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80" tabRatio="885" firstSheet="75" activeTab="78"/>
  </bookViews>
  <sheets>
    <sheet name="ROSANA SALCEDO" sheetId="3" r:id="rId1"/>
    <sheet name="SUPERIOR BT INC" sheetId="4" r:id="rId2"/>
    <sheet name="MARIO CERILLES" sheetId="5" r:id="rId3"/>
    <sheet name="3M DRAGON" sheetId="2" r:id="rId4"/>
    <sheet name="ATLANTIC GRAINS" sheetId="6" r:id="rId5"/>
    <sheet name="ROSANA SALCEDO (2)" sheetId="7" r:id="rId6"/>
    <sheet name="POWERKING" sheetId="9" r:id="rId7"/>
    <sheet name="POWERKING (2)" sheetId="10" r:id="rId8"/>
    <sheet name="POWERKING (3)" sheetId="11" r:id="rId9"/>
    <sheet name="DARRICK TEE" sheetId="8" r:id="rId10"/>
    <sheet name="TORRES TECH" sheetId="13" r:id="rId11"/>
    <sheet name="MICO DIARESCO" sheetId="12" r:id="rId12"/>
    <sheet name="SAINT FAUSTA MED" sheetId="14" r:id="rId13"/>
    <sheet name="LOPA JIM #2" sheetId="15" r:id="rId14"/>
    <sheet name="LOPA TINAY #3" sheetId="16" r:id="rId15"/>
    <sheet name="LOPA RAPA #4" sheetId="17" r:id="rId16"/>
    <sheet name="LOPA JAMIKE #5" sheetId="18" r:id="rId17"/>
    <sheet name="LOPA JOEL #6" sheetId="19" r:id="rId18"/>
    <sheet name="LOPA NINE #7" sheetId="20" r:id="rId19"/>
    <sheet name="LOPA WHITE #8" sheetId="21" r:id="rId20"/>
    <sheet name="SYNERGEN" sheetId="22" r:id="rId21"/>
    <sheet name="PPI" sheetId="23" r:id="rId22"/>
    <sheet name="NITRAM IVAJ" sheetId="24" r:id="rId23"/>
    <sheet name="NITRAM IVAJ (2)" sheetId="26" r:id="rId24"/>
    <sheet name="REYZ PASCUAL (10)" sheetId="25" r:id="rId25"/>
    <sheet name="BUTCH ACOP" sheetId="27" r:id="rId26"/>
    <sheet name="NESTOR MANAHAN" sheetId="28" r:id="rId27"/>
    <sheet name="CARMEN &amp; TINY PERFECTO (3)" sheetId="29" r:id="rId28"/>
    <sheet name="CARMEN &amp; TINY PERFECTO (2)" sheetId="30" r:id="rId29"/>
    <sheet name="ADRIAN CHING" sheetId="31" r:id="rId30"/>
    <sheet name="DRA. MASUI" sheetId="32" r:id="rId31"/>
    <sheet name="I-TOWER" sheetId="33" r:id="rId32"/>
    <sheet name="INA GATAN" sheetId="34" r:id="rId33"/>
    <sheet name="ROBERT TENORIO" sheetId="35" r:id="rId34"/>
    <sheet name="JONATHAN SO" sheetId="36" r:id="rId35"/>
    <sheet name="LOUIE CACHO" sheetId="38" r:id="rId36"/>
    <sheet name="LOURILI VICENCIO" sheetId="39" r:id="rId37"/>
    <sheet name="LIZA PASAMIC" sheetId="40" r:id="rId38"/>
    <sheet name="SYNERGEN " sheetId="41" r:id="rId39"/>
    <sheet name="LEO VENEZUELA" sheetId="37" r:id="rId40"/>
    <sheet name="LEO VENEZUELA (2)" sheetId="42" r:id="rId41"/>
    <sheet name="UPCARE" sheetId="44" r:id="rId42"/>
    <sheet name="MADISON DELA CRUZ" sheetId="45" r:id="rId43"/>
    <sheet name="MADISON DELA CRUZ (2)" sheetId="56" r:id="rId44"/>
    <sheet name="ADRIAN CHING (2)" sheetId="46" r:id="rId45"/>
    <sheet name="ADRIAN CHING (3)" sheetId="47" r:id="rId46"/>
    <sheet name="MAS FOODS CORP" sheetId="48" r:id="rId47"/>
    <sheet name="CHINO LADORES" sheetId="49" r:id="rId48"/>
    <sheet name="CHINO LADORES (2)" sheetId="57" r:id="rId49"/>
    <sheet name="BRYAN DY.2" sheetId="50" r:id="rId50"/>
    <sheet name="JAMES CO" sheetId="51" r:id="rId51"/>
    <sheet name="MIKE PROXIMO" sheetId="53" r:id="rId52"/>
    <sheet name="ARLO ALUMINUM" sheetId="54" r:id="rId53"/>
    <sheet name="ARLO ALUMINUM (2)" sheetId="55" r:id="rId54"/>
    <sheet name="ARLO ALUMINUM (3)" sheetId="58" r:id="rId55"/>
    <sheet name="ARLO ALUMINUM (4)" sheetId="59" r:id="rId56"/>
    <sheet name="UNITEC RESOURCES" sheetId="52" r:id="rId57"/>
    <sheet name="UNITEC RESOURCES (2)" sheetId="60" r:id="rId58"/>
    <sheet name="AZIA SUITES" sheetId="61" r:id="rId59"/>
    <sheet name="ELLA AMAT" sheetId="62" r:id="rId60"/>
    <sheet name="DEXSON KWAN" sheetId="63" r:id="rId61"/>
    <sheet name="LUX ET ASL" sheetId="64" r:id="rId62"/>
    <sheet name="JONATHAN SO (2)" sheetId="65" r:id="rId63"/>
    <sheet name="JORES MAGSOMBOL" sheetId="66" r:id="rId64"/>
    <sheet name="NESTOR MANAHAN (2)" sheetId="67" r:id="rId65"/>
    <sheet name="IVAN KU" sheetId="68" r:id="rId66"/>
    <sheet name="AEGYO CAKES" sheetId="69" r:id="rId67"/>
    <sheet name="PHILIP TANCHI" sheetId="70" r:id="rId68"/>
    <sheet name="ARAMAX" sheetId="72" r:id="rId69"/>
    <sheet name="DEXSON KWAN (2)" sheetId="73" r:id="rId70"/>
    <sheet name="CHOWKING DIVI" sheetId="71" r:id="rId71"/>
    <sheet name="BRYAN DY.3" sheetId="74" r:id="rId72"/>
    <sheet name="ELLA AMAT (2)" sheetId="75" r:id="rId73"/>
    <sheet name="G.S. GO BROS" sheetId="76" r:id="rId74"/>
    <sheet name="ANCHOR COLLECTION" sheetId="77" r:id="rId75"/>
    <sheet name="LOURILI VICENCIO (2)" sheetId="78" r:id="rId76"/>
    <sheet name="PIONEER FLOAT GLASS" sheetId="79" r:id="rId77"/>
    <sheet name="MAGELLAN COMMODITIES INC." sheetId="80" r:id="rId78"/>
    <sheet name="PHILIP YAO" sheetId="81" r:id="rId79"/>
    <sheet name="VALERO 156" sheetId="83" r:id="rId80"/>
    <sheet name="VALERO 156 (2)" sheetId="84" r:id="rId81"/>
    <sheet name="VALERO 156 (3)" sheetId="85" r:id="rId82"/>
    <sheet name="OMI SHEET" sheetId="86" r:id="rId83"/>
    <sheet name="MAGELLAN COMMODITIES INC. (2)" sheetId="89" r:id="rId84"/>
    <sheet name="LOURILI VICENCIO (3)" sheetId="90" r:id="rId85"/>
    <sheet name="IMMACULATE PARISH" sheetId="92" r:id="rId86"/>
    <sheet name="DARRICK TEE (2)" sheetId="93" r:id="rId87"/>
    <sheet name="UPCARE (2)" sheetId="94" r:id="rId88"/>
    <sheet name="UPCARE (3)" sheetId="96" r:id="rId89"/>
    <sheet name="UPCARE (4)" sheetId="97" r:id="rId90"/>
    <sheet name="G.S. GO BROS (2)" sheetId="91" r:id="rId91"/>
    <sheet name="ELLA AMAT (3)" sheetId="88" r:id="rId92"/>
    <sheet name="PHILIP YAO (2)" sheetId="98" r:id="rId93"/>
    <sheet name="PHILIP YAO (3)" sheetId="99" r:id="rId94"/>
    <sheet name="CAYAÑGA LAW OFFICES" sheetId="100" r:id="rId95"/>
    <sheet name="sample" sheetId="43" r:id="rId96"/>
    <sheet name="CHARGES" sheetId="1" r:id="rId97"/>
  </sheets>
  <definedNames>
    <definedName name="_xlnm.Print_Area" localSheetId="96">CHARGES!$A$10:$O$64</definedName>
    <definedName name="_xlnm.Print_Area" localSheetId="3">'3M DRAGON'!$A$1:$G$80</definedName>
    <definedName name="_xlnm.Print_Area" localSheetId="0">'ROSANA SALCEDO'!$A$1:$G$74</definedName>
    <definedName name="_xlnm.Print_Area" localSheetId="1">'SUPERIOR BT INC'!$A$1:$G$72</definedName>
    <definedName name="_xlnm.Print_Area" localSheetId="2">'MARIO CERILLES'!$A$1:$G$70</definedName>
    <definedName name="_xlnm.Print_Area" localSheetId="4">'ATLANTIC GRAINS'!$A$1:$G$66</definedName>
    <definedName name="_xlnm.Print_Area" localSheetId="5">'ROSANA SALCEDO (2)'!$A$1:$G$77</definedName>
    <definedName name="_xlnm.Print_Area" localSheetId="9">'DARRICK TEE'!$A$1:$H$70</definedName>
    <definedName name="_xlnm.Print_Area" localSheetId="6">POWERKING!$A$1:$G$69</definedName>
    <definedName name="_xlnm.Print_Area" localSheetId="7">'POWERKING (2)'!$A$1:$G$69</definedName>
    <definedName name="_xlnm.Print_Area" localSheetId="8">'POWERKING (3)'!$A$1:$G$69</definedName>
    <definedName name="_xlnm.Print_Area" localSheetId="11">'MICO DIARESCO'!$A$1:$G$74</definedName>
    <definedName name="_xlnm.Print_Area" localSheetId="10">'TORRES TECH'!$A$1:$I$79</definedName>
    <definedName name="_xlnm.Print_Area" localSheetId="12">'SAINT FAUSTA MED'!$A$1:$G$65</definedName>
    <definedName name="_xlnm.Print_Area" localSheetId="13">'LOPA JIM #2'!$A$1:$G$74</definedName>
    <definedName name="_xlnm.Print_Area" localSheetId="14">'LOPA TINAY #3'!$A$1:$G$74</definedName>
    <definedName name="_xlnm.Print_Area" localSheetId="15">'LOPA RAPA #4'!$A$1:$G$74</definedName>
    <definedName name="_xlnm.Print_Area" localSheetId="16">'LOPA JAMIKE #5'!$A$1:$G$74</definedName>
    <definedName name="_xlnm.Print_Area" localSheetId="17">'LOPA JOEL #6'!$A$1:$G$74</definedName>
    <definedName name="_xlnm.Print_Area" localSheetId="18">'LOPA NINE #7'!$A$1:$G$74</definedName>
    <definedName name="_xlnm.Print_Area" localSheetId="19">'LOPA WHITE #8'!$A$1:$G$74</definedName>
    <definedName name="_xlnm.Print_Area" localSheetId="20">SYNERGEN!$A$1:$I$73</definedName>
    <definedName name="_xlnm.Print_Area" localSheetId="21">PPI!$A$1:$G$75</definedName>
    <definedName name="_xlnm.Print_Area" localSheetId="22">'NITRAM IVAJ'!$A$1:$G$74</definedName>
    <definedName name="_xlnm.Print_Area" localSheetId="24">'REYZ PASCUAL (10)'!$A$1:$G$66</definedName>
    <definedName name="_xlnm.Print_Area" localSheetId="23">'NITRAM IVAJ (2)'!$A$1:$G$66</definedName>
    <definedName name="_xlnm.Print_Area" localSheetId="25">'BUTCH ACOP'!$A$1:$G$67</definedName>
    <definedName name="_xlnm.Print_Area" localSheetId="26">'NESTOR MANAHAN'!$A$1:$G$65</definedName>
    <definedName name="_xlnm.Print_Area" localSheetId="27">'CARMEN &amp; TINY PERFECTO (3)'!$A$1:$G$69</definedName>
    <definedName name="_xlnm.Print_Area" localSheetId="28">'CARMEN &amp; TINY PERFECTO (2)'!$A$1:$G$77</definedName>
    <definedName name="_xlnm.Print_Area" localSheetId="29">'ADRIAN CHING'!$A$1:$G$73</definedName>
    <definedName name="_xlnm.Print_Area" localSheetId="30">'DRA. MASUI'!$A$1:$G$74</definedName>
    <definedName name="_xlnm.Print_Area" localSheetId="31">'I-TOWER'!$A$1:$G$75</definedName>
    <definedName name="_xlnm.Print_Area" localSheetId="32">'INA GATAN'!$A$1:$G$70</definedName>
    <definedName name="_xlnm.Print_Area" localSheetId="33">'ROBERT TENORIO'!$A$1:$G$69</definedName>
    <definedName name="_xlnm.Print_Area" localSheetId="34">'JONATHAN SO'!$A$1:$G$67</definedName>
    <definedName name="_xlnm.Print_Area" localSheetId="39">'LEO VENEZUELA'!$A$1:$G$66</definedName>
    <definedName name="_xlnm.Print_Area" localSheetId="35">'LOUIE CACHO'!$A$1:$G$63</definedName>
    <definedName name="_xlnm.Print_Area" localSheetId="36">'LOURILI VICENCIO'!$A$1:$G$64</definedName>
    <definedName name="_xlnm.Print_Area" localSheetId="37">'LIZA PASAMIC'!$A$1:$G$63</definedName>
    <definedName name="_xlnm.Print_Area" localSheetId="38">'SYNERGEN '!$A$1:$G$73</definedName>
    <definedName name="_xlnm.Print_Area" localSheetId="40">'LEO VENEZUELA (2)'!$A$1:$G$66</definedName>
    <definedName name="_xlnm.Print_Area" localSheetId="95">sample!$A$1:$H$69</definedName>
    <definedName name="_xlnm.Print_Area" localSheetId="41">UPCARE!$A$1:$G$68</definedName>
    <definedName name="_xlnm.Print_Area" localSheetId="42">'MADISON DELA CRUZ'!$A$1:$G$64</definedName>
    <definedName name="_xlnm.Print_Area" localSheetId="44">'ADRIAN CHING (2)'!$A$1:$G$73</definedName>
    <definedName name="_xlnm.Print_Area" localSheetId="45">'ADRIAN CHING (3)'!$A$1:$G$73</definedName>
    <definedName name="_xlnm.Print_Area" localSheetId="46">'MAS FOODS CORP'!$A$1:$G$66</definedName>
    <definedName name="_xlnm.Print_Area" localSheetId="47">'CHINO LADORES'!$A$1:$G$75</definedName>
    <definedName name="_xlnm.Print_Area" localSheetId="49">'BRYAN DY.2'!$A$1:$G$66</definedName>
    <definedName name="_xlnm.Print_Area" localSheetId="50">'JAMES CO'!$A$1:$G$65</definedName>
    <definedName name="_xlnm.Print_Area" localSheetId="56">'UNITEC RESOURCES'!$A$1:$G$77</definedName>
    <definedName name="_xlnm.Print_Area" localSheetId="51">'MIKE PROXIMO'!$A$1:$G$68</definedName>
    <definedName name="_xlnm.Print_Area" localSheetId="52">'ARLO ALUMINUM'!$A$1:$I$78</definedName>
    <definedName name="_xlnm.Print_Area" localSheetId="53">'ARLO ALUMINUM (2)'!$A$1:$I$75</definedName>
    <definedName name="_xlnm.Print_Area" localSheetId="43">'MADISON DELA CRUZ (2)'!$A$1:$G$74</definedName>
    <definedName name="_xlnm.Print_Area" localSheetId="48">'CHINO LADORES (2)'!$A$1:$G$75</definedName>
    <definedName name="_xlnm.Print_Area" localSheetId="54">'ARLO ALUMINUM (3)'!$A$1:$I$72</definedName>
    <definedName name="_xlnm.Print_Area" localSheetId="55">'ARLO ALUMINUM (4)'!$A$1:$I$74</definedName>
    <definedName name="_xlnm.Print_Area" localSheetId="57">'UNITEC RESOURCES (2)'!$A$1:$G$77</definedName>
    <definedName name="_xlnm.Print_Area" localSheetId="58">'AZIA SUITES'!$A$1:$I$69</definedName>
    <definedName name="_xlnm.Print_Area" localSheetId="59">'ELLA AMAT'!$A$1:$G$65</definedName>
    <definedName name="_xlnm.Print_Area" localSheetId="60">'DEXSON KWAN'!$A$1:$G$65</definedName>
    <definedName name="_xlnm.Print_Area" localSheetId="61">'LUX ET ASL'!$A$1:$I$74</definedName>
    <definedName name="_xlnm.Print_Area" localSheetId="62">'JONATHAN SO (2)'!$A$1:$G$67</definedName>
    <definedName name="_xlnm.Print_Area" localSheetId="63">'JORES MAGSOMBOL'!$A$1:$G$69</definedName>
    <definedName name="_xlnm.Print_Area" localSheetId="64">'NESTOR MANAHAN (2)'!$A$1:$G$65</definedName>
    <definedName name="_xlnm.Print_Area" localSheetId="65">'IVAN KU'!$A$1:$G$74</definedName>
    <definedName name="_xlnm.Print_Area" localSheetId="66">'AEGYO CAKES'!$A$1:$G$69</definedName>
    <definedName name="_xlnm.Print_Area" localSheetId="67">'PHILIP TANCHI'!$A$1:$I$72</definedName>
    <definedName name="_xlnm.Print_Area" localSheetId="70">'CHOWKING DIVI'!$A$1:$G$65</definedName>
    <definedName name="_xlnm.Print_Area" localSheetId="68">ARAMAX!$A$1:$G$65</definedName>
    <definedName name="_xlnm.Print_Area" localSheetId="69">'DEXSON KWAN (2)'!$A$1:$G$67</definedName>
    <definedName name="_xlnm.Print_Area" localSheetId="71">'BRYAN DY.3'!$A$1:$G$69</definedName>
    <definedName name="_xlnm.Print_Area" localSheetId="72">'ELLA AMAT (2)'!$A$1:$G$79</definedName>
    <definedName name="_xlnm.Print_Area" localSheetId="73">'G.S. GO BROS'!$A$1:$H$69</definedName>
    <definedName name="_xlnm.Print_Area" localSheetId="74">'ANCHOR COLLECTION'!$A$1:$H$81</definedName>
    <definedName name="_xlnm.Print_Area" localSheetId="75">'LOURILI VICENCIO (2)'!$A$1:$G$64</definedName>
    <definedName name="_xlnm.Print_Area" localSheetId="76">'PIONEER FLOAT GLASS'!$A$1:$H$78</definedName>
    <definedName name="_xlnm.Print_Area" localSheetId="78">'PHILIP YAO'!$A$1:$G$79</definedName>
    <definedName name="_xlnm.Print_Area" localSheetId="79">'VALERO 156'!$A$1:$G$67</definedName>
    <definedName name="_xlnm.Print_Area" localSheetId="80">'VALERO 156 (2)'!$A$1:$I$80</definedName>
    <definedName name="_xlnm.Print_Area" localSheetId="81">'VALERO 156 (3)'!$A$1:$I$74</definedName>
    <definedName name="_xlnm.Print_Area" localSheetId="82">'OMI SHEET'!$A$1:$I$73</definedName>
    <definedName name="_xlnm.Print_Area" localSheetId="91">'ELLA AMAT (3)'!$A$1:$G$74</definedName>
    <definedName name="_xlnm.Print_Area" localSheetId="84">'LOURILI VICENCIO (3)'!$A$1:$G$64</definedName>
    <definedName name="_xlnm.Print_Area" localSheetId="83">'MAGELLAN COMMODITIES INC. (2)'!$A$1:$I$73</definedName>
    <definedName name="_xlnm.Print_Area" localSheetId="90">'G.S. GO BROS (2)'!$A$1:$H$72</definedName>
    <definedName name="_xlnm.Print_Area" localSheetId="85">'IMMACULATE PARISH'!$A$1:$G$74</definedName>
    <definedName name="_xlnm.Print_Area" localSheetId="86">'DARRICK TEE (2)'!$A$1:$H$72</definedName>
    <definedName name="_xlnm.Print_Area" localSheetId="87">'UPCARE (2)'!$A$1:$G$64</definedName>
    <definedName name="_xlnm.Print_Area" localSheetId="88">'UPCARE (3)'!$A$1:$G$64</definedName>
    <definedName name="_xlnm.Print_Area" localSheetId="89">'UPCARE (4)'!$A$1:$G$64</definedName>
    <definedName name="_xlnm.Print_Area" localSheetId="92">'PHILIP YAO (2)'!$A$1:$G$79</definedName>
    <definedName name="_xlnm.Print_Area" localSheetId="93">'PHILIP YAO (3)'!$A$1:$G$79</definedName>
    <definedName name="_xlnm.Print_Area" localSheetId="94">'CAYAÑGA LAW OFFICES'!$A$1:$G$73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<sst xmlns="http://schemas.openxmlformats.org/spreadsheetml/2006/main" count="5900" uniqueCount="567">
  <si>
    <t>MS. ROSANA SALCEDO</t>
  </si>
  <si>
    <t>SAN PEDRO, LAGUNA</t>
  </si>
  <si>
    <t>TEL#: 0917-8599308</t>
  </si>
  <si>
    <t>Dear Ma'am/Sir,</t>
  </si>
  <si>
    <t>Kolin Marketing Inc., is extremely honored for your endorsement of Kolin brand and we are please to offer you</t>
  </si>
  <si>
    <t>with a special price/s for the following items.</t>
  </si>
  <si>
    <t>A. EQUIPMENT</t>
  </si>
  <si>
    <t>QTY</t>
  </si>
  <si>
    <t>U/M</t>
  </si>
  <si>
    <t>MODEL / DESCRIPTION</t>
  </si>
  <si>
    <t>SRP</t>
  </si>
  <si>
    <t>DISCOUNTED PRICE</t>
  </si>
  <si>
    <t>AMOUNT</t>
  </si>
  <si>
    <t>UNIT/S</t>
  </si>
  <si>
    <t>MODEL: KA-100MCARINV32</t>
  </si>
  <si>
    <t>PHP</t>
  </si>
  <si>
    <t>KOLIN WINDOW TYPE CREO SERIES AIRCONDITIONER</t>
  </si>
  <si>
    <t>9,700 Kj/h (1.0HP) FULL DC INVERTER R-32 WITH REMOTE</t>
  </si>
  <si>
    <t>(WxDxH) 17.7"x26.6"x13.8"</t>
  </si>
  <si>
    <t>MODEL: KA-150MCARINV32</t>
  </si>
  <si>
    <t>12,800 Kj/h (1.5HP) FULL DC INVERTER R-32 WITH REMOTE</t>
  </si>
  <si>
    <t>MODEL: KA-200MCARINV32</t>
  </si>
  <si>
    <t>19,800 Kj/h (2.0HP) FULL DC INVERTER R-32 WITH REMOTE</t>
  </si>
  <si>
    <t>(WxDxH) 26"x30.7"x16.8"</t>
  </si>
  <si>
    <t>OTHERS: DELIVERY CHARGE</t>
  </si>
  <si>
    <t>TOTAL UNIT COST</t>
  </si>
  <si>
    <t>TERMS OF PAYMENT:</t>
  </si>
  <si>
    <t>FULL PAYMENT OF UNIT AND DELIVERY CHARGE. IF CHECK, SUBJECT FOR 3 DAYS CLEARING.</t>
  </si>
  <si>
    <t>INSTALLATION:</t>
  </si>
  <si>
    <t>* Installation Charge for Window Type AC: Php 1,200.00 per Unit.</t>
  </si>
  <si>
    <t>WARRANTY:</t>
  </si>
  <si>
    <t>FOR WINDOW TYPE: ONE (1) YEAR FREE PARTS AND LABOR, THREE YEARS (3) MAIN PCB, TEN (10) YEARS WARRANTY ON COMPRESSOR.</t>
  </si>
  <si>
    <r>
      <rPr>
        <sz val="10"/>
        <rFont val="Segoe UI Semibold"/>
        <charset val="134"/>
      </rPr>
      <t xml:space="preserve">NOTES: </t>
    </r>
    <r>
      <rPr>
        <i/>
        <u/>
        <sz val="10"/>
        <rFont val="Segoe UI Semibold"/>
        <charset val="134"/>
      </rPr>
      <t>*** Need to sign waiver agreement due to under capacity of unit choice.</t>
    </r>
  </si>
  <si>
    <t>PRICES ARE SUBJECT TO CHANGE WITHOUT PRIOR NOTICE.</t>
  </si>
  <si>
    <t>PRICES IS VAT INCLUSIVE.</t>
  </si>
  <si>
    <t>We thank you for giving opportunity to offer our product and services, hoping we receive your purchase order.</t>
  </si>
  <si>
    <t>If you need assistance, don’t hesitate to call the under signed at 0917-807-8607 or email at kmi_asst@kolinphil.com.ph</t>
  </si>
  <si>
    <t>Very Truly Yours,</t>
  </si>
  <si>
    <t>JANELLEN S. LIM</t>
  </si>
  <si>
    <t>KMI-ASSISTANT</t>
  </si>
  <si>
    <t>Noted by;</t>
  </si>
  <si>
    <t>Approved By:</t>
  </si>
  <si>
    <t>MART NATHANIEL R. FLORES</t>
  </si>
  <si>
    <t>MS. EDITHA M. FLORES</t>
  </si>
  <si>
    <t>KMI-SUPERVISOR</t>
  </si>
  <si>
    <t>AVP - FINANCE</t>
  </si>
  <si>
    <t>KMI-QUOTE-06-25-0443</t>
  </si>
  <si>
    <t>Conforme:</t>
  </si>
  <si>
    <t>_________________________________________</t>
  </si>
  <si>
    <t>EMF-24%/800/1K/1.2K</t>
  </si>
  <si>
    <t>SIGNATURE OVER PRINTED NAME</t>
  </si>
  <si>
    <t>SUPERIOR BT, INC.</t>
  </si>
  <si>
    <t>ATTN: MS. RACHELLE ALBALADEJO</t>
  </si>
  <si>
    <t>TEL#: 0922-890-6267</t>
  </si>
  <si>
    <r>
      <rPr>
        <sz val="10"/>
        <rFont val="Segoe UI Semibold"/>
        <charset val="134"/>
      </rPr>
      <t xml:space="preserve">MODEL: </t>
    </r>
    <r>
      <rPr>
        <b/>
        <sz val="10"/>
        <rFont val="Segoe UI Semibold"/>
        <charset val="134"/>
      </rPr>
      <t>KAG-80HRE4</t>
    </r>
  </si>
  <si>
    <t>KOLIN WINDOW TYPE E SERIES AIRCONDITIONER</t>
  </si>
  <si>
    <t>8,100 Kj/h (0.75HP) WITH REMOTE R410a</t>
  </si>
  <si>
    <t>(WxDxH) 18"x23"x13.7"</t>
  </si>
  <si>
    <t>NOTES: PRICES ARE SUBJECT TO CHANGE WITHOUT PRIOR NOTICE.</t>
  </si>
  <si>
    <t>KMI-QUOTE-06-25-0444</t>
  </si>
  <si>
    <t>REG-50%(FSP)/24%/1.2K</t>
  </si>
  <si>
    <t>MR. MARIO CERILLES JR.</t>
  </si>
  <si>
    <t>12A MA. ELENA ST. CARMEL SUBD., QUEZON CITY</t>
  </si>
  <si>
    <t>TEL#: 0917-5727189</t>
  </si>
  <si>
    <t>Email: cerilles@gmail.com</t>
  </si>
  <si>
    <t>MODEL: KAM-200DRC32</t>
  </si>
  <si>
    <t>KOLIN WINDOW TYPE REGULAR COMPACT AIRCONDITIONER</t>
  </si>
  <si>
    <t>19,518 Kj/h (2.0HP) NON-INVERTER WITH REMOTE R-32</t>
  </si>
  <si>
    <t>(WxDxH) 26"x27"x17"</t>
  </si>
  <si>
    <t>KMI-QUOTE-06-25-0445</t>
  </si>
  <si>
    <t>REG-24%/1.2K</t>
  </si>
  <si>
    <t>3M DRAGON LOGISTICS CORP.</t>
  </si>
  <si>
    <t>3MD TRUCKING, BRGY. PRINZA, CALAMBA CITY LAGUNA (WAZE: 3MD TRUCKING CALAMBA)</t>
  </si>
  <si>
    <t>TEL#: 0961-4852228</t>
  </si>
  <si>
    <t>A. EQUIPMENT &amp; INSTALLATION</t>
  </si>
  <si>
    <t>** OPTION 1</t>
  </si>
  <si>
    <t>MODEL: KL-IF60-G6H1M32</t>
  </si>
  <si>
    <t>KOLIN FLOOR MOUNTED AIRCONDITIONER</t>
  </si>
  <si>
    <t>58,140 Kj/h (5.0TR) FULL DC INVERTER R32 SINGLE PHASE</t>
  </si>
  <si>
    <t>MODEL: KSM-IW25-WCT10M1M32</t>
  </si>
  <si>
    <t>KOLIN WALL MOUNTED CERTUS AIRCONDITIONER</t>
  </si>
  <si>
    <t>23,210 Kj/h (2.5HP) REGULAR INVERTER W/ WIFI R-32</t>
  </si>
  <si>
    <r>
      <rPr>
        <sz val="10"/>
        <rFont val="Segoe UI Semibold"/>
        <charset val="134"/>
      </rPr>
      <t xml:space="preserve">ESTIMATED COST OF INSTALLATION (please see attached) </t>
    </r>
    <r>
      <rPr>
        <i/>
        <sz val="10"/>
        <rFont val="Segoe UI Semibold"/>
        <charset val="134"/>
      </rPr>
      <t>w/ dismantling of old unit</t>
    </r>
  </si>
  <si>
    <t>TOTAL ESTIMATED COST OF THE PROJECT</t>
  </si>
  <si>
    <t>** OPTION 2</t>
  </si>
  <si>
    <t>MODEL: KSG-IWF-25WFY-8K1M32</t>
  </si>
  <si>
    <t>KOLIN WALL MOUNTED PRIMUS GOLD AIRCONDITIONER</t>
  </si>
  <si>
    <t>25,560 Kj/h (2.5HP) FULL DC INVERTER W/ WIFI R-32</t>
  </si>
  <si>
    <t>FOR FLOOR MOUNTED: ONE (1) YEAR FREE PARTS AND LABOR, FIVE (5) YEARS WARRANTY ON COMPRESSOR.</t>
  </si>
  <si>
    <t>FOR SPLIT TYPE : ONE (1) YEAR FREE PARTS AND LABOR, THREE YEARS (3) MAIN PCB , TEN (10) YEARS WARRANTY ON COMPRESSOR.</t>
  </si>
  <si>
    <t>** Cost of Installation is Package with the Unit(s), this cost cannot avail separately (cost will be based on actual).</t>
  </si>
  <si>
    <t>KMI-QUOTE-06-25-0446</t>
  </si>
  <si>
    <t>REG-24%/14K/4K/7K</t>
  </si>
  <si>
    <t>ATLANTIC GRAINS INC.</t>
  </si>
  <si>
    <t>ATTN: MS. ELLA ZULAYBAR</t>
  </si>
  <si>
    <t>PUROL 1 BRGY. MAKILING, CALAMBA LAGUNA</t>
  </si>
  <si>
    <r>
      <rPr>
        <sz val="10"/>
        <color indexed="8"/>
        <rFont val="Segoe UI Semibold"/>
        <charset val="0"/>
      </rPr>
      <t xml:space="preserve">* </t>
    </r>
    <r>
      <rPr>
        <b/>
        <sz val="10"/>
        <color indexed="8"/>
        <rFont val="Segoe UI Semibold"/>
        <charset val="0"/>
      </rPr>
      <t xml:space="preserve">Initial Charge for 1 Floor Mounted AC: P11,000.00 (3tr.) / P14,000.00 (5tr.) / 20,000.00 (7.5tr) </t>
    </r>
    <r>
      <rPr>
        <sz val="10"/>
        <color indexed="8"/>
        <rFont val="Segoe UI Semibold"/>
        <charset val="0"/>
      </rPr>
      <t>including Labor;</t>
    </r>
  </si>
  <si>
    <t>Consumables; 1st 10ft.PVC pipes; Royal cord wire (excess P100/foot); 1st 10ft. (3.0TR) Copper tube (excess P400/foot)</t>
  </si>
  <si>
    <t>; 1st 10ft. (5.0TR) Copper tube (excess P600/foot);1st 10ft. (7.5TR) Copper tube (excess P850/foot); circuit breaker 3,000.00.</t>
  </si>
  <si>
    <t>Noted by:</t>
  </si>
  <si>
    <t>KMI-QUOTE-06-25-0447</t>
  </si>
  <si>
    <t>REG-24%/14K</t>
  </si>
  <si>
    <t>MODEL: KSM-IW20-WCT10M1M32</t>
  </si>
  <si>
    <t>KOLIN WALL MOUNTED CERTUS SERIES AIRCONDITIONER</t>
  </si>
  <si>
    <t>18,990 Kj/h (2.0HP) REGULAR INVERTER R-32</t>
  </si>
  <si>
    <t>* Initial Charge for 1 Wall Mounted AC: P7,500.00 (1.0HP-2.0HP) / P8,500.00 (2.5HP-3.0HP)</t>
  </si>
  <si>
    <t>Inclusions: Labor, Outdoor Standard Bracket, Consumables, 10ft PVC Pipes ¾, 1st 10ft. Royal Cord Wire and 1st 10ft. Copper Tube.</t>
  </si>
  <si>
    <t>Exclusions: Excess of 1st 10ft. Royal Cord 100/foot, Copper Tube 350/foot (1.0hp-2.0hp), 400/foot (2.5hp-3.hp), Circuit Breaker (Nema), Special Designed Bracket.</t>
  </si>
  <si>
    <t>KMI-QUOTE-06-25-0443-rev</t>
  </si>
  <si>
    <t>EMF-24%/800/1K/4K</t>
  </si>
  <si>
    <t>POWERKING INDUSTRIES CORP.</t>
  </si>
  <si>
    <t>476 EDSA BRGY. 87, BAGONG BARRIO, CALOOCAN CITY</t>
  </si>
  <si>
    <t>TEL#: 0917-7176261</t>
  </si>
  <si>
    <t>** ROOFTOP **</t>
  </si>
  <si>
    <t>MODEL: KLM-IS60-AA1M32</t>
  </si>
  <si>
    <t>KOLIN CEILING CASSETTE AIRCONDITIONER</t>
  </si>
  <si>
    <t>55,503 Kj/h (5.0TR) DC INVERTER R-32 SINGLE PHASE</t>
  </si>
  <si>
    <t>ESTIMATED COST OF INSTALLATION (please see attached)</t>
  </si>
  <si>
    <t>FOR CEILING CASSETTE (Inverter): ONE (1) YEAR FREE PARTS AND LABOR, FIVE (5) YEARS WARRANTY ON COMPRESSOR.</t>
  </si>
  <si>
    <t>** Cost of Installation is Package with the Unit(s), this cost cannot avail separately.</t>
  </si>
  <si>
    <t>** INSTALLATION C/O ASP (cost will be based on actual).</t>
  </si>
  <si>
    <t>KMI-QUOTE-06-25-0448</t>
  </si>
  <si>
    <t>REG-24%/7K</t>
  </si>
  <si>
    <t>** GROUND FLOOR **</t>
  </si>
  <si>
    <t>MODEL: KSG-IWF-10WFY-8K1M32</t>
  </si>
  <si>
    <t>11,484 Kj/h (1.0HP) FULL DC INVERTER W/ WIFI R-32</t>
  </si>
  <si>
    <t>KMI-QUOTE-06-25-0449</t>
  </si>
  <si>
    <t>** 4TH FLOOR **</t>
  </si>
  <si>
    <t>MODEL: KLG-IF40-5G1M32</t>
  </si>
  <si>
    <t>37,980 Kj/h (3.0TR) FULL DC INVERTER R-32 SINGLE PHASE</t>
  </si>
  <si>
    <t>KMI-QUOTE-06-25-0450</t>
  </si>
  <si>
    <t>MR. JED TEE</t>
  </si>
  <si>
    <t>TEL#: 0977-2707943</t>
  </si>
  <si>
    <t>MODEL: KVM-30VAH1M-O</t>
  </si>
  <si>
    <t>KOLIN VERSAMATCH SERIES AIRCONDITIONER</t>
  </si>
  <si>
    <t>24,485 kJ/h (3.0HP) OUTDOOR UNIT INVERTER R32</t>
  </si>
  <si>
    <t>MODEL: KVM-10IWAH-I</t>
  </si>
  <si>
    <t xml:space="preserve">KOLIN VERSAMATCH SERIES AIRCONDITIONER INVERTER </t>
  </si>
  <si>
    <t>9,495 kJ/h (1.0HP) WALL MOUNTED INDOOR UNIT R32</t>
  </si>
  <si>
    <t>MODEL: KVM-20IWAH-I</t>
  </si>
  <si>
    <t>18,990 kJ/h (2.0HP) WALL MOUNTED INDOOR UNIT R32</t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</si>
  <si>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>Initial Charge for VERSAMATCH w</t>
    </r>
    <r>
      <rPr>
        <b/>
        <i/>
        <sz val="10"/>
        <color rgb="FF000000"/>
        <rFont val="Segoe UI Semibold"/>
        <charset val="134"/>
      </rPr>
      <t>all mounted</t>
    </r>
    <r>
      <rPr>
        <b/>
        <sz val="10"/>
        <color rgb="FF000000"/>
        <rFont val="Segoe UI Semibold"/>
        <charset val="134"/>
      </rPr>
      <t xml:space="preserve"> type AC: P8,500.00 (1.0hp - 2.5hp) / per indoor unit.</t>
    </r>
  </si>
  <si>
    <t>Includes Labor, 10ft. copper tube, royal cord, PVC Pipe &amp; other consumables. / Exclusions: Circuit Breaker (Nema), Special Designed Bracket.</t>
  </si>
  <si>
    <t>other Exclusions: Excess of 1st 10ft. Royal Cord 100/foot, Copper Tube 350/foot (1.0hp-2.0hp), 400/foot (2.5hp), scaffholding, masonry.</t>
  </si>
  <si>
    <t>FOR VERSAMATCH: ONE (1) YEAR FREE PARTS AND LABOR, FIVE (5) YEARS WARRANTY ON COMPRESSOR.</t>
  </si>
  <si>
    <t>** SUBJECT FOR OCULAR/SURVEY ON SITE BEFORE P.O.</t>
  </si>
  <si>
    <t>KMI-QUOTE-06-25-0451</t>
  </si>
  <si>
    <t>JCY-24%</t>
  </si>
  <si>
    <t>TORRES TECHNOLOGY CENTER CORPORATION</t>
  </si>
  <si>
    <t>ATTN: MR. ACE LINGA</t>
  </si>
  <si>
    <t xml:space="preserve"> </t>
  </si>
  <si>
    <t>Email: ac.linga@torrestech.ph</t>
  </si>
  <si>
    <t xml:space="preserve">A. EQUIPMENT </t>
  </si>
  <si>
    <t>** OPTION 1 **</t>
  </si>
  <si>
    <t>MODEL: KSG-IWF-30WFY-8K1M32</t>
  </si>
  <si>
    <t>29,500 Kj/h (3.0HP) FULL DC INVERTER W/ WIFI R-32</t>
  </si>
  <si>
    <t>** OPTION 2 **</t>
  </si>
  <si>
    <t>MODEL: KSG-IWF-20WFY-8K1M32</t>
  </si>
  <si>
    <t>19,000 Kj/h (2.0HP) FULL DC INVERTER W/ WIFI R-32</t>
  </si>
  <si>
    <t>KMI-QUOTE-06-25-0452</t>
  </si>
  <si>
    <t>REG-24%/4K/7K</t>
  </si>
  <si>
    <t>MR. MICO DIARESCO</t>
  </si>
  <si>
    <t>23 TODA ST., BF HOMES EXECUTIVE VILLAGE, BRGY. BF HOMES, PARAÑAQUE CITY</t>
  </si>
  <si>
    <t>TEL#: 0917-5373695</t>
  </si>
  <si>
    <t>* OPTION 1 *</t>
  </si>
  <si>
    <t>MODEL: KLG-SF40-WBR6H1M32</t>
  </si>
  <si>
    <t>39,596 Kj/h (3.0TR) NON-INVERTER R-32 SINGLE PHASE</t>
  </si>
  <si>
    <t>* OPTION 2 *</t>
  </si>
  <si>
    <r>
      <rPr>
        <sz val="10"/>
        <rFont val="Segoe UI Semibold"/>
        <charset val="134"/>
      </rPr>
      <t xml:space="preserve">NOTES: </t>
    </r>
    <r>
      <rPr>
        <i/>
        <u/>
        <sz val="10"/>
        <rFont val="Segoe UI Semibold"/>
        <charset val="134"/>
      </rPr>
      <t>*** For OPTION 2, Need to sign waiver agreement due to under capacity of unit choice.</t>
    </r>
  </si>
  <si>
    <t>** Cost of Installation is Package with the Unit(s), this cost cannot avail separately (cost will be based on actual works).</t>
  </si>
  <si>
    <t>KMI-QUOTE-06-25-0453</t>
  </si>
  <si>
    <t>JCY-24%/2.5K/7K</t>
  </si>
  <si>
    <t>SAINT FAUSTA MEDICAL DIAGNOSTIC AND PHARMACY CORP.</t>
  </si>
  <si>
    <t>B1 L39 OLALIA ROAD LOWER, BRGY. DELA PAZ, CITY OF ANTIPOLO, RIZAL</t>
  </si>
  <si>
    <t>TEL#: 0917-1868478</t>
  </si>
  <si>
    <t>KMI-QUOTE-06-25-0454</t>
  </si>
  <si>
    <t>LOPA COMPOUND DEVELOPMENT / HOUSE #2 JIM</t>
  </si>
  <si>
    <t>LOPA FARM MARILAQUE HIWAY, SITIO MAYAGAY, BRGY. SAMPALOC TANAY RIZAL</t>
  </si>
  <si>
    <t>Email: mereyes@foro.ph</t>
  </si>
  <si>
    <t>MODEL: KAG-250WCINV</t>
  </si>
  <si>
    <t>KOLIN WINDOW TYPE QUAD SERIES AIRCONDITIONER</t>
  </si>
  <si>
    <t>24,120 Kj/h (2.5HP) FULL DC INVERTER W/ WIFI R-32</t>
  </si>
  <si>
    <t>(WxDxH) 26"x31.5"x17"</t>
  </si>
  <si>
    <t>** SUBJECT FOR ACTUAL SITE VISIT / OCULAR **</t>
  </si>
  <si>
    <t>KMI-QUOTE-04-25-0265-rev3</t>
  </si>
  <si>
    <t>DCG-24%/7K/1.8K/1.2K</t>
  </si>
  <si>
    <t>LOPA COMPOUND DEVELOPMENT / HOUSE #3 TINAY</t>
  </si>
  <si>
    <t>KMI-QUOTE-04-25-0266-rev3</t>
  </si>
  <si>
    <t>DCG-24%/7K/1.2K/1K</t>
  </si>
  <si>
    <t>LOPA COMPOUND DEVELOPMENT / HOUSE #4 RAPA</t>
  </si>
  <si>
    <t>KMI-QUOTE-04-25-0267-rev3</t>
  </si>
  <si>
    <t>LOPA COMPOUND DEVELOPMENT / HOUSE #5 JAMIKE</t>
  </si>
  <si>
    <t>KMI-QUOTE-04-25-0268-rev3</t>
  </si>
  <si>
    <t>LOPA COMPOUND DEVELOPMENT / HOUSE #6 JOEL</t>
  </si>
  <si>
    <t>KMI-QUOTE-04-25-0269-rev3</t>
  </si>
  <si>
    <t>LOPA COMPOUND DEVELOPMENT / HOUSE #7 NINE</t>
  </si>
  <si>
    <t>s</t>
  </si>
  <si>
    <t>KMI-QUOTE-04-25-0270-rev3</t>
  </si>
  <si>
    <t>LOPA COMPOUND DEVELOPMENT / HOUSE #8 WHITE</t>
  </si>
  <si>
    <t>KMI-QUOTE-04-25-0271-rev3</t>
  </si>
  <si>
    <t>SYNERGEN PHARMA INC.</t>
  </si>
  <si>
    <t>ATTN: MS. JULIE ANN ARANAS</t>
  </si>
  <si>
    <t>Email: julieann.aranas@synergenpharma.com</t>
  </si>
  <si>
    <t>KMI-QUOTE-06-25-0455</t>
  </si>
  <si>
    <t>EXI SYSTEMS +, INC.</t>
  </si>
  <si>
    <t>ATTN: MR. RICHARD ROI IGOT</t>
  </si>
  <si>
    <t>Km.16 East Service Road, Daang Hari St., Perpetual Village, Parañaque City</t>
  </si>
  <si>
    <t>Email: richard.igot@ppi.ph</t>
  </si>
  <si>
    <t>MODEL: KAG-100WCINV</t>
  </si>
  <si>
    <t>10,200 Kj/h (1.0HP) FULL DC INVERTER W/ WIFI R-32</t>
  </si>
  <si>
    <t>(WxDxH) 18"x25"x14"</t>
  </si>
  <si>
    <t>KMI-QUOTE-06-25-0456</t>
  </si>
  <si>
    <t>REG-24%/800/1.3K</t>
  </si>
  <si>
    <t>NITRAM IVAJ INC.</t>
  </si>
  <si>
    <t>ATTN: MS. MARIVIC TIMBREZA</t>
  </si>
  <si>
    <t>35 KALAYAAN ST., KAWILIHAN VILLAGE, BRGY. BAGONG ILOG, PASIG CITY</t>
  </si>
  <si>
    <t>TEL#:  0975-4577445</t>
  </si>
  <si>
    <t>MODEL: KAG-145WCINV</t>
  </si>
  <si>
    <t>13,210 Kj/h (1.5HP) FULL DC INVERTER W/ WIFI R-32</t>
  </si>
  <si>
    <t>(WxDxH) 22"x28"x15"</t>
  </si>
  <si>
    <t>KMI-QUOTE-06-25-0457</t>
  </si>
  <si>
    <t>REG-24%/1K/1.3K</t>
  </si>
  <si>
    <t>MR. LEO JAMES ANDREW D. PEREZ</t>
  </si>
  <si>
    <t>UNIT 908 EAST TOWER, LUMIERE RESIDENCES BRGY. BAGONG ILOG, PASIG CITY</t>
  </si>
  <si>
    <t>TEL#:  0917-6275527</t>
  </si>
  <si>
    <r>
      <rPr>
        <sz val="10"/>
        <rFont val="Segoe UI Semibold"/>
        <charset val="134"/>
      </rPr>
      <t xml:space="preserve">ESTIMATED COST OF INSTALLATION </t>
    </r>
    <r>
      <rPr>
        <i/>
        <sz val="10"/>
        <rFont val="Segoe UI Semibold"/>
        <charset val="134"/>
      </rPr>
      <t>(mounting only)</t>
    </r>
  </si>
  <si>
    <t>KMI-QUOTE-06-25-0458</t>
  </si>
  <si>
    <t>REG-24%/1K</t>
  </si>
  <si>
    <t>MR. LITO / MS. REYZ PASCUAL</t>
  </si>
  <si>
    <t>471 PEARL ST. VIOLERTA SBD, BINANG 2ND BOCAUE BULACAN</t>
  </si>
  <si>
    <t>TEL#: 0917-8840280</t>
  </si>
  <si>
    <t>MODEL: KLM-IF100-4F3M410</t>
  </si>
  <si>
    <t>100,800 Kj/h (7.5TR) INVERTER R-410A THREE PHASE</t>
  </si>
  <si>
    <t>LESS: INITIAL PAYMENT</t>
  </si>
  <si>
    <t>TOTAL OUTSTANDING BALANCE:</t>
  </si>
  <si>
    <t>KMI-QUOTE-05-25-0425-rev3</t>
  </si>
  <si>
    <t>ECY-25%</t>
  </si>
  <si>
    <t>MR. BUTCH ACOP</t>
  </si>
  <si>
    <t>TEL#: 0917-8982267</t>
  </si>
  <si>
    <t>MODEL: KAM-95CMC32</t>
  </si>
  <si>
    <t>KOLIN WINDOW TYPE COMPACT SERIES AIRCONDITIONING</t>
  </si>
  <si>
    <t>9,495 Kj/h (1.0HP) NON-INVERTER MANUAL R-32</t>
  </si>
  <si>
    <t>(WxDxH) 18x21x14 inch</t>
  </si>
  <si>
    <t>MODEL: KAM-150CMC32</t>
  </si>
  <si>
    <t>KOLIN WINDOW TYPE COMPACT SERIES AIRCONDITIONER</t>
  </si>
  <si>
    <t>12,660 Kj/h (1.5HP) NON-INVERTER MANUAL R-32</t>
  </si>
  <si>
    <t>(WxDxH) 18"x23"x14"</t>
  </si>
  <si>
    <t>KMI-QUOTE-06-25-0459</t>
  </si>
  <si>
    <t>REG-24%/800/1K</t>
  </si>
  <si>
    <t>MR. NESTOR MANAHAN</t>
  </si>
  <si>
    <t>20 TIMOG AVE. TOYAMA BLDG. ROOM 401, 4TH FLR., BRGY. DILIMAN QUEZON CITY</t>
  </si>
  <si>
    <t>TEL#: 0918-9005279</t>
  </si>
  <si>
    <t>KMI-QUOTE-06-25-0460</t>
  </si>
  <si>
    <t>MR./MS. CARMEN &amp; TINY PERFECTO</t>
  </si>
  <si>
    <t>26B, KEW GARDEN CORNER THIRD ST., ST. IGNATIUS VILLAGE, QUEZON CITY</t>
  </si>
  <si>
    <t>TEL#: 0969-3277827</t>
  </si>
  <si>
    <r>
      <rPr>
        <sz val="10"/>
        <rFont val="Segoe UI Semibold"/>
        <charset val="0"/>
      </rPr>
      <t xml:space="preserve">ESTIMATED COST OF INSTALLATION </t>
    </r>
    <r>
      <rPr>
        <i/>
        <sz val="10"/>
        <rFont val="Segoe UI Semibold"/>
        <charset val="0"/>
      </rPr>
      <t>(please see attached)</t>
    </r>
  </si>
  <si>
    <t>KMI-QUOTE-03-25-0205-rev3</t>
  </si>
  <si>
    <t>REG-24%/4K</t>
  </si>
  <si>
    <r>
      <rPr>
        <sz val="10"/>
        <rFont val="Segoe UI Semibold"/>
        <charset val="0"/>
      </rPr>
      <t xml:space="preserve">ESTIMATED COST OF INSTALLATION </t>
    </r>
    <r>
      <rPr>
        <i/>
        <sz val="10"/>
        <rFont val="Segoe UI Semibold"/>
        <charset val="0"/>
      </rPr>
      <t>(please see attached) for split types only</t>
    </r>
  </si>
  <si>
    <t>REG-24%/4K/1.2K/1K</t>
  </si>
  <si>
    <t>MR. ADRIAN CHING</t>
  </si>
  <si>
    <t>11 ATOK ST., BRGY. STO. DOMINGO, QUEZON CITY</t>
  </si>
  <si>
    <t>TEL#: 0917-3114678</t>
  </si>
  <si>
    <t>KMI-QUOTE-06-25-0461</t>
  </si>
  <si>
    <t>JCY-24%/7K/1.3K</t>
  </si>
  <si>
    <t>DRA. LETICIA MIRANDA MASUI</t>
  </si>
  <si>
    <t>AVIDA SOUTH POINT MAKATI</t>
  </si>
  <si>
    <t>Email: masuidentalgroup@gmail.com</t>
  </si>
  <si>
    <r>
      <rPr>
        <sz val="10"/>
        <rFont val="Segoe UI Semibold"/>
        <charset val="134"/>
      </rPr>
      <t xml:space="preserve">* Installation Charge for Window Type AC: Php 1,200.00 per Unit. </t>
    </r>
    <r>
      <rPr>
        <i/>
        <sz val="10"/>
        <rFont val="Segoe UI Semibold"/>
        <charset val="134"/>
      </rPr>
      <t>(can be settled directly to installater after actual works.)</t>
    </r>
  </si>
  <si>
    <t>SCHEDULE OF DELIVERY: 2 - 3 days after payment is credited to our account.</t>
  </si>
  <si>
    <t>KMI-QUOTE-06-25-0462</t>
  </si>
  <si>
    <t>TYT-24%/1K/1.3K</t>
  </si>
  <si>
    <t>COMMUNITYVALUES REALTY DEV'T INC.</t>
  </si>
  <si>
    <t>ATTN: MS. MERCEDES DOMAGAS</t>
  </si>
  <si>
    <t>954 P. CAMPA ST., SAMPALOC, MANILA</t>
  </si>
  <si>
    <t>TEL#: 0932-3620279</t>
  </si>
  <si>
    <t>KMI-QUOTE-06-25-0463</t>
  </si>
  <si>
    <t>MS. INA F. GATAN</t>
  </si>
  <si>
    <t>TEL#: 0917-8500461</t>
  </si>
  <si>
    <t>MODEL: KAG-200WCINV</t>
  </si>
  <si>
    <t>19,080 Kj/h (2.0HP) FULL DC INVERTER W/ WIFI R-32</t>
  </si>
  <si>
    <t>(WxDxH) 26"x28"x17"</t>
  </si>
  <si>
    <t>SUBJECT FOR ACTUAL OCULAR ONCE SITE IS AVAILABLE.</t>
  </si>
  <si>
    <t>KMI-QUOTE-06-25-0464</t>
  </si>
  <si>
    <t>REG-24%/1.3K/1.8K</t>
  </si>
  <si>
    <t>MR. ROBERT TENORIO</t>
  </si>
  <si>
    <t>#9 1ST ST., ST. IGNATIUS VILLAGE BRGY. ST. IGNATIUS, QUEZON CITY</t>
  </si>
  <si>
    <t>TEL#: 0927-8478072</t>
  </si>
  <si>
    <t>MODEL: KSM-IW15-WCT10M1M32</t>
  </si>
  <si>
    <t>12,660 Kj/h (1.5HP) REGULAR INVERTER R-32</t>
  </si>
  <si>
    <r>
      <rPr>
        <sz val="10"/>
        <rFont val="Segoe UI Semibold"/>
        <charset val="134"/>
      </rPr>
      <t xml:space="preserve">ESTIMATED COST OF INSTALLATION </t>
    </r>
    <r>
      <rPr>
        <i/>
        <sz val="10"/>
        <rFont val="Segoe UI Semibold"/>
        <charset val="134"/>
      </rPr>
      <t>(please see attached)</t>
    </r>
    <r>
      <rPr>
        <sz val="10"/>
        <rFont val="Segoe UI Semibold"/>
        <charset val="134"/>
      </rPr>
      <t xml:space="preserve"> </t>
    </r>
  </si>
  <si>
    <t>** INSTALLATION C/O ASP (cost will be based on actual)</t>
  </si>
  <si>
    <t>KMI-QUOTE-06-25-0465</t>
  </si>
  <si>
    <t xml:space="preserve">FURUSATO SHOWROOM </t>
  </si>
  <si>
    <t>ATTN: MR. JONATHAN SO</t>
  </si>
  <si>
    <t>UNIT 103 HEART TOWER, SAN AGUSTIN ST. SALCEDO VILLAGE, VALERO MAKATI CITY</t>
  </si>
  <si>
    <t>TEL#: 0917-6350304</t>
  </si>
  <si>
    <t>KMI-QUOTE-04-25-0280-rev</t>
  </si>
  <si>
    <t>ADR-24%/4K</t>
  </si>
  <si>
    <t>MR. LOUIE CACHO</t>
  </si>
  <si>
    <t>#35 HUMABON MAGALLANES VILLAGE, MAKATI CITY</t>
  </si>
  <si>
    <t>TEL#: 0908-8806609</t>
  </si>
  <si>
    <r>
      <rPr>
        <sz val="10"/>
        <rFont val="Segoe UI Semibold"/>
        <charset val="134"/>
      </rPr>
      <t xml:space="preserve">ESTIMATED COST OF INSTALLATION </t>
    </r>
    <r>
      <rPr>
        <i/>
        <sz val="10"/>
        <rFont val="Segoe UI Semibold"/>
        <charset val="134"/>
      </rPr>
      <t xml:space="preserve">(please see attached) </t>
    </r>
    <r>
      <rPr>
        <b/>
        <sz val="10"/>
        <rFont val="Segoe UI Semibold"/>
        <charset val="134"/>
      </rPr>
      <t>w/ dismantling of old unit</t>
    </r>
  </si>
  <si>
    <t>KMI-QUOTE-06-25-0467</t>
  </si>
  <si>
    <t>JCY-24%/4K</t>
  </si>
  <si>
    <t>MS. LOURILI VICENCIO</t>
  </si>
  <si>
    <t>UNIT 106 WEST TOWER, GF THE VERANDA ARCA SOUTH, NEXUS ST. COR. EAST UNION DRIVE, BRGY. WESTERN BICUTAN, TAGUIG CITY</t>
  </si>
  <si>
    <t>TEL#: 0917-8202197</t>
  </si>
  <si>
    <r>
      <rPr>
        <sz val="10"/>
        <rFont val="Segoe UI Semibold"/>
        <charset val="134"/>
      </rPr>
      <t xml:space="preserve">ESTIMATED COST OF INSTALLATION </t>
    </r>
    <r>
      <rPr>
        <i/>
        <sz val="10"/>
        <rFont val="Segoe UI Semibold"/>
        <charset val="134"/>
      </rPr>
      <t xml:space="preserve">(please see attached) </t>
    </r>
    <r>
      <rPr>
        <sz val="10"/>
        <rFont val="Segoe UI Semibold"/>
        <charset val="134"/>
      </rPr>
      <t>w/ angle bracket</t>
    </r>
  </si>
  <si>
    <t>** CURRENTLY NO AVAILABLE STOCKS FOR ANGLE BRACKET.</t>
  </si>
  <si>
    <t>KMI-QUOTE-06-25-0468</t>
  </si>
  <si>
    <t>REG-24%/1.8K</t>
  </si>
  <si>
    <t>MS. LIZA PASAMIC</t>
  </si>
  <si>
    <t>B11 L65 LEGIAN 2 NORTH, CARSADANG BAGO 1, IMUS CAVITE</t>
  </si>
  <si>
    <t>TEL#: 0976-2287432</t>
  </si>
  <si>
    <r>
      <rPr>
        <sz val="10"/>
        <rFont val="Segoe UI Semibold"/>
        <charset val="134"/>
      </rPr>
      <t xml:space="preserve">ESTIMATED COST OF INSTALLATION </t>
    </r>
    <r>
      <rPr>
        <i/>
        <sz val="10"/>
        <rFont val="Segoe UI Semibold"/>
        <charset val="134"/>
      </rPr>
      <t>(please see attached)</t>
    </r>
  </si>
  <si>
    <t>KMI-QUOTE-06-25-0469</t>
  </si>
  <si>
    <t>275 HARVEST COMPOUND MK LUNA ST., SAN JOSE SUBD. BRGY. LIPA CITY BATANGAS</t>
  </si>
  <si>
    <t>* KOLIN RECOMMENDATION *</t>
  </si>
  <si>
    <t>* CUSTOMER'S CHOICE *</t>
  </si>
  <si>
    <r>
      <rPr>
        <sz val="10"/>
        <rFont val="Segoe UI Semibold"/>
        <charset val="134"/>
      </rPr>
      <t xml:space="preserve">NOTES: </t>
    </r>
    <r>
      <rPr>
        <i/>
        <u/>
        <sz val="10"/>
        <rFont val="Segoe UI Semibold"/>
        <charset val="134"/>
      </rPr>
      <t>*** Need to sign waiver agreement due to under capacity of unit choice. (IF OPTION 2).</t>
    </r>
  </si>
  <si>
    <t>KMI-QUOTE-06-25-0470</t>
  </si>
  <si>
    <t>MR. LEO VENEZUELA</t>
  </si>
  <si>
    <t>ATTN: MS. VERONICA VALDES</t>
  </si>
  <si>
    <t>UNIT 22D STRATA GOLD CONDOMINIUM, 738 ONGPIN ST BINONDO MANILA</t>
  </si>
  <si>
    <t>TEL#: 0917-8135997</t>
  </si>
  <si>
    <t>* MASTER'S BEDROOM *</t>
  </si>
  <si>
    <t>KMI-QUOTE-06-25-0466-rev</t>
  </si>
  <si>
    <t>* LIVING, DINING/KITCHEN *</t>
  </si>
  <si>
    <t>MODEL: KLM-IC60-AA1M32</t>
  </si>
  <si>
    <t>KOLIN FLOOR/CEILING AIRCONDITIONER</t>
  </si>
  <si>
    <t>55,503 Kj/h (5.0TR) INVERTER R-32 SINGLE PHASE</t>
  </si>
  <si>
    <t>FOR FLOOR/CEILING: ONE (1) YEAR FREE PARTS AND LABOR, FIVE (5) YEARS WARRANTY ON COMPRESSOR.</t>
  </si>
  <si>
    <t>KMI-QUOTE-06-25-0466-rev1</t>
  </si>
  <si>
    <t>REG-24%</t>
  </si>
  <si>
    <t>UPCARE DIAGNOSTICS INC.</t>
  </si>
  <si>
    <t>522 EDSA, BRGY. BIGLANG AWA COR. URBANO PLATA ST., CALOOCAN CITY</t>
  </si>
  <si>
    <t>TEL#: 0995-3035702</t>
  </si>
  <si>
    <t>MODEL: KLM-IS40-AA1M32</t>
  </si>
  <si>
    <t>37,980 Kj/h (3.0TR) DC INVERTER R-32 SINGLE PHASE</t>
  </si>
  <si>
    <r>
      <rPr>
        <sz val="10"/>
        <color indexed="8"/>
        <rFont val="Segoe UI Semibold"/>
        <charset val="134"/>
      </rPr>
      <t xml:space="preserve">* </t>
    </r>
    <r>
      <rPr>
        <b/>
        <sz val="10"/>
        <color indexed="8"/>
        <rFont val="Segoe UI Semibold"/>
        <charset val="134"/>
      </rPr>
      <t>Initial Charge for 1 Ceiling Mounted AC: P12,000.00 (3tr.) / P14,000.00 (5tr.)</t>
    </r>
    <r>
      <rPr>
        <sz val="10"/>
        <color indexed="8"/>
        <rFont val="Segoe UI Semibold"/>
        <charset val="134"/>
      </rPr>
      <t>including Labor;</t>
    </r>
  </si>
  <si>
    <t>Consumables; 1st 10ft.PVC pipes; Royal cord wire (excess P100/foot);</t>
  </si>
  <si>
    <t>1st 10ft. (3.0TR) Copper tube (excess P400/foot); 1st 10ft. (5.0TR) Copper tube (excess P600/foot);labor.</t>
  </si>
  <si>
    <t>KMI-QUOTE-06-25-0471</t>
  </si>
  <si>
    <t>MR. MADISON DELA CRUZ</t>
  </si>
  <si>
    <t>U-34LM MALATE BAYVIEW MANSION, 1781 M. ADRIATICO ST. BRGY. MALATE, MANILA CITY</t>
  </si>
  <si>
    <t>TEL#: 0917-5277126</t>
  </si>
  <si>
    <t>MASTER'S BEDROOM</t>
  </si>
  <si>
    <t>*** You may settle first payment for unit/s &amp; delivery. Installation payment can be settled directly to installer after actual works.</t>
  </si>
  <si>
    <t>KMI-QUOTE-06-25-0472</t>
  </si>
  <si>
    <t>ECY-24%/7K</t>
  </si>
  <si>
    <t>ECY-24%/4K/7K</t>
  </si>
  <si>
    <t>KMI-QUOTE-06-25-0461-rev</t>
  </si>
  <si>
    <t>MODEL: KSM-IW10-WCT10M1M32</t>
  </si>
  <si>
    <t>9,800 Kj/h (1.0HP) REGULAR INVERTER R-32</t>
  </si>
  <si>
    <t>KMI-QUOTE-06-25-0461-rev1</t>
  </si>
  <si>
    <t>JCY-24%/4K/1K</t>
  </si>
  <si>
    <t>MAS FOODS CORPORATION</t>
  </si>
  <si>
    <t>ATTN: MS. CHARLENE</t>
  </si>
  <si>
    <t>PUNTURIN INDUSTRIAL COMPOUND, KABESANG PORONG ST. BRGY. PUNTURIN, DIST. 1 VALENZUELA CITY</t>
  </si>
  <si>
    <t>TEL#: 0947-8936851</t>
  </si>
  <si>
    <t>KMI-QUOTE-06-25-0473</t>
  </si>
  <si>
    <t>DCG-24%/1.8K</t>
  </si>
  <si>
    <t>MR. CHINO LADORES</t>
  </si>
  <si>
    <t>53 DAWN ST., BRGY. CONCEPTION DOS, MARIKINA CITY</t>
  </si>
  <si>
    <t>TEL#: 0917-8089844</t>
  </si>
  <si>
    <t>MODEL: KSG-IWF-15WFY-8K1M32</t>
  </si>
  <si>
    <t>12,960 Kj/h (1.5HP) FULL DC INVERTER W/ WIFI R-32</t>
  </si>
  <si>
    <t>KMI-QUOTE-06-25-0474</t>
  </si>
  <si>
    <t>JCY-24%/14K/7K</t>
  </si>
  <si>
    <t>JCY-24%/14K/4K</t>
  </si>
  <si>
    <t>MR. BRYAN DY</t>
  </si>
  <si>
    <t>UNIT 8, FIREFLY ST. WESTWOOD LANE VALLE VERDE, BRGY. UGONG, PASIG CITY</t>
  </si>
  <si>
    <t>TEL#:  0917-8927939</t>
  </si>
  <si>
    <t>KMI-QUOTE-06-25-0475</t>
  </si>
  <si>
    <t>ADR-24%/7K</t>
  </si>
  <si>
    <t>MR. JAMES CO</t>
  </si>
  <si>
    <t>5TH FLOOR, 820 LIBERTY HALL BUILDING, BENAVIDEZ ST. BINONDO MANILA</t>
  </si>
  <si>
    <t>TEL#:  0917-5667856</t>
  </si>
  <si>
    <t>Email: kmt.phil@yahoo.com</t>
  </si>
  <si>
    <t>KMI-QUOTE-06-25-0476</t>
  </si>
  <si>
    <t>MR. MIKE PROXIMO</t>
  </si>
  <si>
    <t>107 CORINTHIAN EXECUTIVE REGENCY ORTIGAS CENTER, BRGY. SAN ANTONIO PASIG CITY</t>
  </si>
  <si>
    <t>TEL#:  0917-5333039</t>
  </si>
  <si>
    <t>KMI-QUOTE-06-25-0477</t>
  </si>
  <si>
    <t>ARLO ALUMINUM CO., INC.</t>
  </si>
  <si>
    <t>Email: nteves.arlo@yahoo.com</t>
  </si>
  <si>
    <t>* OPTION 1 (QUAD SERIES) *</t>
  </si>
  <si>
    <t>MODEL: KAG-75WCINV</t>
  </si>
  <si>
    <t>9,800 Kj/h (.75HP) FULL DC INVERTER W/ WIFI R-32</t>
  </si>
  <si>
    <t>** WE ONLY HAVE UP TO 2.5HP MODEL FOR QUAD SERIES.</t>
  </si>
  <si>
    <t>KMI-QUOTE-06-25-0478</t>
  </si>
  <si>
    <t>ECY-24%/1.3K/1.8K</t>
  </si>
  <si>
    <t>* OPTION 2 (CREO SERIES) *</t>
  </si>
  <si>
    <t>MODEL: KA-75MCARINV32</t>
  </si>
  <si>
    <t>8,400 Kj/h (.75HP) FULL DC INVERTER R-32 WITH REMOTE</t>
  </si>
  <si>
    <t>** WE ONLY HAVE UP TO 2.0HP MODEL FOR CREO SERIES.</t>
  </si>
  <si>
    <t>KMI-QUOTE-06-25-0479</t>
  </si>
  <si>
    <t>ECY-24%/600/800/1K/1.2K</t>
  </si>
  <si>
    <t>* OPTION 1 (CERTUS SERIES) *</t>
  </si>
  <si>
    <t>KMI-QUOTE-06-25-0481</t>
  </si>
  <si>
    <t>ECY-24%/4K</t>
  </si>
  <si>
    <t>* OPTION 2 (PRIMUS SERIES) *</t>
  </si>
  <si>
    <t>KMI-QUOTE-06-25-0482</t>
  </si>
  <si>
    <t>UNITEC RESOURCES INC.</t>
  </si>
  <si>
    <t>PROPOSED TWO-STOREY RESIDENCE WITH ATTIC STORAGE - MAGALLANES</t>
  </si>
  <si>
    <t>TEL#: 0917-6251434</t>
  </si>
  <si>
    <t>**  BASED ON GIVEN FLOOR PLAN ONLY. SUBJECT FOR ACTUAL SURVEY ONCE AREA IS AVAILABLE.</t>
  </si>
  <si>
    <t>KMI-QUOTE-06-25-0483</t>
  </si>
  <si>
    <t>KMI-QUOTE-06-25-0484</t>
  </si>
  <si>
    <t xml:space="preserve">AZIA SUITES AND RESIDENCES INC </t>
  </si>
  <si>
    <t>ATTN: MS. WILLA MAE RIPDOS</t>
  </si>
  <si>
    <t>TEL#: 0918-3517436</t>
  </si>
  <si>
    <t>KMI-QUOTE-06-25-0485</t>
  </si>
  <si>
    <t>MS. ELLA AMAT</t>
  </si>
  <si>
    <t>SITIO BARITAN, BRGY. BULAKIN TIAONG QUEZON</t>
  </si>
  <si>
    <t>TEL#:  0919-8593640 / 0985-2740291</t>
  </si>
  <si>
    <t>KMI-QUOTE-06-25-0486</t>
  </si>
  <si>
    <t>EMF-24%/4K/7K</t>
  </si>
  <si>
    <t>MR. DEXSON KWAN</t>
  </si>
  <si>
    <t>UNIT-G #54 MARATHON ST., BRGY. OBRERO QUEZON CITY</t>
  </si>
  <si>
    <t>TEL#:  0976-0004768</t>
  </si>
  <si>
    <t>KMI-QUOTE-06-25-0487</t>
  </si>
  <si>
    <t>JCY-24%/4K/7K</t>
  </si>
  <si>
    <t>LUX ET SAL CORPORATION</t>
  </si>
  <si>
    <t>DOMUSCHOLA INTERNATIONAL SCHOOL</t>
  </si>
  <si>
    <t>13 JOSE CRUZ ST., BRGY. UGONG, PASIG CITY</t>
  </si>
  <si>
    <t>TEL#: 0916-5831155</t>
  </si>
  <si>
    <t>KMI-QUOTE-06-25-0488</t>
  </si>
  <si>
    <t>KMI-QUOTE-04-25-0280-rev1</t>
  </si>
  <si>
    <t>ADR-24%/7K/4K</t>
  </si>
  <si>
    <t>MR. JORES MAGSOMBOL</t>
  </si>
  <si>
    <t>93 LILAC ST., SSS VILLAGE MARIKINA CITY</t>
  </si>
  <si>
    <t>TEL#: 0967-3963544</t>
  </si>
  <si>
    <t>Email: mydel40@gmail.com</t>
  </si>
  <si>
    <t>KMI-QUOTE-06-25-0489</t>
  </si>
  <si>
    <t>KMI-QUOTE-06-25-0460-rev</t>
  </si>
  <si>
    <t>UNWIND WELLNESS SPA</t>
  </si>
  <si>
    <t>ATTN: MR. IVAN KU</t>
  </si>
  <si>
    <t>2ND FLR., 8858 SAMPALOC ST., SAN ANTONIO VILLAGE MAKATI CITY</t>
  </si>
  <si>
    <t>TEL#: 0906-3482208</t>
  </si>
  <si>
    <t>* OPTION 1 - EXISTING COPPER TUBE (SUBJECT FOR LEAK TEST) *</t>
  </si>
  <si>
    <t>* OPTION 2 - NEW COPPER TUBE *</t>
  </si>
  <si>
    <t>KMI-QUOTE-06-25-0490</t>
  </si>
  <si>
    <t>AEGYO CAKES / AEGYO INC.</t>
  </si>
  <si>
    <t>#18 SCOUT RALLOS ST., BRGY. LAGING HANDA QUEZON CITY</t>
  </si>
  <si>
    <t>TEL#: 0917-8161117</t>
  </si>
  <si>
    <t>KMI-QUOTE-06-25-0491</t>
  </si>
  <si>
    <t>MR. PHILIP TANCHI</t>
  </si>
  <si>
    <t>TEL#: 0917-5201030</t>
  </si>
  <si>
    <t>** WE DO NOT HAVE AVAILABLE MODEL FOR NON-INVERTER OPTION.</t>
  </si>
  <si>
    <t>KMI-QUOTE-06-25-0492</t>
  </si>
  <si>
    <t>ARAMAX SOLUTIONS INC.</t>
  </si>
  <si>
    <t>ATTN: MR. BRYAN TALAN</t>
  </si>
  <si>
    <t>Email: asi.bryantalan@gmail.com</t>
  </si>
  <si>
    <t>MODEL: KD-30L410</t>
  </si>
  <si>
    <t>KOLIN DC FAN SYSTEM DEHUMIDIFIER</t>
  </si>
  <si>
    <t>30L/day (5.5 Liters Water Tank Volume) R-410a</t>
  </si>
  <si>
    <t>(WxDxH) 355x275x528mm</t>
  </si>
  <si>
    <t>FOR DEHUMIDIFIER: ONE (1) YEAR FREE PARTS AND LABOR, FIVE (5) YEARS WARRANTY ON COMPRESSOR.</t>
  </si>
  <si>
    <t>KMI-QUOTE-06-25-0494</t>
  </si>
  <si>
    <t>REG-30%</t>
  </si>
  <si>
    <t>KMI-QUOTE-06-25-0487-rev</t>
  </si>
  <si>
    <t>CHOWKING DIVISORIA</t>
  </si>
  <si>
    <t>ATTN: MS. LAI</t>
  </si>
  <si>
    <t>TEL#: 0918-5259884</t>
  </si>
  <si>
    <t>MODEL: KAC-36TCRM</t>
  </si>
  <si>
    <t>KOLIN 36" AIR CURTAIN</t>
  </si>
  <si>
    <t>230V/60Hz ; 1160m³/h</t>
  </si>
  <si>
    <t>* Installation Charge for Air Curtain: Php 1,200.00 per Unit.</t>
  </si>
  <si>
    <t>FOR AIR CURTAIN: ONE (1) YEAR FREE PARTS AND LABOR.</t>
  </si>
  <si>
    <t>KMI-QUOTE-06-25-0495</t>
  </si>
  <si>
    <t>REG-25%</t>
  </si>
  <si>
    <t>KMI-QUOTE-06-25-0475-rev</t>
  </si>
  <si>
    <t>KMI-QUOTE-06-25-0486-rev</t>
  </si>
  <si>
    <t>EMF-24%/1.3K/800/7K</t>
  </si>
  <si>
    <t>G.S. GO BROS., INC.</t>
  </si>
  <si>
    <t>ATTN: MS. RHESA</t>
  </si>
  <si>
    <t>Exclusions: Excess of 1st 10ft. Royal Cord 100/foot, Copper Tube 350/foot (1.0hp-2.0hp), 400/foot (2.5hp-3.hp), Circuit Breaker (Nema) P1000.</t>
  </si>
  <si>
    <t>KMI-QUOTE-06-25-0496</t>
  </si>
  <si>
    <t>GCCS AND ASSOCIATES</t>
  </si>
  <si>
    <t xml:space="preserve">ATTN: MS. PAT CASTILLO </t>
  </si>
  <si>
    <t>TEL#: 0977-7310857</t>
  </si>
  <si>
    <t>KMI-QUOTE-06-25-0468-rev</t>
  </si>
  <si>
    <t>PIONEER FLOAT GLASS MANUFACTURING OPC</t>
  </si>
  <si>
    <t>730 M. H. DEL PILAR ST., PINAGBUHATAN, PASIG CITY</t>
  </si>
  <si>
    <t xml:space="preserve">ZERO RATED </t>
  </si>
  <si>
    <t>MODEL: KIF-20WMBBLDC</t>
  </si>
  <si>
    <t>KOLIN 20" INDUSTRIAL FAN WALL TYPE INVERTER</t>
  </si>
  <si>
    <t>230V/60Hz RATED VOLTAGE ; 1,300-6,500m³/h AIR VOLUME</t>
  </si>
  <si>
    <t>* OPTIONS FOR WINDOW TYPE *</t>
  </si>
  <si>
    <t>STATED PRICE IS ZERO-RATED.</t>
  </si>
  <si>
    <t>KMI-QUOTE-06-25-0497</t>
  </si>
  <si>
    <t>REG-24%/150/1.2K/1.8K</t>
  </si>
  <si>
    <t>MAGELLAN COMMODITIES INC.</t>
  </si>
  <si>
    <t>ATTN: MR. JOSEPH PEREZ</t>
  </si>
  <si>
    <t>Email: mcipaco.purchasing@gmailcom</t>
  </si>
  <si>
    <t>KMI-QUOTE-06-25-0498</t>
  </si>
  <si>
    <t>REG-24%/800/1.2K/1.3K/1.8K</t>
  </si>
  <si>
    <t>MR. PHILIP YAO</t>
  </si>
  <si>
    <t>ELECTROWELD BLDG. #249 RIZAL AVE. EXTN. COR. 7TH AVE., GRACE PARK WEST CALOOCAN CITY</t>
  </si>
  <si>
    <t>TEL#:  0917-5372127</t>
  </si>
  <si>
    <t>Email: gracelineproducts@yahoo.com</t>
  </si>
  <si>
    <t>KMI-QUOTE-06-25-0499</t>
  </si>
  <si>
    <t>KRC-24%/7K/4K</t>
  </si>
  <si>
    <t>VALERO 156 VILLAR PROPERTY MANAGEMENT CORP.</t>
  </si>
  <si>
    <t>COHERCO FINANCIAL TOWER, TRADE ST. COR. INVESTMENT DRV. MADRIGAL BUSINESS PARK, AYALA ALABANG MUNTINLUPA CITY</t>
  </si>
  <si>
    <t>Email: jenny.comia@herco.com.ph</t>
  </si>
  <si>
    <t>Noted By:</t>
  </si>
  <si>
    <t>KMI-QUOTE-06-25-0500</t>
  </si>
  <si>
    <t>REG-24%/2.5K</t>
  </si>
  <si>
    <t>KMI-QUOTE-06-25-0501</t>
  </si>
  <si>
    <t>KMI-QUOTE-06-25-0502</t>
  </si>
  <si>
    <t>OMI SHEET METAL WORKS INC</t>
  </si>
  <si>
    <t>ATTN: MS. ANGIE HARDIN</t>
  </si>
  <si>
    <t>BLK 18 LOT 1 &amp;3 BORMAHECO COMPOUND PHASE 3 PEZA ROSARIO CAVITE</t>
  </si>
  <si>
    <t>TEL#: 0906-1949498</t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</si>
  <si>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>Initial Charge for 1 Floor/Ceiling Mounted AC: P12,000.00 (3tr.) / P14,000.00 (5tr.)</t>
    </r>
    <r>
      <rPr>
        <sz val="10"/>
        <color rgb="FF000000"/>
        <rFont val="Segoe UI Semibold"/>
        <charset val="134"/>
      </rPr>
      <t>including Labor;</t>
    </r>
  </si>
  <si>
    <t>PRICES ARE ZERO-RATED.</t>
  </si>
  <si>
    <t>KMI-QUOTE-06-25-0503</t>
  </si>
  <si>
    <t>KMI-QUOTE-06-25-0504</t>
  </si>
  <si>
    <t>MS. MARY ROSE GUZMAN</t>
  </si>
  <si>
    <t>UNIT 2304 WESTGATE PLAZA CONDOMINIUM, 120 HV DELA COSTA ST. SALCEDO VILLAGE, MAKATI CITY</t>
  </si>
  <si>
    <t>TEL#: 0917-1087931</t>
  </si>
  <si>
    <t>** Angle Bracket will be c/o installer</t>
  </si>
  <si>
    <t>IMMACULATE CONCEPTION PARISH</t>
  </si>
  <si>
    <t>ATTN: MR. JAYDAN VILORIA</t>
  </si>
  <si>
    <t>64 PREMIUM ST., PROJECT 8, QUEZON CITY</t>
  </si>
  <si>
    <t>TEL#: 0917-7011536</t>
  </si>
  <si>
    <r>
      <rPr>
        <sz val="10"/>
        <rFont val="Segoe UI Semibold"/>
        <charset val="134"/>
      </rPr>
      <t xml:space="preserve">ESTIMATED COST OF INSTALLATION </t>
    </r>
    <r>
      <rPr>
        <i/>
        <sz val="10"/>
        <rFont val="Segoe UI Semibold"/>
        <charset val="134"/>
      </rPr>
      <t xml:space="preserve">(please see attached) </t>
    </r>
  </si>
  <si>
    <t>KMI-QUOTE-06-25-0506</t>
  </si>
  <si>
    <t>EMF-24%/2.5K/7K</t>
  </si>
  <si>
    <t>MR. DARRICK TEE</t>
  </si>
  <si>
    <t>18 IBSEN ST., FILINVEST 2, BATASAN QUEZON CITY</t>
  </si>
  <si>
    <t>KMI-QUOTE-06-25-0507</t>
  </si>
  <si>
    <t>JCY-24%/1.8K/1.3K</t>
  </si>
  <si>
    <t>Email: niel.upcarecoor@gmail.com</t>
  </si>
  <si>
    <t>KMI-QUOTE-06-25-0508</t>
  </si>
  <si>
    <t>KMI-QUOTE-06-25-0509</t>
  </si>
  <si>
    <t>Email: neil.upcarecoor@gmail.com</t>
  </si>
  <si>
    <t>* OPTION 3 *</t>
  </si>
  <si>
    <t>KMI-QUOTE-06-25-0510</t>
  </si>
  <si>
    <t>INTERNATIONAL JOURNEYS, INC.</t>
  </si>
  <si>
    <t>ATTN: MAZIE LIM / KEM LIM</t>
  </si>
  <si>
    <t>KMI-QUOTE-06-25-0505</t>
  </si>
  <si>
    <t>KMI-QUOTE-06-25-0486-rev1</t>
  </si>
  <si>
    <t>A. EQUIPMENT &amp; INSTALLATION (OPTION 1)</t>
  </si>
  <si>
    <t>* Unit Option 1 *</t>
  </si>
  <si>
    <t>* Unit Option 2 *</t>
  </si>
  <si>
    <t>* Subject for actual site visit for final location of units &amp; drain provision.</t>
  </si>
  <si>
    <t>KMI-QUOTE-06-25-0511</t>
  </si>
  <si>
    <t>A. EQUIPMENT &amp; INSTALLATION (OPTION 2)</t>
  </si>
  <si>
    <t>CAYAÑGA, ZUÑIGA, CAMACHO &amp; BONCODIN LAW OFFICES</t>
  </si>
  <si>
    <t>ATTN: MS. NIMFA DELA CRUZ</t>
  </si>
  <si>
    <t>Email: cazalaw.office@gmail.com</t>
  </si>
  <si>
    <t>KMI-QUOTE-06-25-0512</t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</si>
  <si>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>Initial Charge for VERSAMATCH w</t>
    </r>
    <r>
      <rPr>
        <b/>
        <i/>
        <sz val="10"/>
        <color rgb="FF000000"/>
        <rFont val="Segoe UI Semibold"/>
        <charset val="134"/>
      </rPr>
      <t>all mounted</t>
    </r>
    <r>
      <rPr>
        <b/>
        <sz val="10"/>
        <color rgb="FF000000"/>
        <rFont val="Segoe UI Semibold"/>
        <charset val="134"/>
      </rPr>
      <t xml:space="preserve"> type AC: P8,500.00 (1.0hp - 2.5hp)</t>
    </r>
  </si>
  <si>
    <t>FOR CEILING MOUNTED : ONE (1) YEAR FREE PARTS AND LABOR, FIVE (5) YEARS WARRANTY ON COMPRESSOR.</t>
  </si>
  <si>
    <t>FOR PORTABLE AIRCON: ONE (1) YEAR FREE PARTS AND LABOR, FIVE (5) YEARS WARRANTY ON COMPRESSOR.</t>
  </si>
  <si>
    <t>FOR REFRIGERATOR: ONE (1) YEAR FREE PARTS AND LABOR, FIVE (5) YEARS WARRANTY ON COMPRESSOR.</t>
  </si>
  <si>
    <t>FOR AIR COOLER : ONE (1) YEAR FREE PARTS AND LABOR.</t>
  </si>
  <si>
    <t>FOR SHOWCASE CHILLER : ONE (1) YEAR FREE PARTS AND LABOR</t>
  </si>
  <si>
    <t>FOR INDUSTRIAL FAN (Inverter): ONE (1) YEAR FREE PARTS AND LABOR, THREE YEARS (3) MAIN PCB</t>
  </si>
  <si>
    <t>** NO AVAILABLE STOCK FOR KSM-IW20-WCT10M1M32</t>
  </si>
  <si>
    <t>INSTALLATION C/O AUTHORIZED SERVICE CENTER.</t>
  </si>
  <si>
    <t>** INSTALLATION C/O ASP (final charges will be based on actual works)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</si>
</sst>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_(* #,##0.00_);_(* \(#,##0.00\);_(* &quot;-&quot;??_);_(@_)"/>
    <numFmt numFmtId="177" formatCode="[$-409]d\-mmm\-yy;@"/>
    <numFmt numFmtId="178" formatCode="[$-409]mmmm\ d\,\ yyyy;@"/>
  </numFmts>
  <fonts count="44">
    <font>
      <sz val="11"/>
      <color theme="1"/>
      <name val="Calibri"/>
      <charset val="134"/>
      <scheme val="minor"/>
    </font>
    <font>
      <sz val="10"/>
      <name val="Segoe UI Semibold"/>
      <charset val="134"/>
    </font>
    <font>
      <sz val="10"/>
      <color theme="1"/>
      <name val="Segoe UI Semibold"/>
      <charset val="134"/>
    </font>
    <font>
      <sz val="10"/>
      <color indexed="8"/>
      <name val="Segoe UI Semibold"/>
      <charset val="134"/>
    </font>
    <font>
      <sz val="10"/>
      <color rgb="FF000000"/>
      <name val="Segoe UI Semibold"/>
      <charset val="134"/>
    </font>
    <font>
      <sz val="10"/>
      <color indexed="8"/>
      <name val="Segoe UI Semibold"/>
      <charset val="0"/>
    </font>
    <font>
      <i/>
      <sz val="10"/>
      <name val="Segoe UI Semibold"/>
      <charset val="134"/>
    </font>
    <font>
      <i/>
      <sz val="10"/>
      <color theme="1"/>
      <name val="Segoe UI Semibold"/>
      <charset val="134"/>
    </font>
    <font>
      <sz val="10"/>
      <name val="Segoe UI Semibold"/>
      <charset val="0"/>
    </font>
    <font>
      <b/>
      <sz val="10"/>
      <name val="Arial"/>
      <charset val="134"/>
    </font>
    <font>
      <sz val="11"/>
      <name val="Segoe UI Semibold"/>
      <charset val="134"/>
    </font>
    <font>
      <b/>
      <i/>
      <sz val="10"/>
      <name val="Segoe UI Semibold"/>
      <charset val="134"/>
    </font>
    <font>
      <i/>
      <u/>
      <sz val="10"/>
      <name val="Segoe UI Semibold"/>
      <charset val="134"/>
    </font>
    <font>
      <i/>
      <sz val="10"/>
      <name val="Segoe UI Semibold"/>
      <charset val="0"/>
    </font>
    <font>
      <b/>
      <sz val="10"/>
      <name val="Arial"/>
      <charset val="0"/>
    </font>
    <font>
      <u/>
      <sz val="10"/>
      <name val="Segoe UI Semibold"/>
      <charset val="0"/>
    </font>
    <font>
      <b/>
      <sz val="10"/>
      <name val="Segoe UI Semibold"/>
      <charset val="134"/>
    </font>
    <font>
      <sz val="11"/>
      <name val="Segoe UI Semibold"/>
      <charset val="0"/>
    </font>
    <font>
      <sz val="9"/>
      <name val="Segoe UI Semibold"/>
      <charset val="0"/>
    </font>
    <font>
      <u/>
      <sz val="10"/>
      <name val="Segoe UI Semibold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134"/>
    </font>
    <font>
      <b/>
      <sz val="10"/>
      <color rgb="FF000000"/>
      <name val="Segoe UI Semibold"/>
      <charset val="134"/>
    </font>
    <font>
      <b/>
      <i/>
      <sz val="10"/>
      <color rgb="FF000000"/>
      <name val="Segoe UI Semibold"/>
      <charset val="134"/>
    </font>
    <font>
      <b/>
      <sz val="10"/>
      <color indexed="8"/>
      <name val="Segoe UI Semibold"/>
      <charset val="134"/>
    </font>
    <font>
      <b/>
      <sz val="10"/>
      <color indexed="8"/>
      <name val="Segoe UI Semibold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8" applyNumberFormat="0" applyAlignment="0" applyProtection="0">
      <alignment vertical="center"/>
    </xf>
    <xf numFmtId="0" fontId="29" fillId="4" borderId="19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5" borderId="20" applyNumberFormat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 applyFill="0" applyProtection="0"/>
  </cellStyleXfs>
  <cellXfs count="1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2" fillId="0" borderId="0" xfId="0" applyFont="1">
      <alignment vertical="center"/>
    </xf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176" fontId="1" fillId="0" borderId="3" xfId="1" applyNumberFormat="1" applyFont="1" applyBorder="1" applyAlignment="1"/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/>
    <xf numFmtId="39" fontId="1" fillId="0" borderId="6" xfId="1" applyNumberFormat="1" applyFont="1" applyBorder="1" applyAlignment="1">
      <alignment horizontal="center" vertical="center"/>
    </xf>
    <xf numFmtId="39" fontId="1" fillId="0" borderId="7" xfId="1" applyNumberFormat="1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177" fontId="3" fillId="0" borderId="0" xfId="49" applyNumberFormat="1" applyFont="1" applyFill="1" applyBorder="1" applyAlignment="1" applyProtection="1"/>
    <xf numFmtId="0" fontId="3" fillId="0" borderId="0" xfId="49" applyFont="1" applyFill="1" applyBorder="1" applyAlignment="1" applyProtection="1"/>
    <xf numFmtId="177" fontId="4" fillId="0" borderId="0" xfId="49" applyNumberFormat="1" applyFont="1" applyFill="1" applyBorder="1" applyAlignment="1" applyProtection="1"/>
    <xf numFmtId="177" fontId="5" fillId="0" borderId="0" xfId="49" applyNumberFormat="1" applyFont="1" applyFill="1" applyBorder="1" applyAlignment="1" applyProtection="1"/>
    <xf numFmtId="0" fontId="5" fillId="0" borderId="0" xfId="49" applyFont="1" applyFill="1" applyBorder="1" applyAlignment="1" applyProtection="1"/>
    <xf numFmtId="0" fontId="4" fillId="0" borderId="0" xfId="49" applyFont="1" applyFill="1" applyBorder="1" applyAlignment="1" applyProtection="1"/>
    <xf numFmtId="0" fontId="6" fillId="0" borderId="0" xfId="0" applyFont="1" applyFill="1" applyBorder="1" applyAlignment="1"/>
    <xf numFmtId="0" fontId="7" fillId="0" borderId="0" xfId="0" applyFont="1">
      <alignment vertical="center"/>
    </xf>
    <xf numFmtId="0" fontId="8" fillId="0" borderId="0" xfId="0" applyFont="1" applyFill="1" applyBorder="1" applyAlignment="1"/>
    <xf numFmtId="178" fontId="1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/>
    <xf numFmtId="39" fontId="1" fillId="0" borderId="10" xfId="1" applyNumberFormat="1" applyFont="1" applyBorder="1" applyAlignment="1">
      <alignment horizontal="center" vertical="center"/>
    </xf>
    <xf numFmtId="39" fontId="1" fillId="0" borderId="9" xfId="1" applyNumberFormat="1" applyFont="1" applyBorder="1" applyAlignment="1">
      <alignment horizontal="center" vertical="center"/>
    </xf>
    <xf numFmtId="4" fontId="1" fillId="0" borderId="9" xfId="0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/>
    <xf numFmtId="39" fontId="1" fillId="0" borderId="12" xfId="1" applyNumberFormat="1" applyFont="1" applyBorder="1" applyAlignment="1">
      <alignment horizontal="center" vertical="center"/>
    </xf>
    <xf numFmtId="39" fontId="1" fillId="0" borderId="11" xfId="1" applyNumberFormat="1" applyFont="1" applyBorder="1" applyAlignment="1">
      <alignment horizontal="center" vertical="center"/>
    </xf>
    <xf numFmtId="4" fontId="1" fillId="0" borderId="11" xfId="0" applyNumberFormat="1" applyFont="1" applyFill="1" applyBorder="1" applyAlignment="1">
      <alignment horizontal="right" vertical="center"/>
    </xf>
    <xf numFmtId="0" fontId="1" fillId="0" borderId="7" xfId="0" applyFont="1" applyFill="1" applyBorder="1" applyAlignment="1"/>
    <xf numFmtId="39" fontId="1" fillId="0" borderId="8" xfId="1" applyNumberFormat="1" applyFont="1" applyBorder="1" applyAlignment="1">
      <alignment horizontal="center" vertical="center"/>
    </xf>
    <xf numFmtId="4" fontId="1" fillId="0" borderId="8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center" vertical="center"/>
    </xf>
    <xf numFmtId="176" fontId="10" fillId="0" borderId="3" xfId="1" applyNumberFormat="1" applyFont="1" applyBorder="1" applyAlignment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176" fontId="10" fillId="0" borderId="0" xfId="1" applyNumberFormat="1" applyFont="1" applyBorder="1" applyAlignment="1"/>
    <xf numFmtId="0" fontId="11" fillId="0" borderId="0" xfId="0" applyFont="1" applyFill="1" applyBorder="1" applyAlignment="1"/>
    <xf numFmtId="0" fontId="12" fillId="0" borderId="0" xfId="0" applyFont="1" applyFill="1" applyBorder="1" applyAlignment="1"/>
    <xf numFmtId="0" fontId="1" fillId="0" borderId="9" xfId="0" applyFont="1" applyFill="1" applyBorder="1" applyAlignment="1"/>
    <xf numFmtId="4" fontId="1" fillId="0" borderId="9" xfId="1" applyNumberFormat="1" applyFont="1" applyBorder="1" applyAlignment="1">
      <alignment horizontal="center" vertical="center"/>
    </xf>
    <xf numFmtId="39" fontId="1" fillId="0" borderId="9" xfId="0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/>
    <xf numFmtId="4" fontId="1" fillId="0" borderId="11" xfId="1" applyNumberFormat="1" applyFont="1" applyBorder="1" applyAlignment="1">
      <alignment horizontal="center" vertical="center"/>
    </xf>
    <xf numFmtId="39" fontId="1" fillId="0" borderId="11" xfId="0" applyNumberFormat="1" applyFont="1" applyFill="1" applyBorder="1" applyAlignment="1">
      <alignment horizontal="right" vertical="center"/>
    </xf>
    <xf numFmtId="0" fontId="1" fillId="0" borderId="8" xfId="0" applyFont="1" applyFill="1" applyBorder="1" applyAlignment="1"/>
    <xf numFmtId="4" fontId="1" fillId="0" borderId="8" xfId="1" applyNumberFormat="1" applyFont="1" applyBorder="1" applyAlignment="1">
      <alignment horizontal="center" vertical="center"/>
    </xf>
    <xf numFmtId="39" fontId="1" fillId="0" borderId="8" xfId="0" applyNumberFormat="1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8" fillId="0" borderId="0" xfId="0" applyFont="1" applyFill="1" applyAlignment="1"/>
    <xf numFmtId="0" fontId="10" fillId="0" borderId="0" xfId="0" applyFont="1" applyFill="1" applyBorder="1" applyAlignment="1">
      <alignment horizontal="center" vertical="center"/>
    </xf>
    <xf numFmtId="178" fontId="8" fillId="0" borderId="0" xfId="0" applyNumberFormat="1" applyFont="1" applyFill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176" fontId="8" fillId="0" borderId="0" xfId="1" applyNumberFormat="1" applyFont="1" applyBorder="1" applyAlignment="1"/>
    <xf numFmtId="0" fontId="15" fillId="0" borderId="0" xfId="0" applyFont="1" applyFill="1" applyBorder="1" applyAlignment="1"/>
    <xf numFmtId="0" fontId="13" fillId="0" borderId="0" xfId="0" applyFont="1" applyFill="1" applyBorder="1" applyAlignment="1"/>
    <xf numFmtId="178" fontId="16" fillId="0" borderId="0" xfId="0" applyNumberFormat="1" applyFont="1" applyFill="1" applyBorder="1" applyAlignment="1">
      <alignment horizontal="left"/>
    </xf>
    <xf numFmtId="39" fontId="8" fillId="0" borderId="10" xfId="1" applyNumberFormat="1" applyFont="1" applyBorder="1" applyAlignment="1">
      <alignment horizontal="center" vertical="center"/>
    </xf>
    <xf numFmtId="39" fontId="8" fillId="0" borderId="9" xfId="1" applyNumberFormat="1" applyFont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4" fontId="8" fillId="0" borderId="9" xfId="0" applyNumberFormat="1" applyFont="1" applyFill="1" applyBorder="1" applyAlignment="1">
      <alignment horizontal="right" vertical="center"/>
    </xf>
    <xf numFmtId="39" fontId="8" fillId="0" borderId="12" xfId="1" applyNumberFormat="1" applyFont="1" applyBorder="1" applyAlignment="1">
      <alignment horizontal="center" vertical="center"/>
    </xf>
    <xf numFmtId="39" fontId="8" fillId="0" borderId="11" xfId="1" applyNumberFormat="1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4" fontId="8" fillId="0" borderId="11" xfId="0" applyNumberFormat="1" applyFont="1" applyFill="1" applyBorder="1" applyAlignment="1">
      <alignment horizontal="right" vertical="center"/>
    </xf>
    <xf numFmtId="39" fontId="8" fillId="0" borderId="7" xfId="1" applyNumberFormat="1" applyFont="1" applyBorder="1" applyAlignment="1">
      <alignment horizontal="center" vertical="center"/>
    </xf>
    <xf numFmtId="39" fontId="8" fillId="0" borderId="8" xfId="1" applyNumberFormat="1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4" fontId="8" fillId="0" borderId="8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center" vertical="center"/>
    </xf>
    <xf numFmtId="176" fontId="8" fillId="0" borderId="3" xfId="1" applyNumberFormat="1" applyFont="1" applyBorder="1" applyAlignment="1"/>
    <xf numFmtId="0" fontId="17" fillId="0" borderId="1" xfId="0" applyFont="1" applyFill="1" applyBorder="1" applyAlignment="1">
      <alignment horizontal="left"/>
    </xf>
    <xf numFmtId="0" fontId="17" fillId="0" borderId="6" xfId="0" applyFont="1" applyFill="1" applyBorder="1" applyAlignment="1">
      <alignment horizontal="left"/>
    </xf>
    <xf numFmtId="0" fontId="17" fillId="0" borderId="2" xfId="0" applyFont="1" applyFill="1" applyBorder="1" applyAlignment="1">
      <alignment horizontal="left"/>
    </xf>
    <xf numFmtId="0" fontId="17" fillId="0" borderId="3" xfId="0" applyFont="1" applyFill="1" applyBorder="1" applyAlignment="1">
      <alignment horizontal="left"/>
    </xf>
    <xf numFmtId="0" fontId="17" fillId="0" borderId="4" xfId="0" applyFont="1" applyFill="1" applyBorder="1" applyAlignment="1">
      <alignment horizontal="center"/>
    </xf>
    <xf numFmtId="176" fontId="17" fillId="0" borderId="3" xfId="1" applyNumberFormat="1" applyFont="1" applyBorder="1" applyAlignment="1"/>
    <xf numFmtId="0" fontId="17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/>
    </xf>
    <xf numFmtId="176" fontId="17" fillId="0" borderId="0" xfId="1" applyNumberFormat="1" applyFont="1" applyBorder="1" applyAlignment="1"/>
    <xf numFmtId="0" fontId="18" fillId="0" borderId="0" xfId="0" applyFont="1" applyFill="1" applyBorder="1" applyAlignment="1"/>
    <xf numFmtId="178" fontId="1" fillId="0" borderId="0" xfId="0" applyNumberFormat="1" applyFont="1" applyFill="1" applyAlignment="1">
      <alignment horizontal="left"/>
    </xf>
    <xf numFmtId="0" fontId="8" fillId="0" borderId="13" xfId="0" applyFont="1" applyFill="1" applyBorder="1" applyAlignment="1">
      <alignment horizontal="center" vertical="center"/>
    </xf>
    <xf numFmtId="0" fontId="8" fillId="0" borderId="9" xfId="0" applyFont="1" applyFill="1" applyBorder="1" applyAlignment="1"/>
    <xf numFmtId="4" fontId="8" fillId="0" borderId="9" xfId="1" applyNumberFormat="1" applyFont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1" xfId="0" applyFont="1" applyFill="1" applyBorder="1" applyAlignment="1"/>
    <xf numFmtId="4" fontId="8" fillId="0" borderId="11" xfId="1" applyNumberFormat="1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8" xfId="0" applyFont="1" applyFill="1" applyBorder="1" applyAlignment="1"/>
    <xf numFmtId="4" fontId="8" fillId="0" borderId="8" xfId="1" applyNumberFormat="1" applyFont="1" applyBorder="1" applyAlignment="1">
      <alignment horizontal="center" vertical="center"/>
    </xf>
    <xf numFmtId="0" fontId="8" fillId="0" borderId="10" xfId="0" applyFont="1" applyFill="1" applyBorder="1" applyAlignment="1"/>
    <xf numFmtId="0" fontId="8" fillId="0" borderId="12" xfId="0" applyFont="1" applyFill="1" applyBorder="1" applyAlignment="1"/>
    <xf numFmtId="0" fontId="8" fillId="0" borderId="7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/>
    <xf numFmtId="39" fontId="8" fillId="0" borderId="6" xfId="1" applyNumberFormat="1" applyFont="1" applyBorder="1" applyAlignment="1">
      <alignment horizontal="center" vertical="center"/>
    </xf>
    <xf numFmtId="4" fontId="8" fillId="0" borderId="7" xfId="0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/>
    <xf numFmtId="39" fontId="8" fillId="0" borderId="9" xfId="0" applyNumberFormat="1" applyFont="1" applyFill="1" applyBorder="1" applyAlignment="1">
      <alignment horizontal="right" vertical="center"/>
    </xf>
    <xf numFmtId="39" fontId="8" fillId="0" borderId="11" xfId="0" applyNumberFormat="1" applyFont="1" applyFill="1" applyBorder="1" applyAlignment="1">
      <alignment horizontal="right" vertical="center"/>
    </xf>
    <xf numFmtId="39" fontId="8" fillId="0" borderId="8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176" fontId="1" fillId="0" borderId="0" xfId="0" applyNumberFormat="1" applyFont="1" applyFill="1" applyBorder="1" applyAlignment="1"/>
    <xf numFmtId="39" fontId="1" fillId="0" borderId="7" xfId="0" applyNumberFormat="1" applyFont="1" applyFill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_(3) QUOTATION MARCH 2023 - 2ND FILE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9" Type="http://schemas.openxmlformats.org/officeDocument/2006/relationships/sharedStrings" Target="sharedStrings.xml"/><Relationship Id="rId98" Type="http://schemas.openxmlformats.org/officeDocument/2006/relationships/theme" Target="theme/theme1.xml"/><Relationship Id="rId97" Type="http://schemas.openxmlformats.org/officeDocument/2006/relationships/worksheet" Target="worksheets/sheet97.xml"/><Relationship Id="rId96" Type="http://schemas.openxmlformats.org/officeDocument/2006/relationships/worksheet" Target="worksheets/sheet96.xml"/><Relationship Id="rId95" Type="http://schemas.openxmlformats.org/officeDocument/2006/relationships/worksheet" Target="worksheets/sheet95.xml"/><Relationship Id="rId94" Type="http://schemas.openxmlformats.org/officeDocument/2006/relationships/worksheet" Target="worksheets/sheet94.xml"/><Relationship Id="rId93" Type="http://schemas.openxmlformats.org/officeDocument/2006/relationships/worksheet" Target="worksheets/sheet93.xml"/><Relationship Id="rId92" Type="http://schemas.openxmlformats.org/officeDocument/2006/relationships/worksheet" Target="worksheets/sheet92.xml"/><Relationship Id="rId91" Type="http://schemas.openxmlformats.org/officeDocument/2006/relationships/worksheet" Target="worksheets/sheet91.xml"/><Relationship Id="rId90" Type="http://schemas.openxmlformats.org/officeDocument/2006/relationships/worksheet" Target="worksheets/sheet90.xml"/><Relationship Id="rId9" Type="http://schemas.openxmlformats.org/officeDocument/2006/relationships/worksheet" Target="worksheets/sheet9.xml"/><Relationship Id="rId89" Type="http://schemas.openxmlformats.org/officeDocument/2006/relationships/worksheet" Target="worksheets/sheet89.xml"/><Relationship Id="rId88" Type="http://schemas.openxmlformats.org/officeDocument/2006/relationships/worksheet" Target="worksheets/sheet88.xml"/><Relationship Id="rId87" Type="http://schemas.openxmlformats.org/officeDocument/2006/relationships/worksheet" Target="worksheets/sheet87.xml"/><Relationship Id="rId86" Type="http://schemas.openxmlformats.org/officeDocument/2006/relationships/worksheet" Target="worksheets/sheet86.xml"/><Relationship Id="rId85" Type="http://schemas.openxmlformats.org/officeDocument/2006/relationships/worksheet" Target="worksheets/sheet85.xml"/><Relationship Id="rId84" Type="http://schemas.openxmlformats.org/officeDocument/2006/relationships/worksheet" Target="worksheets/sheet84.xml"/><Relationship Id="rId83" Type="http://schemas.openxmlformats.org/officeDocument/2006/relationships/worksheet" Target="worksheets/sheet83.xml"/><Relationship Id="rId82" Type="http://schemas.openxmlformats.org/officeDocument/2006/relationships/worksheet" Target="worksheets/sheet82.xml"/><Relationship Id="rId81" Type="http://schemas.openxmlformats.org/officeDocument/2006/relationships/worksheet" Target="worksheets/sheet81.xml"/><Relationship Id="rId80" Type="http://schemas.openxmlformats.org/officeDocument/2006/relationships/worksheet" Target="worksheets/sheet80.xml"/><Relationship Id="rId8" Type="http://schemas.openxmlformats.org/officeDocument/2006/relationships/worksheet" Target="worksheets/sheet8.xml"/><Relationship Id="rId79" Type="http://schemas.openxmlformats.org/officeDocument/2006/relationships/worksheet" Target="worksheets/sheet79.xml"/><Relationship Id="rId78" Type="http://schemas.openxmlformats.org/officeDocument/2006/relationships/worksheet" Target="worksheets/sheet78.xml"/><Relationship Id="rId77" Type="http://schemas.openxmlformats.org/officeDocument/2006/relationships/worksheet" Target="worksheets/sheet77.xml"/><Relationship Id="rId76" Type="http://schemas.openxmlformats.org/officeDocument/2006/relationships/worksheet" Target="worksheets/sheet76.xml"/><Relationship Id="rId75" Type="http://schemas.openxmlformats.org/officeDocument/2006/relationships/worksheet" Target="worksheets/sheet75.xml"/><Relationship Id="rId74" Type="http://schemas.openxmlformats.org/officeDocument/2006/relationships/worksheet" Target="worksheets/sheet74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0" Type="http://schemas.openxmlformats.org/officeDocument/2006/relationships/styles" Target="styles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4"/>
  <sheetViews>
    <sheetView workbookViewId="0">
      <selection activeCell="A7" sqref="A7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1.7142857142857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1428571428571" style="1" customWidth="1"/>
    <col min="8" max="16384" width="9.14285714285714" style="1"/>
  </cols>
  <sheetData>
    <row r="4" spans="1:2">
      <c r="A4" s="27">
        <v>45810</v>
      </c>
      <c r="B4" s="27"/>
    </row>
    <row r="5" spans="1:2">
      <c r="A5" s="27"/>
      <c r="B5" s="27"/>
    </row>
    <row r="6" spans="1:2">
      <c r="A6" s="27"/>
      <c r="B6" s="27"/>
    </row>
    <row r="7" spans="1:1">
      <c r="A7" s="1" t="s">
        <v>0</v>
      </c>
    </row>
    <row r="8" spans="1:1">
      <c r="A8" s="1" t="s">
        <v>1</v>
      </c>
    </row>
    <row r="9" spans="1:1">
      <c r="A9" s="1" t="s">
        <v>2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6</v>
      </c>
    </row>
    <row r="18" ht="15" spans="3:3">
      <c r="C18" s="24"/>
    </row>
    <row r="19" ht="25.5" customHeight="1" spans="1:7">
      <c r="A19" s="29" t="s">
        <v>7</v>
      </c>
      <c r="B19" s="29" t="s">
        <v>8</v>
      </c>
      <c r="C19" s="29" t="s">
        <v>9</v>
      </c>
      <c r="D19" s="29" t="s">
        <v>10</v>
      </c>
      <c r="E19" s="30" t="s">
        <v>11</v>
      </c>
      <c r="F19" s="31"/>
      <c r="G19" s="32" t="s">
        <v>12</v>
      </c>
    </row>
    <row r="20" spans="1:7">
      <c r="A20" s="33">
        <v>1</v>
      </c>
      <c r="B20" s="33" t="s">
        <v>13</v>
      </c>
      <c r="C20" s="56" t="s">
        <v>14</v>
      </c>
      <c r="D20" s="57">
        <v>24995</v>
      </c>
      <c r="E20" s="36">
        <f>(D20*0.76)-800</f>
        <v>18196.2</v>
      </c>
      <c r="F20" s="33" t="s">
        <v>15</v>
      </c>
      <c r="G20" s="58">
        <f>E20*A20</f>
        <v>18196.2</v>
      </c>
    </row>
    <row r="21" spans="1:7">
      <c r="A21" s="38"/>
      <c r="B21" s="38"/>
      <c r="C21" s="59" t="s">
        <v>16</v>
      </c>
      <c r="D21" s="60"/>
      <c r="E21" s="41"/>
      <c r="F21" s="38"/>
      <c r="G21" s="61"/>
    </row>
    <row r="22" spans="1:7">
      <c r="A22" s="38"/>
      <c r="B22" s="38"/>
      <c r="C22" s="59" t="s">
        <v>17</v>
      </c>
      <c r="D22" s="60"/>
      <c r="E22" s="41"/>
      <c r="F22" s="38"/>
      <c r="G22" s="61"/>
    </row>
    <row r="23" ht="15" spans="1:7">
      <c r="A23" s="14"/>
      <c r="B23" s="14"/>
      <c r="C23" s="62" t="s">
        <v>18</v>
      </c>
      <c r="D23" s="63"/>
      <c r="E23" s="44"/>
      <c r="F23" s="14"/>
      <c r="G23" s="64"/>
    </row>
    <row r="24" customFormat="1" ht="15" spans="1:7">
      <c r="A24" s="33">
        <v>1</v>
      </c>
      <c r="B24" s="33" t="s">
        <v>13</v>
      </c>
      <c r="C24" s="56" t="s">
        <v>19</v>
      </c>
      <c r="D24" s="57">
        <v>27995</v>
      </c>
      <c r="E24" s="36">
        <f>(D24*0.76)-1000</f>
        <v>20276.2</v>
      </c>
      <c r="F24" s="33" t="s">
        <v>15</v>
      </c>
      <c r="G24" s="58">
        <f>E24*A24</f>
        <v>20276.2</v>
      </c>
    </row>
    <row r="25" customFormat="1" ht="15" spans="1:7">
      <c r="A25" s="38"/>
      <c r="B25" s="38"/>
      <c r="C25" s="59" t="s">
        <v>16</v>
      </c>
      <c r="D25" s="60"/>
      <c r="E25" s="41"/>
      <c r="F25" s="38"/>
      <c r="G25" s="61"/>
    </row>
    <row r="26" customFormat="1" ht="15" spans="1:7">
      <c r="A26" s="38"/>
      <c r="B26" s="38"/>
      <c r="C26" s="59" t="s">
        <v>20</v>
      </c>
      <c r="D26" s="60"/>
      <c r="E26" s="41"/>
      <c r="F26" s="38"/>
      <c r="G26" s="61"/>
    </row>
    <row r="27" customFormat="1" ht="15.75" spans="1:7">
      <c r="A27" s="14"/>
      <c r="B27" s="14"/>
      <c r="C27" s="62" t="s">
        <v>18</v>
      </c>
      <c r="D27" s="63"/>
      <c r="E27" s="44"/>
      <c r="F27" s="14"/>
      <c r="G27" s="64"/>
    </row>
    <row r="28" customFormat="1" ht="15" spans="1:7">
      <c r="A28" s="33">
        <v>1</v>
      </c>
      <c r="B28" s="33" t="s">
        <v>13</v>
      </c>
      <c r="C28" s="56" t="s">
        <v>21</v>
      </c>
      <c r="D28" s="57">
        <v>36995</v>
      </c>
      <c r="E28" s="36">
        <f>(D28*0.76)-1200</f>
        <v>26916.2</v>
      </c>
      <c r="F28" s="33" t="s">
        <v>15</v>
      </c>
      <c r="G28" s="58">
        <f>E28*A28</f>
        <v>26916.2</v>
      </c>
    </row>
    <row r="29" customFormat="1" ht="15" spans="1:7">
      <c r="A29" s="38"/>
      <c r="B29" s="38"/>
      <c r="C29" s="59" t="s">
        <v>16</v>
      </c>
      <c r="D29" s="60"/>
      <c r="E29" s="41"/>
      <c r="F29" s="38"/>
      <c r="G29" s="61"/>
    </row>
    <row r="30" customFormat="1" ht="15" spans="1:7">
      <c r="A30" s="38"/>
      <c r="B30" s="38"/>
      <c r="C30" s="59" t="s">
        <v>22</v>
      </c>
      <c r="D30" s="60"/>
      <c r="E30" s="41"/>
      <c r="F30" s="38"/>
      <c r="G30" s="61"/>
    </row>
    <row r="31" customFormat="1" ht="15.75" spans="1:7">
      <c r="A31" s="14"/>
      <c r="B31" s="14"/>
      <c r="C31" s="62" t="s">
        <v>23</v>
      </c>
      <c r="D31" s="63"/>
      <c r="E31" s="44"/>
      <c r="F31" s="14"/>
      <c r="G31" s="64"/>
    </row>
    <row r="32" s="26" customFormat="1" ht="15" spans="1:7">
      <c r="A32" s="96" t="s">
        <v>24</v>
      </c>
      <c r="B32" s="97"/>
      <c r="C32" s="97"/>
      <c r="D32" s="98"/>
      <c r="E32" s="99"/>
      <c r="F32" s="100" t="s">
        <v>15</v>
      </c>
      <c r="G32" s="101">
        <v>1000</v>
      </c>
    </row>
    <row r="33" s="26" customFormat="1" ht="17.25" spans="1:7">
      <c r="A33" s="102" t="s">
        <v>25</v>
      </c>
      <c r="B33" s="103"/>
      <c r="C33" s="103"/>
      <c r="D33" s="104"/>
      <c r="E33" s="105"/>
      <c r="F33" s="106" t="s">
        <v>15</v>
      </c>
      <c r="G33" s="107">
        <f>SUM(G20:G32)</f>
        <v>66388.6</v>
      </c>
    </row>
    <row r="34" ht="16.5" spans="1:7">
      <c r="A34" s="51"/>
      <c r="B34" s="51"/>
      <c r="C34" s="51"/>
      <c r="D34" s="51"/>
      <c r="E34" s="51"/>
      <c r="F34" s="52"/>
      <c r="G34" s="53"/>
    </row>
    <row r="35" spans="1:1">
      <c r="A35" s="1" t="s">
        <v>26</v>
      </c>
    </row>
    <row r="36" spans="2:2">
      <c r="B36" s="1" t="s">
        <v>27</v>
      </c>
    </row>
    <row r="37" customFormat="1" ht="15" spans="2:2">
      <c r="B37" s="1"/>
    </row>
    <row r="38" customFormat="1" ht="15" spans="1:2">
      <c r="A38" s="1" t="s">
        <v>28</v>
      </c>
      <c r="B38" s="1"/>
    </row>
    <row r="39" customFormat="1" ht="15" spans="1:2">
      <c r="A39" s="2"/>
      <c r="B39" s="1" t="s">
        <v>29</v>
      </c>
    </row>
    <row r="40" customFormat="1" ht="15" spans="2:2">
      <c r="B40" s="1"/>
    </row>
    <row r="41" spans="1:1">
      <c r="A41" s="1" t="s">
        <v>30</v>
      </c>
    </row>
    <row r="42" spans="2:2">
      <c r="B42" s="1" t="s">
        <v>31</v>
      </c>
    </row>
    <row r="43" s="2" customFormat="1" spans="2:2">
      <c r="B43" s="1"/>
    </row>
    <row r="44" s="1" customFormat="1" spans="1:2">
      <c r="A44" s="1" t="s">
        <v>32</v>
      </c>
      <c r="B44" s="1" t="s">
        <v>33</v>
      </c>
    </row>
    <row r="45" s="1" customFormat="1" spans="2:2">
      <c r="B45" s="1" t="s">
        <v>34</v>
      </c>
    </row>
    <row r="46" s="2" customFormat="1" spans="2:2">
      <c r="B46" s="24"/>
    </row>
    <row r="47" spans="2:2">
      <c r="B47" s="1" t="s">
        <v>35</v>
      </c>
    </row>
    <row r="49" spans="2:2">
      <c r="B49" s="1" t="s">
        <v>36</v>
      </c>
    </row>
    <row r="56" spans="1:1">
      <c r="A56" s="1" t="s">
        <v>37</v>
      </c>
    </row>
    <row r="59" spans="1:1">
      <c r="A59" s="1" t="s">
        <v>38</v>
      </c>
    </row>
    <row r="60" spans="1:1">
      <c r="A60" s="1" t="s">
        <v>39</v>
      </c>
    </row>
    <row r="63" spans="1:4">
      <c r="A63" s="1" t="s">
        <v>40</v>
      </c>
      <c r="D63" s="1" t="s">
        <v>41</v>
      </c>
    </row>
    <row r="66" spans="1:4">
      <c r="A66" s="1" t="s">
        <v>42</v>
      </c>
      <c r="D66" s="1" t="s">
        <v>43</v>
      </c>
    </row>
    <row r="67" spans="1:4">
      <c r="A67" s="1" t="s">
        <v>44</v>
      </c>
      <c r="D67" s="1" t="s">
        <v>45</v>
      </c>
    </row>
    <row r="73" spans="1:5">
      <c r="A73" s="1" t="s">
        <v>46</v>
      </c>
      <c r="D73" s="1" t="s">
        <v>47</v>
      </c>
      <c r="E73" s="1" t="s">
        <v>48</v>
      </c>
    </row>
    <row r="74" spans="1:5">
      <c r="A74" s="1" t="s">
        <v>49</v>
      </c>
      <c r="E74" s="1" t="s">
        <v>50</v>
      </c>
    </row>
  </sheetData>
  <mergeCells count="21">
    <mergeCell ref="A4:B4"/>
    <mergeCell ref="A32:E32"/>
    <mergeCell ref="A33:E33"/>
    <mergeCell ref="A20:A23"/>
    <mergeCell ref="A24:A27"/>
    <mergeCell ref="A28:A31"/>
    <mergeCell ref="B20:B23"/>
    <mergeCell ref="B24:B27"/>
    <mergeCell ref="B28:B31"/>
    <mergeCell ref="D20:D23"/>
    <mergeCell ref="D24:D27"/>
    <mergeCell ref="D28:D31"/>
    <mergeCell ref="E20:E23"/>
    <mergeCell ref="E24:E27"/>
    <mergeCell ref="E28:E31"/>
    <mergeCell ref="F20:F23"/>
    <mergeCell ref="F24:F27"/>
    <mergeCell ref="F28:F31"/>
    <mergeCell ref="G20:G23"/>
    <mergeCell ref="G24:G27"/>
    <mergeCell ref="G28:G31"/>
  </mergeCells>
  <pageMargins left="0.393055555555556" right="0.17" top="0.865972222222222" bottom="0.590277777777778" header="0.5" footer="0.196527777777778"/>
  <pageSetup paperSize="1" scale="66" orientation="portrait" horizontalDpi="120" verticalDpi="7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70"/>
  <sheetViews>
    <sheetView topLeftCell="A4" workbookViewId="0">
      <selection activeCell="A7" sqref="A7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1.5714285714286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4380952380952" style="1" customWidth="1"/>
    <col min="8" max="16384" width="9.1047619047619" style="1"/>
  </cols>
  <sheetData>
    <row r="3" ht="15" customHeight="1"/>
    <row r="4" spans="1:2">
      <c r="A4" s="27">
        <v>45811</v>
      </c>
      <c r="B4" s="27"/>
    </row>
    <row r="5" spans="1:2">
      <c r="A5" s="27"/>
      <c r="B5" s="27"/>
    </row>
    <row r="6" spans="1:2">
      <c r="A6" s="27"/>
      <c r="B6" s="27"/>
    </row>
    <row r="7" spans="1:2">
      <c r="A7" s="27" t="s">
        <v>131</v>
      </c>
      <c r="B7" s="27"/>
    </row>
    <row r="8" spans="1:1">
      <c r="A8" s="27" t="s">
        <v>132</v>
      </c>
    </row>
    <row r="11" spans="1:1">
      <c r="A11" s="1" t="s">
        <v>3</v>
      </c>
    </row>
    <row r="13" spans="2:2">
      <c r="B13" s="1" t="s">
        <v>4</v>
      </c>
    </row>
    <row r="14" spans="2:2">
      <c r="B14" s="1" t="s">
        <v>5</v>
      </c>
    </row>
    <row r="17" spans="1:1">
      <c r="A17" s="1" t="s">
        <v>6</v>
      </c>
    </row>
    <row r="18" ht="15" spans="3:3">
      <c r="C18" s="28"/>
    </row>
    <row r="19" ht="25.5" customHeight="1" spans="1:7">
      <c r="A19" s="29" t="s">
        <v>7</v>
      </c>
      <c r="B19" s="29" t="s">
        <v>8</v>
      </c>
      <c r="C19" s="29" t="s">
        <v>9</v>
      </c>
      <c r="D19" s="29" t="s">
        <v>10</v>
      </c>
      <c r="E19" s="30" t="s">
        <v>11</v>
      </c>
      <c r="F19" s="31"/>
      <c r="G19" s="32" t="s">
        <v>12</v>
      </c>
    </row>
    <row r="20" customFormat="1" ht="15" spans="1:7">
      <c r="A20" s="33">
        <v>1</v>
      </c>
      <c r="B20" s="33" t="s">
        <v>13</v>
      </c>
      <c r="C20" s="34" t="s">
        <v>133</v>
      </c>
      <c r="D20" s="35">
        <v>59995</v>
      </c>
      <c r="E20" s="36">
        <f>D20*0.76</f>
        <v>45596.2</v>
      </c>
      <c r="F20" s="33" t="s">
        <v>15</v>
      </c>
      <c r="G20" s="37">
        <f>E20*A20</f>
        <v>45596.2</v>
      </c>
    </row>
    <row r="21" customFormat="1" ht="15" spans="1:7">
      <c r="A21" s="38"/>
      <c r="B21" s="38"/>
      <c r="C21" s="117" t="s">
        <v>134</v>
      </c>
      <c r="D21" s="40"/>
      <c r="E21" s="41"/>
      <c r="F21" s="38"/>
      <c r="G21" s="42"/>
    </row>
    <row r="22" customFormat="1" ht="15.75" spans="1:7">
      <c r="A22" s="14"/>
      <c r="B22" s="14"/>
      <c r="C22" s="120" t="s">
        <v>135</v>
      </c>
      <c r="D22" s="13"/>
      <c r="E22" s="44"/>
      <c r="F22" s="14"/>
      <c r="G22" s="45"/>
    </row>
    <row r="23" customFormat="1" ht="15" spans="1:7">
      <c r="A23" s="33">
        <v>1</v>
      </c>
      <c r="B23" s="33" t="s">
        <v>13</v>
      </c>
      <c r="C23" s="114" t="s">
        <v>136</v>
      </c>
      <c r="D23" s="35">
        <v>10995</v>
      </c>
      <c r="E23" s="36">
        <f>D23*0.76</f>
        <v>8356.2</v>
      </c>
      <c r="F23" s="33" t="s">
        <v>15</v>
      </c>
      <c r="G23" s="37">
        <f>E23*A23</f>
        <v>8356.2</v>
      </c>
    </row>
    <row r="24" customFormat="1" ht="15" spans="1:7">
      <c r="A24" s="38"/>
      <c r="B24" s="38"/>
      <c r="C24" s="117" t="s">
        <v>137</v>
      </c>
      <c r="D24" s="40"/>
      <c r="E24" s="41"/>
      <c r="F24" s="38"/>
      <c r="G24" s="42"/>
    </row>
    <row r="25" customFormat="1" ht="15.75" spans="1:7">
      <c r="A25" s="14"/>
      <c r="B25" s="14"/>
      <c r="C25" s="120" t="s">
        <v>138</v>
      </c>
      <c r="D25" s="13"/>
      <c r="E25" s="44"/>
      <c r="F25" s="14"/>
      <c r="G25" s="45"/>
    </row>
    <row r="26" customFormat="1" ht="15" spans="1:7">
      <c r="A26" s="33">
        <v>1</v>
      </c>
      <c r="B26" s="33" t="s">
        <v>13</v>
      </c>
      <c r="C26" s="114" t="s">
        <v>139</v>
      </c>
      <c r="D26" s="35">
        <v>15995</v>
      </c>
      <c r="E26" s="36">
        <f>D26*0.76</f>
        <v>12156.2</v>
      </c>
      <c r="F26" s="33" t="s">
        <v>15</v>
      </c>
      <c r="G26" s="37">
        <f>E26*A26</f>
        <v>12156.2</v>
      </c>
    </row>
    <row r="27" customFormat="1" ht="15" spans="1:7">
      <c r="A27" s="38"/>
      <c r="B27" s="38"/>
      <c r="C27" s="117" t="s">
        <v>137</v>
      </c>
      <c r="D27" s="40"/>
      <c r="E27" s="41"/>
      <c r="F27" s="38"/>
      <c r="G27" s="42"/>
    </row>
    <row r="28" customFormat="1" ht="15.75" spans="1:7">
      <c r="A28" s="14"/>
      <c r="B28" s="14"/>
      <c r="C28" s="120" t="s">
        <v>140</v>
      </c>
      <c r="D28" s="13"/>
      <c r="E28" s="44"/>
      <c r="F28" s="14"/>
      <c r="G28" s="45"/>
    </row>
    <row r="29" s="2" customFormat="1" ht="15" spans="1:7">
      <c r="A29" s="4" t="s">
        <v>24</v>
      </c>
      <c r="B29" s="16"/>
      <c r="C29" s="16"/>
      <c r="D29" s="5"/>
      <c r="E29" s="6"/>
      <c r="F29" s="17" t="s">
        <v>15</v>
      </c>
      <c r="G29" s="8">
        <v>600</v>
      </c>
    </row>
    <row r="30" s="26" customFormat="1" ht="17.25" spans="1:7">
      <c r="A30" s="46" t="s">
        <v>25</v>
      </c>
      <c r="B30" s="47"/>
      <c r="C30" s="47"/>
      <c r="D30" s="47"/>
      <c r="E30" s="48"/>
      <c r="F30" s="49" t="s">
        <v>15</v>
      </c>
      <c r="G30" s="50">
        <f>SUM(G20:G29)</f>
        <v>66708.6</v>
      </c>
    </row>
    <row r="31" s="70" customFormat="1" ht="16.5" spans="1:7">
      <c r="A31" s="51"/>
      <c r="B31" s="51"/>
      <c r="C31" s="51"/>
      <c r="D31" s="51"/>
      <c r="E31" s="51"/>
      <c r="F31" s="71"/>
      <c r="G31" s="53"/>
    </row>
    <row r="32" s="70" customFormat="1" spans="1:7">
      <c r="A32" s="1" t="s">
        <v>26</v>
      </c>
      <c r="B32" s="1"/>
      <c r="C32" s="1"/>
      <c r="D32" s="1"/>
      <c r="E32" s="1"/>
      <c r="F32" s="1"/>
      <c r="G32" s="1"/>
    </row>
    <row r="33" spans="2:2">
      <c r="B33" s="1" t="s">
        <v>27</v>
      </c>
    </row>
    <row r="35" s="1" customFormat="1" spans="1:1">
      <c r="A35" s="1" t="s">
        <v>28</v>
      </c>
    </row>
    <row r="36" s="1" customFormat="1" spans="2:2">
      <c r="B36" s="20" t="s">
        <v>141</v>
      </c>
    </row>
    <row r="37" s="2" customFormat="1" spans="2:2">
      <c r="B37" s="23" t="s">
        <v>142</v>
      </c>
    </row>
    <row r="38" s="2" customFormat="1" spans="2:2">
      <c r="B38" s="1" t="s">
        <v>143</v>
      </c>
    </row>
    <row r="40" spans="1:1">
      <c r="A40" s="1" t="s">
        <v>30</v>
      </c>
    </row>
    <row r="41" s="2" customFormat="1" spans="2:2">
      <c r="B41" s="1" t="s">
        <v>144</v>
      </c>
    </row>
    <row r="42" s="2" customFormat="1"/>
    <row r="43" spans="1:1">
      <c r="A43" s="1" t="s">
        <v>58</v>
      </c>
    </row>
    <row r="44" spans="2:2">
      <c r="B44" s="1" t="s">
        <v>34</v>
      </c>
    </row>
    <row r="46" spans="2:2">
      <c r="B46" s="1" t="s">
        <v>35</v>
      </c>
    </row>
    <row r="48" spans="2:2">
      <c r="B48" s="1" t="s">
        <v>36</v>
      </c>
    </row>
    <row r="50" spans="3:3">
      <c r="C50" s="55" t="s">
        <v>145</v>
      </c>
    </row>
    <row r="53" spans="1:1">
      <c r="A53" s="1" t="s">
        <v>37</v>
      </c>
    </row>
    <row r="56" spans="1:1">
      <c r="A56" s="1" t="s">
        <v>38</v>
      </c>
    </row>
    <row r="57" spans="1:1">
      <c r="A57" s="1" t="s">
        <v>39</v>
      </c>
    </row>
    <row r="60" spans="1:4">
      <c r="A60" s="1" t="s">
        <v>99</v>
      </c>
      <c r="D60" s="1" t="s">
        <v>41</v>
      </c>
    </row>
    <row r="63" spans="1:4">
      <c r="A63" s="1" t="s">
        <v>42</v>
      </c>
      <c r="D63" s="1" t="s">
        <v>43</v>
      </c>
    </row>
    <row r="64" spans="1:4">
      <c r="A64" s="1" t="s">
        <v>44</v>
      </c>
      <c r="D64" s="1" t="s">
        <v>45</v>
      </c>
    </row>
    <row r="69" spans="1:5">
      <c r="A69" s="1" t="s">
        <v>146</v>
      </c>
      <c r="D69" s="1" t="s">
        <v>47</v>
      </c>
      <c r="E69" s="1" t="s">
        <v>48</v>
      </c>
    </row>
    <row r="70" spans="1:5">
      <c r="A70" s="1" t="s">
        <v>147</v>
      </c>
      <c r="E70" s="1" t="s">
        <v>50</v>
      </c>
    </row>
  </sheetData>
  <mergeCells count="21">
    <mergeCell ref="A4:B4"/>
    <mergeCell ref="A29:E29"/>
    <mergeCell ref="A30:E30"/>
    <mergeCell ref="A20:A22"/>
    <mergeCell ref="A23:A25"/>
    <mergeCell ref="A26:A28"/>
    <mergeCell ref="B20:B22"/>
    <mergeCell ref="B23:B25"/>
    <mergeCell ref="B26:B28"/>
    <mergeCell ref="D20:D22"/>
    <mergeCell ref="D23:D25"/>
    <mergeCell ref="D26:D28"/>
    <mergeCell ref="E20:E22"/>
    <mergeCell ref="E23:E25"/>
    <mergeCell ref="E26:E28"/>
    <mergeCell ref="F20:F22"/>
    <mergeCell ref="F23:F25"/>
    <mergeCell ref="F26:F28"/>
    <mergeCell ref="G20:G22"/>
    <mergeCell ref="G23:G25"/>
    <mergeCell ref="G26:G28"/>
  </mergeCells>
  <pageMargins left="0.393055555555556" right="0.17" top="0.84" bottom="0.590277777777778" header="0.5" footer="0.196527777777778"/>
  <pageSetup paperSize="1" scale="69" orientation="portrait" horizontalDpi="120" verticalDpi="72"/>
  <headerFooter alignWithMargins="0"/>
  <rowBreaks count="1" manualBreakCount="1">
    <brk id="7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9"/>
  <sheetViews>
    <sheetView topLeftCell="A54" workbookViewId="0">
      <selection activeCell="A7" sqref="A7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3" style="1" customWidth="1"/>
    <col min="4" max="4" width="12.552380952381" style="1" customWidth="1"/>
    <col min="5" max="5" width="15.5714285714286" style="1" customWidth="1"/>
    <col min="6" max="6" width="5.66666666666667" style="1" customWidth="1"/>
    <col min="7" max="7" width="16.5714285714286" style="1" customWidth="1"/>
    <col min="8" max="16384" width="9.1047619047619" style="1"/>
  </cols>
  <sheetData>
    <row r="4" spans="1:2">
      <c r="A4" s="27">
        <v>45812</v>
      </c>
      <c r="B4" s="27"/>
    </row>
    <row r="5" spans="1:2">
      <c r="A5" s="27"/>
      <c r="B5" s="27"/>
    </row>
    <row r="6" spans="1:2">
      <c r="A6" s="27"/>
      <c r="B6" s="27"/>
    </row>
    <row r="7" spans="1:1">
      <c r="A7" s="27" t="s">
        <v>148</v>
      </c>
    </row>
    <row r="8" spans="1:4">
      <c r="A8" s="1" t="s">
        <v>149</v>
      </c>
      <c r="D8" s="1" t="s">
        <v>150</v>
      </c>
    </row>
    <row r="9" spans="1:1">
      <c r="A9" s="1" t="s">
        <v>151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152</v>
      </c>
    </row>
    <row r="18" ht="15" spans="3:3">
      <c r="C18" s="28" t="s">
        <v>153</v>
      </c>
    </row>
    <row r="19" ht="25.5" customHeight="1" spans="1:7">
      <c r="A19" s="29" t="s">
        <v>7</v>
      </c>
      <c r="B19" s="29" t="s">
        <v>8</v>
      </c>
      <c r="C19" s="29" t="s">
        <v>9</v>
      </c>
      <c r="D19" s="29" t="s">
        <v>10</v>
      </c>
      <c r="E19" s="30" t="s">
        <v>11</v>
      </c>
      <c r="F19" s="31"/>
      <c r="G19" s="32" t="s">
        <v>12</v>
      </c>
    </row>
    <row r="20" customFormat="1" ht="15" spans="1:7">
      <c r="A20" s="33">
        <v>1</v>
      </c>
      <c r="B20" s="33" t="s">
        <v>13</v>
      </c>
      <c r="C20" s="34" t="s">
        <v>102</v>
      </c>
      <c r="D20" s="35">
        <v>41995</v>
      </c>
      <c r="E20" s="36">
        <f>(D20*0.76)-4000</f>
        <v>27916.2</v>
      </c>
      <c r="F20" s="33" t="s">
        <v>15</v>
      </c>
      <c r="G20" s="37">
        <f>E20*A20</f>
        <v>27916.2</v>
      </c>
    </row>
    <row r="21" customFormat="1" ht="16" customHeight="1" spans="1:7">
      <c r="A21" s="38"/>
      <c r="B21" s="38"/>
      <c r="C21" s="39" t="s">
        <v>103</v>
      </c>
      <c r="D21" s="40"/>
      <c r="E21" s="41"/>
      <c r="F21" s="38"/>
      <c r="G21" s="42"/>
    </row>
    <row r="22" customFormat="1" ht="15.75" spans="1:7">
      <c r="A22" s="14"/>
      <c r="B22" s="14"/>
      <c r="C22" s="43" t="s">
        <v>104</v>
      </c>
      <c r="D22" s="13"/>
      <c r="E22" s="44"/>
      <c r="F22" s="14"/>
      <c r="G22" s="45"/>
    </row>
    <row r="23" customFormat="1" ht="15" spans="1:7">
      <c r="A23" s="33">
        <v>1</v>
      </c>
      <c r="B23" s="33" t="s">
        <v>13</v>
      </c>
      <c r="C23" s="34" t="s">
        <v>154</v>
      </c>
      <c r="D23" s="35">
        <v>76595</v>
      </c>
      <c r="E23" s="36">
        <f>(D23*0.76)-7000</f>
        <v>51212.2</v>
      </c>
      <c r="F23" s="33" t="s">
        <v>15</v>
      </c>
      <c r="G23" s="37">
        <f>E23*A23</f>
        <v>51212.2</v>
      </c>
    </row>
    <row r="24" customFormat="1" ht="15" spans="1:7">
      <c r="A24" s="38"/>
      <c r="B24" s="38"/>
      <c r="C24" s="39" t="s">
        <v>86</v>
      </c>
      <c r="D24" s="40"/>
      <c r="E24" s="41"/>
      <c r="F24" s="38"/>
      <c r="G24" s="42"/>
    </row>
    <row r="25" customFormat="1" ht="15.75" spans="1:7">
      <c r="A25" s="14"/>
      <c r="B25" s="14"/>
      <c r="C25" s="43" t="s">
        <v>155</v>
      </c>
      <c r="D25" s="13"/>
      <c r="E25" s="44"/>
      <c r="F25" s="14"/>
      <c r="G25" s="45"/>
    </row>
    <row r="26" customFormat="1" ht="15.75" spans="1:8">
      <c r="A26" s="96" t="s">
        <v>24</v>
      </c>
      <c r="B26" s="97"/>
      <c r="C26" s="97"/>
      <c r="D26" s="98"/>
      <c r="E26" s="99"/>
      <c r="F26" s="100" t="s">
        <v>15</v>
      </c>
      <c r="G26" s="101">
        <v>1000</v>
      </c>
      <c r="H26" s="2"/>
    </row>
    <row r="27" ht="17.25" spans="1:7">
      <c r="A27" s="102" t="s">
        <v>25</v>
      </c>
      <c r="B27" s="103"/>
      <c r="C27" s="103"/>
      <c r="D27" s="104"/>
      <c r="E27" s="105"/>
      <c r="F27" s="66" t="s">
        <v>15</v>
      </c>
      <c r="G27" s="50">
        <f>SUM(G20:G26)</f>
        <v>80128.4</v>
      </c>
    </row>
    <row r="28" ht="16.5" spans="1:7">
      <c r="A28" s="108"/>
      <c r="B28" s="108"/>
      <c r="C28" s="108"/>
      <c r="D28" s="108"/>
      <c r="E28" s="108"/>
      <c r="F28" s="52"/>
      <c r="G28" s="53"/>
    </row>
    <row r="29" ht="15" spans="3:3">
      <c r="C29" s="28" t="s">
        <v>156</v>
      </c>
    </row>
    <row r="30" ht="25.5" customHeight="1" spans="1:7">
      <c r="A30" s="29" t="s">
        <v>7</v>
      </c>
      <c r="B30" s="29" t="s">
        <v>8</v>
      </c>
      <c r="C30" s="29" t="s">
        <v>9</v>
      </c>
      <c r="D30" s="29" t="s">
        <v>10</v>
      </c>
      <c r="E30" s="30" t="s">
        <v>11</v>
      </c>
      <c r="F30" s="31"/>
      <c r="G30" s="32" t="s">
        <v>12</v>
      </c>
    </row>
    <row r="31" customFormat="1" ht="15" spans="1:7">
      <c r="A31" s="33">
        <v>1</v>
      </c>
      <c r="B31" s="33" t="s">
        <v>13</v>
      </c>
      <c r="C31" s="34" t="s">
        <v>157</v>
      </c>
      <c r="D31" s="35">
        <v>59595</v>
      </c>
      <c r="E31" s="36">
        <f>(D31*0.76)-7000</f>
        <v>38292.2</v>
      </c>
      <c r="F31" s="33" t="s">
        <v>15</v>
      </c>
      <c r="G31" s="37">
        <f>E31*A31</f>
        <v>38292.2</v>
      </c>
    </row>
    <row r="32" customFormat="1" ht="16" customHeight="1" spans="1:7">
      <c r="A32" s="38"/>
      <c r="B32" s="38"/>
      <c r="C32" s="39" t="s">
        <v>86</v>
      </c>
      <c r="D32" s="40"/>
      <c r="E32" s="41"/>
      <c r="F32" s="38"/>
      <c r="G32" s="42"/>
    </row>
    <row r="33" customFormat="1" ht="15.75" spans="1:7">
      <c r="A33" s="14"/>
      <c r="B33" s="14"/>
      <c r="C33" s="43" t="s">
        <v>158</v>
      </c>
      <c r="D33" s="13"/>
      <c r="E33" s="44"/>
      <c r="F33" s="14"/>
      <c r="G33" s="45"/>
    </row>
    <row r="34" customFormat="1" ht="15" spans="1:7">
      <c r="A34" s="33">
        <v>1</v>
      </c>
      <c r="B34" s="33" t="s">
        <v>13</v>
      </c>
      <c r="C34" s="34" t="s">
        <v>154</v>
      </c>
      <c r="D34" s="35">
        <v>76595</v>
      </c>
      <c r="E34" s="36">
        <f>(D34*0.76)-7000</f>
        <v>51212.2</v>
      </c>
      <c r="F34" s="33" t="s">
        <v>15</v>
      </c>
      <c r="G34" s="37">
        <f>E34*A34</f>
        <v>51212.2</v>
      </c>
    </row>
    <row r="35" customFormat="1" ht="15" spans="1:7">
      <c r="A35" s="38"/>
      <c r="B35" s="38"/>
      <c r="C35" s="39" t="s">
        <v>86</v>
      </c>
      <c r="D35" s="40"/>
      <c r="E35" s="41"/>
      <c r="F35" s="38"/>
      <c r="G35" s="42"/>
    </row>
    <row r="36" customFormat="1" ht="15.75" spans="1:7">
      <c r="A36" s="14"/>
      <c r="B36" s="14"/>
      <c r="C36" s="43" t="s">
        <v>155</v>
      </c>
      <c r="D36" s="13"/>
      <c r="E36" s="44"/>
      <c r="F36" s="14"/>
      <c r="G36" s="45"/>
    </row>
    <row r="37" customFormat="1" ht="15.75" spans="1:8">
      <c r="A37" s="96" t="s">
        <v>24</v>
      </c>
      <c r="B37" s="97"/>
      <c r="C37" s="97"/>
      <c r="D37" s="98"/>
      <c r="E37" s="99"/>
      <c r="F37" s="100" t="s">
        <v>15</v>
      </c>
      <c r="G37" s="101">
        <v>1000</v>
      </c>
      <c r="H37" s="2"/>
    </row>
    <row r="38" ht="17.25" spans="1:7">
      <c r="A38" s="102" t="s">
        <v>25</v>
      </c>
      <c r="B38" s="103"/>
      <c r="C38" s="103"/>
      <c r="D38" s="104"/>
      <c r="E38" s="105"/>
      <c r="F38" s="66" t="s">
        <v>15</v>
      </c>
      <c r="G38" s="50">
        <f>SUM(G31:G37)</f>
        <v>90504.4</v>
      </c>
    </row>
    <row r="39" ht="16.5" spans="1:7">
      <c r="A39" s="108"/>
      <c r="B39" s="108"/>
      <c r="C39" s="108"/>
      <c r="D39" s="108"/>
      <c r="E39" s="108"/>
      <c r="F39" s="52"/>
      <c r="G39" s="53"/>
    </row>
    <row r="40" spans="1:1">
      <c r="A40" s="1" t="s">
        <v>26</v>
      </c>
    </row>
    <row r="41" spans="2:2">
      <c r="B41" s="1" t="s">
        <v>27</v>
      </c>
    </row>
    <row r="43" s="1" customFormat="1" spans="1:1">
      <c r="A43" s="1" t="s">
        <v>28</v>
      </c>
    </row>
    <row r="44" s="1" customFormat="1" spans="2:2">
      <c r="B44" s="1" t="s">
        <v>105</v>
      </c>
    </row>
    <row r="45" s="2" customFormat="1" spans="2:2">
      <c r="B45" s="1" t="s">
        <v>106</v>
      </c>
    </row>
    <row r="46" s="2" customFormat="1" spans="2:2">
      <c r="B46" s="1" t="s">
        <v>107</v>
      </c>
    </row>
    <row r="48" spans="1:1">
      <c r="A48" s="1" t="s">
        <v>30</v>
      </c>
    </row>
    <row r="49" s="2" customFormat="1" spans="2:2">
      <c r="B49" s="1" t="s">
        <v>89</v>
      </c>
    </row>
    <row r="50" s="2" customFormat="1"/>
    <row r="51" s="1" customFormat="1" spans="1:1">
      <c r="A51" s="1" t="s">
        <v>58</v>
      </c>
    </row>
    <row r="52" spans="2:2">
      <c r="B52" s="1" t="s">
        <v>34</v>
      </c>
    </row>
    <row r="53" spans="2:2">
      <c r="B53" s="54"/>
    </row>
    <row r="54" spans="2:2">
      <c r="B54" s="1" t="s">
        <v>35</v>
      </c>
    </row>
    <row r="56" spans="2:2">
      <c r="B56" s="1" t="s">
        <v>36</v>
      </c>
    </row>
    <row r="59" spans="2:2">
      <c r="B59" s="130"/>
    </row>
    <row r="60" spans="2:2">
      <c r="B60" s="24"/>
    </row>
    <row r="62" spans="1:1">
      <c r="A62" s="1" t="s">
        <v>37</v>
      </c>
    </row>
    <row r="65" spans="1:1">
      <c r="A65" s="1" t="s">
        <v>38</v>
      </c>
    </row>
    <row r="66" spans="1:1">
      <c r="A66" s="1" t="s">
        <v>39</v>
      </c>
    </row>
    <row r="69" spans="1:4">
      <c r="A69" s="1" t="s">
        <v>99</v>
      </c>
      <c r="D69" s="1" t="s">
        <v>41</v>
      </c>
    </row>
    <row r="72" spans="1:4">
      <c r="A72" s="1" t="s">
        <v>42</v>
      </c>
      <c r="D72" s="1" t="s">
        <v>43</v>
      </c>
    </row>
    <row r="73" spans="1:4">
      <c r="A73" s="1" t="s">
        <v>44</v>
      </c>
      <c r="D73" s="1" t="s">
        <v>45</v>
      </c>
    </row>
    <row r="78" spans="1:5">
      <c r="A78" s="1" t="s">
        <v>159</v>
      </c>
      <c r="D78" s="1" t="s">
        <v>47</v>
      </c>
      <c r="E78" s="1" t="s">
        <v>48</v>
      </c>
    </row>
    <row r="79" spans="1:5">
      <c r="A79" s="1" t="s">
        <v>160</v>
      </c>
      <c r="E79" s="1" t="s">
        <v>50</v>
      </c>
    </row>
  </sheetData>
  <mergeCells count="29">
    <mergeCell ref="A4:B4"/>
    <mergeCell ref="A26:E26"/>
    <mergeCell ref="A27:E27"/>
    <mergeCell ref="A37:E37"/>
    <mergeCell ref="A38:E38"/>
    <mergeCell ref="A20:A22"/>
    <mergeCell ref="A23:A25"/>
    <mergeCell ref="A31:A33"/>
    <mergeCell ref="A34:A36"/>
    <mergeCell ref="B20:B22"/>
    <mergeCell ref="B23:B25"/>
    <mergeCell ref="B31:B33"/>
    <mergeCell ref="B34:B36"/>
    <mergeCell ref="D20:D22"/>
    <mergeCell ref="D23:D25"/>
    <mergeCell ref="D31:D33"/>
    <mergeCell ref="D34:D36"/>
    <mergeCell ref="E20:E22"/>
    <mergeCell ref="E23:E25"/>
    <mergeCell ref="E31:E33"/>
    <mergeCell ref="E34:E36"/>
    <mergeCell ref="F20:F22"/>
    <mergeCell ref="F23:F25"/>
    <mergeCell ref="F31:F33"/>
    <mergeCell ref="F34:F36"/>
    <mergeCell ref="G20:G22"/>
    <mergeCell ref="G23:G25"/>
    <mergeCell ref="G31:G33"/>
    <mergeCell ref="G34:G36"/>
  </mergeCells>
  <pageMargins left="0.432638888888889" right="0.17" top="0.84" bottom="0.590277777777778" header="0.511805555555556" footer="0.196527777777778"/>
  <pageSetup paperSize="1" scale="60" orientation="portrait" horizontalDpi="120" verticalDpi="7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4"/>
  <sheetViews>
    <sheetView workbookViewId="0">
      <selection activeCell="A7" sqref="A7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1.7142857142857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1428571428571" style="1" customWidth="1"/>
    <col min="8" max="16384" width="9.14285714285714" style="1"/>
  </cols>
  <sheetData>
    <row r="4" spans="1:2">
      <c r="A4" s="27">
        <v>45812</v>
      </c>
      <c r="B4" s="27"/>
    </row>
    <row r="5" spans="1:2">
      <c r="A5" s="27"/>
      <c r="B5" s="27"/>
    </row>
    <row r="6" spans="1:2">
      <c r="A6" s="27"/>
      <c r="B6" s="27"/>
    </row>
    <row r="7" spans="1:1">
      <c r="A7" s="27" t="s">
        <v>161</v>
      </c>
    </row>
    <row r="8" spans="1:1">
      <c r="A8" s="27" t="s">
        <v>162</v>
      </c>
    </row>
    <row r="9" spans="1:1">
      <c r="A9" s="27" t="s">
        <v>163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74</v>
      </c>
    </row>
    <row r="18" ht="15" spans="3:3">
      <c r="C18" s="28" t="s">
        <v>164</v>
      </c>
    </row>
    <row r="19" ht="25.5" customHeight="1" spans="1:7">
      <c r="A19" s="29" t="s">
        <v>7</v>
      </c>
      <c r="B19" s="29" t="s">
        <v>8</v>
      </c>
      <c r="C19" s="29" t="s">
        <v>9</v>
      </c>
      <c r="D19" s="29" t="s">
        <v>10</v>
      </c>
      <c r="E19" s="30" t="s">
        <v>11</v>
      </c>
      <c r="F19" s="31"/>
      <c r="G19" s="32" t="s">
        <v>12</v>
      </c>
    </row>
    <row r="20" spans="1:7">
      <c r="A20" s="33">
        <v>1</v>
      </c>
      <c r="B20" s="33" t="s">
        <v>13</v>
      </c>
      <c r="C20" s="34" t="s">
        <v>165</v>
      </c>
      <c r="D20" s="35">
        <v>80495</v>
      </c>
      <c r="E20" s="36">
        <f>(D20*0.76)-2500</f>
        <v>58676.2</v>
      </c>
      <c r="F20" s="33" t="s">
        <v>15</v>
      </c>
      <c r="G20" s="37">
        <f>E20*A20</f>
        <v>58676.2</v>
      </c>
    </row>
    <row r="21" spans="1:7">
      <c r="A21" s="38"/>
      <c r="B21" s="38"/>
      <c r="C21" s="39" t="s">
        <v>77</v>
      </c>
      <c r="D21" s="40"/>
      <c r="E21" s="41"/>
      <c r="F21" s="38"/>
      <c r="G21" s="42"/>
    </row>
    <row r="22" ht="15" spans="1:7">
      <c r="A22" s="14"/>
      <c r="B22" s="14"/>
      <c r="C22" s="43" t="s">
        <v>166</v>
      </c>
      <c r="D22" s="13"/>
      <c r="E22" s="44"/>
      <c r="F22" s="14"/>
      <c r="G22" s="45"/>
    </row>
    <row r="23" customFormat="1" ht="17.25" spans="1:7">
      <c r="A23" s="46" t="s">
        <v>25</v>
      </c>
      <c r="B23" s="47"/>
      <c r="C23" s="47"/>
      <c r="D23" s="47"/>
      <c r="E23" s="48"/>
      <c r="F23" s="66" t="s">
        <v>15</v>
      </c>
      <c r="G23" s="50">
        <f>SUM(G20:G22)</f>
        <v>58676.2</v>
      </c>
    </row>
    <row r="24" customFormat="1" ht="15.75" spans="1:7">
      <c r="A24" s="9" t="s">
        <v>117</v>
      </c>
      <c r="B24" s="10"/>
      <c r="C24" s="11"/>
      <c r="D24" s="12"/>
      <c r="E24" s="13"/>
      <c r="F24" s="14" t="s">
        <v>15</v>
      </c>
      <c r="G24" s="15">
        <v>17665</v>
      </c>
    </row>
    <row r="25" s="2" customFormat="1" ht="15" spans="1:7">
      <c r="A25" s="4" t="s">
        <v>24</v>
      </c>
      <c r="B25" s="16"/>
      <c r="C25" s="16"/>
      <c r="D25" s="5"/>
      <c r="E25" s="6"/>
      <c r="F25" s="17" t="s">
        <v>15</v>
      </c>
      <c r="G25" s="8">
        <v>600</v>
      </c>
    </row>
    <row r="26" ht="17.25" spans="1:7">
      <c r="A26" s="46" t="s">
        <v>83</v>
      </c>
      <c r="B26" s="65"/>
      <c r="C26" s="65"/>
      <c r="D26" s="47"/>
      <c r="E26" s="48"/>
      <c r="F26" s="49" t="s">
        <v>15</v>
      </c>
      <c r="G26" s="50">
        <f>SUM(G23:G25)</f>
        <v>76941.2</v>
      </c>
    </row>
    <row r="27" ht="16.5" spans="1:7">
      <c r="A27" s="51"/>
      <c r="B27" s="51"/>
      <c r="C27" s="51"/>
      <c r="D27" s="51"/>
      <c r="E27" s="51"/>
      <c r="F27" s="52"/>
      <c r="G27" s="53"/>
    </row>
    <row r="28" ht="15" spans="3:3">
      <c r="C28" s="28" t="s">
        <v>167</v>
      </c>
    </row>
    <row r="29" ht="25.5" customHeight="1" spans="1:7">
      <c r="A29" s="29" t="s">
        <v>7</v>
      </c>
      <c r="B29" s="29" t="s">
        <v>8</v>
      </c>
      <c r="C29" s="29" t="s">
        <v>9</v>
      </c>
      <c r="D29" s="29" t="s">
        <v>10</v>
      </c>
      <c r="E29" s="30" t="s">
        <v>11</v>
      </c>
      <c r="F29" s="31"/>
      <c r="G29" s="32" t="s">
        <v>12</v>
      </c>
    </row>
    <row r="30" spans="1:7">
      <c r="A30" s="33">
        <v>1</v>
      </c>
      <c r="B30" s="33" t="s">
        <v>13</v>
      </c>
      <c r="C30" s="34" t="s">
        <v>154</v>
      </c>
      <c r="D30" s="35">
        <v>76595</v>
      </c>
      <c r="E30" s="36">
        <f>(D30*0.76)-7000</f>
        <v>51212.2</v>
      </c>
      <c r="F30" s="33" t="s">
        <v>15</v>
      </c>
      <c r="G30" s="37">
        <f>E30*A30</f>
        <v>51212.2</v>
      </c>
    </row>
    <row r="31" spans="1:7">
      <c r="A31" s="38"/>
      <c r="B31" s="38"/>
      <c r="C31" s="39" t="s">
        <v>86</v>
      </c>
      <c r="D31" s="40"/>
      <c r="E31" s="41"/>
      <c r="F31" s="38"/>
      <c r="G31" s="42"/>
    </row>
    <row r="32" ht="15" spans="1:7">
      <c r="A32" s="14"/>
      <c r="B32" s="14"/>
      <c r="C32" s="43" t="s">
        <v>155</v>
      </c>
      <c r="D32" s="13"/>
      <c r="E32" s="44"/>
      <c r="F32" s="14"/>
      <c r="G32" s="45"/>
    </row>
    <row r="33" customFormat="1" ht="17.25" spans="1:7">
      <c r="A33" s="46" t="s">
        <v>25</v>
      </c>
      <c r="B33" s="47"/>
      <c r="C33" s="47"/>
      <c r="D33" s="47"/>
      <c r="E33" s="48"/>
      <c r="F33" s="66" t="s">
        <v>15</v>
      </c>
      <c r="G33" s="50">
        <f>SUM(G30:G32)</f>
        <v>51212.2</v>
      </c>
    </row>
    <row r="34" customFormat="1" ht="15.75" spans="1:7">
      <c r="A34" s="9" t="s">
        <v>117</v>
      </c>
      <c r="B34" s="10"/>
      <c r="C34" s="11"/>
      <c r="D34" s="12"/>
      <c r="E34" s="13"/>
      <c r="F34" s="14" t="s">
        <v>15</v>
      </c>
      <c r="G34" s="15">
        <v>12095</v>
      </c>
    </row>
    <row r="35" s="2" customFormat="1" ht="15" spans="1:7">
      <c r="A35" s="4" t="s">
        <v>24</v>
      </c>
      <c r="B35" s="16"/>
      <c r="C35" s="16"/>
      <c r="D35" s="5"/>
      <c r="E35" s="6"/>
      <c r="F35" s="17" t="s">
        <v>15</v>
      </c>
      <c r="G35" s="8">
        <v>600</v>
      </c>
    </row>
    <row r="36" ht="17.25" spans="1:7">
      <c r="A36" s="46" t="s">
        <v>83</v>
      </c>
      <c r="B36" s="65"/>
      <c r="C36" s="65"/>
      <c r="D36" s="47"/>
      <c r="E36" s="48"/>
      <c r="F36" s="49" t="s">
        <v>15</v>
      </c>
      <c r="G36" s="50">
        <f>SUM(G33:G35)</f>
        <v>63907.2</v>
      </c>
    </row>
    <row r="37" ht="16.5" spans="1:7">
      <c r="A37" s="51"/>
      <c r="B37" s="51"/>
      <c r="C37" s="51"/>
      <c r="D37" s="51"/>
      <c r="E37" s="51"/>
      <c r="F37" s="52"/>
      <c r="G37" s="53"/>
    </row>
    <row r="38" spans="1:1">
      <c r="A38" s="1" t="s">
        <v>26</v>
      </c>
    </row>
    <row r="39" spans="2:2">
      <c r="B39" s="1" t="s">
        <v>27</v>
      </c>
    </row>
    <row r="40" customFormat="1" ht="15" spans="2:2">
      <c r="B40" s="1"/>
    </row>
    <row r="41" spans="1:1">
      <c r="A41" s="1" t="s">
        <v>30</v>
      </c>
    </row>
    <row r="42" spans="2:2">
      <c r="B42" s="1" t="s">
        <v>88</v>
      </c>
    </row>
    <row r="43" spans="2:2">
      <c r="B43" s="1" t="s">
        <v>89</v>
      </c>
    </row>
    <row r="44" s="2" customFormat="1" spans="2:2">
      <c r="B44" s="1"/>
    </row>
    <row r="45" s="1" customFormat="1" spans="1:1">
      <c r="A45" s="1" t="s">
        <v>168</v>
      </c>
    </row>
    <row r="46" s="1" customFormat="1" spans="2:2">
      <c r="B46" s="1" t="s">
        <v>33</v>
      </c>
    </row>
    <row r="47" spans="2:2">
      <c r="B47" s="1" t="s">
        <v>34</v>
      </c>
    </row>
    <row r="48" customFormat="1" ht="15" spans="2:2">
      <c r="B48" s="24" t="s">
        <v>169</v>
      </c>
    </row>
    <row r="49" s="2" customFormat="1" spans="2:2">
      <c r="B49" s="24"/>
    </row>
    <row r="50" spans="2:2">
      <c r="B50" s="1" t="s">
        <v>35</v>
      </c>
    </row>
    <row r="52" spans="2:2">
      <c r="B52" s="1" t="s">
        <v>36</v>
      </c>
    </row>
    <row r="57" spans="1:1">
      <c r="A57" s="1" t="s">
        <v>37</v>
      </c>
    </row>
    <row r="60" spans="1:1">
      <c r="A60" s="1" t="s">
        <v>38</v>
      </c>
    </row>
    <row r="61" spans="1:1">
      <c r="A61" s="1" t="s">
        <v>39</v>
      </c>
    </row>
    <row r="64" spans="1:4">
      <c r="A64" s="1" t="s">
        <v>40</v>
      </c>
      <c r="D64" s="1" t="s">
        <v>41</v>
      </c>
    </row>
    <row r="67" spans="1:4">
      <c r="A67" s="1" t="s">
        <v>42</v>
      </c>
      <c r="D67" s="1" t="s">
        <v>43</v>
      </c>
    </row>
    <row r="68" spans="1:4">
      <c r="A68" s="1" t="s">
        <v>44</v>
      </c>
      <c r="D68" s="1" t="s">
        <v>45</v>
      </c>
    </row>
    <row r="73" spans="1:5">
      <c r="A73" s="1" t="s">
        <v>170</v>
      </c>
      <c r="D73" s="1" t="s">
        <v>47</v>
      </c>
      <c r="E73" s="1" t="s">
        <v>48</v>
      </c>
    </row>
    <row r="74" spans="1:5">
      <c r="A74" s="1" t="s">
        <v>171</v>
      </c>
      <c r="E74" s="1" t="s">
        <v>50</v>
      </c>
    </row>
  </sheetData>
  <mergeCells count="19">
    <mergeCell ref="A4:B4"/>
    <mergeCell ref="A23:E23"/>
    <mergeCell ref="A25:E25"/>
    <mergeCell ref="A26:E26"/>
    <mergeCell ref="A33:E33"/>
    <mergeCell ref="A35:E35"/>
    <mergeCell ref="A36:E36"/>
    <mergeCell ref="A20:A22"/>
    <mergeCell ref="A30:A32"/>
    <mergeCell ref="B20:B22"/>
    <mergeCell ref="B30:B32"/>
    <mergeCell ref="D20:D22"/>
    <mergeCell ref="D30:D32"/>
    <mergeCell ref="E20:E22"/>
    <mergeCell ref="E30:E32"/>
    <mergeCell ref="F20:F22"/>
    <mergeCell ref="F30:F32"/>
    <mergeCell ref="G20:G22"/>
    <mergeCell ref="G30:G32"/>
  </mergeCells>
  <pageMargins left="0.393055555555556" right="0.17" top="0.84" bottom="0.590277777777778" header="0.5" footer="0.196527777777778"/>
  <pageSetup paperSize="1" scale="64" orientation="portrait" horizontalDpi="120" verticalDpi="7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5"/>
  <sheetViews>
    <sheetView workbookViewId="0">
      <selection activeCell="A7" sqref="A7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1.7142857142857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1428571428571" style="1" customWidth="1"/>
    <col min="8" max="16384" width="9.14285714285714" style="1"/>
  </cols>
  <sheetData>
    <row r="4" spans="1:2">
      <c r="A4" s="27">
        <v>45812</v>
      </c>
      <c r="B4" s="27"/>
    </row>
    <row r="5" spans="1:2">
      <c r="A5" s="27"/>
      <c r="B5" s="27"/>
    </row>
    <row r="6" spans="1:2">
      <c r="A6" s="27"/>
      <c r="B6" s="27"/>
    </row>
    <row r="7" spans="1:1">
      <c r="A7" s="27" t="s">
        <v>172</v>
      </c>
    </row>
    <row r="8" spans="1:1">
      <c r="A8" s="27" t="s">
        <v>173</v>
      </c>
    </row>
    <row r="9" spans="1:1">
      <c r="A9" s="27" t="s">
        <v>174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74</v>
      </c>
    </row>
    <row r="18" ht="15" spans="3:3">
      <c r="C18" s="28"/>
    </row>
    <row r="19" ht="25.5" customHeight="1" spans="1:7">
      <c r="A19" s="29" t="s">
        <v>7</v>
      </c>
      <c r="B19" s="29" t="s">
        <v>8</v>
      </c>
      <c r="C19" s="29" t="s">
        <v>9</v>
      </c>
      <c r="D19" s="29" t="s">
        <v>10</v>
      </c>
      <c r="E19" s="30" t="s">
        <v>11</v>
      </c>
      <c r="F19" s="31"/>
      <c r="G19" s="32" t="s">
        <v>12</v>
      </c>
    </row>
    <row r="20" spans="1:7">
      <c r="A20" s="33">
        <v>1</v>
      </c>
      <c r="B20" s="33" t="s">
        <v>13</v>
      </c>
      <c r="C20" s="34" t="s">
        <v>128</v>
      </c>
      <c r="D20" s="35">
        <v>113195</v>
      </c>
      <c r="E20" s="36">
        <f>(D20*0.76)-7000</f>
        <v>79028.2</v>
      </c>
      <c r="F20" s="33" t="s">
        <v>15</v>
      </c>
      <c r="G20" s="37">
        <f>E20*A20</f>
        <v>79028.2</v>
      </c>
    </row>
    <row r="21" spans="1:7">
      <c r="A21" s="38"/>
      <c r="B21" s="38"/>
      <c r="C21" s="39" t="s">
        <v>77</v>
      </c>
      <c r="D21" s="40"/>
      <c r="E21" s="41"/>
      <c r="F21" s="38"/>
      <c r="G21" s="42"/>
    </row>
    <row r="22" ht="15" spans="1:7">
      <c r="A22" s="14"/>
      <c r="B22" s="14"/>
      <c r="C22" s="43" t="s">
        <v>129</v>
      </c>
      <c r="D22" s="13"/>
      <c r="E22" s="44"/>
      <c r="F22" s="14"/>
      <c r="G22" s="45"/>
    </row>
    <row r="23" customFormat="1" ht="17.25" spans="1:7">
      <c r="A23" s="46" t="s">
        <v>25</v>
      </c>
      <c r="B23" s="47"/>
      <c r="C23" s="47"/>
      <c r="D23" s="47"/>
      <c r="E23" s="48"/>
      <c r="F23" s="66" t="s">
        <v>15</v>
      </c>
      <c r="G23" s="50">
        <f>SUM(G20:G22)</f>
        <v>79028.2</v>
      </c>
    </row>
    <row r="24" customFormat="1" ht="15.75" spans="1:7">
      <c r="A24" s="9" t="s">
        <v>117</v>
      </c>
      <c r="B24" s="10"/>
      <c r="C24" s="11"/>
      <c r="D24" s="12"/>
      <c r="E24" s="13"/>
      <c r="F24" s="14" t="s">
        <v>15</v>
      </c>
      <c r="G24" s="15">
        <v>40250</v>
      </c>
    </row>
    <row r="25" s="2" customFormat="1" ht="15" spans="1:7">
      <c r="A25" s="4" t="s">
        <v>24</v>
      </c>
      <c r="B25" s="16"/>
      <c r="C25" s="16"/>
      <c r="D25" s="5"/>
      <c r="E25" s="6"/>
      <c r="F25" s="17" t="s">
        <v>15</v>
      </c>
      <c r="G25" s="8">
        <v>600</v>
      </c>
    </row>
    <row r="26" ht="17.25" spans="1:7">
      <c r="A26" s="46" t="s">
        <v>83</v>
      </c>
      <c r="B26" s="65"/>
      <c r="C26" s="65"/>
      <c r="D26" s="47"/>
      <c r="E26" s="48"/>
      <c r="F26" s="49" t="s">
        <v>15</v>
      </c>
      <c r="G26" s="50">
        <f>SUM(G23:G25)</f>
        <v>119878.2</v>
      </c>
    </row>
    <row r="27" ht="16.5" spans="1:7">
      <c r="A27" s="51"/>
      <c r="B27" s="51"/>
      <c r="C27" s="51"/>
      <c r="D27" s="51"/>
      <c r="E27" s="51"/>
      <c r="F27" s="52"/>
      <c r="G27" s="53"/>
    </row>
    <row r="28" spans="1:1">
      <c r="A28" s="1" t="s">
        <v>26</v>
      </c>
    </row>
    <row r="29" spans="2:2">
      <c r="B29" s="1" t="s">
        <v>27</v>
      </c>
    </row>
    <row r="30" customFormat="1" ht="15" spans="2:2">
      <c r="B30" s="1"/>
    </row>
    <row r="31" spans="1:1">
      <c r="A31" s="1" t="s">
        <v>30</v>
      </c>
    </row>
    <row r="32" spans="2:2">
      <c r="B32" s="1" t="s">
        <v>88</v>
      </c>
    </row>
    <row r="33" s="2" customFormat="1" spans="2:2">
      <c r="B33" s="1"/>
    </row>
    <row r="34" spans="1:1">
      <c r="A34" s="1" t="s">
        <v>58</v>
      </c>
    </row>
    <row r="35" spans="2:2">
      <c r="B35" s="1" t="s">
        <v>34</v>
      </c>
    </row>
    <row r="36" customFormat="1" ht="15" spans="2:2">
      <c r="B36" s="24" t="s">
        <v>169</v>
      </c>
    </row>
    <row r="37" s="2" customFormat="1" spans="2:2">
      <c r="B37" s="24"/>
    </row>
    <row r="38" spans="2:2">
      <c r="B38" s="1" t="s">
        <v>35</v>
      </c>
    </row>
    <row r="40" spans="2:2">
      <c r="B40" s="1" t="s">
        <v>36</v>
      </c>
    </row>
    <row r="47" spans="1:1">
      <c r="A47" s="1" t="s">
        <v>37</v>
      </c>
    </row>
    <row r="50" spans="1:1">
      <c r="A50" s="1" t="s">
        <v>38</v>
      </c>
    </row>
    <row r="51" spans="1:1">
      <c r="A51" s="1" t="s">
        <v>39</v>
      </c>
    </row>
    <row r="54" spans="1:4">
      <c r="A54" s="1" t="s">
        <v>40</v>
      </c>
      <c r="D54" s="1" t="s">
        <v>41</v>
      </c>
    </row>
    <row r="57" spans="1:4">
      <c r="A57" s="1" t="s">
        <v>42</v>
      </c>
      <c r="D57" s="1" t="s">
        <v>43</v>
      </c>
    </row>
    <row r="58" spans="1:4">
      <c r="A58" s="1" t="s">
        <v>44</v>
      </c>
      <c r="D58" s="1" t="s">
        <v>45</v>
      </c>
    </row>
    <row r="64" spans="1:5">
      <c r="A64" s="1" t="s">
        <v>175</v>
      </c>
      <c r="D64" s="1" t="s">
        <v>47</v>
      </c>
      <c r="E64" s="1" t="s">
        <v>48</v>
      </c>
    </row>
    <row r="65" spans="1:5">
      <c r="A65" s="1" t="s">
        <v>122</v>
      </c>
      <c r="E65" s="1" t="s">
        <v>50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4"/>
  <sheetViews>
    <sheetView topLeftCell="A50" workbookViewId="0">
      <selection activeCell="C61" sqref="C61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.5714285714286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2857142857143" style="1" customWidth="1"/>
    <col min="8" max="16384" width="9.14285714285714" style="1"/>
  </cols>
  <sheetData>
    <row r="4" spans="1:2">
      <c r="A4" s="27">
        <v>45813</v>
      </c>
      <c r="B4" s="27"/>
    </row>
    <row r="5" spans="1:2">
      <c r="A5" s="27"/>
      <c r="B5" s="27"/>
    </row>
    <row r="6" spans="1:2">
      <c r="A6" s="27"/>
      <c r="B6" s="27"/>
    </row>
    <row r="7" spans="1:1">
      <c r="A7" s="1" t="s">
        <v>176</v>
      </c>
    </row>
    <row r="8" spans="1:1">
      <c r="A8" s="1" t="s">
        <v>177</v>
      </c>
    </row>
    <row r="9" spans="1:1">
      <c r="A9" s="1" t="s">
        <v>178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74</v>
      </c>
    </row>
    <row r="18" ht="15" spans="3:3">
      <c r="C18" s="24"/>
    </row>
    <row r="19" ht="25.5" customHeight="1" spans="1:7">
      <c r="A19" s="29" t="s">
        <v>7</v>
      </c>
      <c r="B19" s="29" t="s">
        <v>8</v>
      </c>
      <c r="C19" s="29" t="s">
        <v>9</v>
      </c>
      <c r="D19" s="29" t="s">
        <v>10</v>
      </c>
      <c r="E19" s="30" t="s">
        <v>11</v>
      </c>
      <c r="F19" s="31"/>
      <c r="G19" s="32" t="s">
        <v>12</v>
      </c>
    </row>
    <row r="20" spans="1:7">
      <c r="A20" s="33">
        <v>2</v>
      </c>
      <c r="B20" s="33" t="s">
        <v>13</v>
      </c>
      <c r="C20" s="34" t="s">
        <v>85</v>
      </c>
      <c r="D20" s="35">
        <v>68995</v>
      </c>
      <c r="E20" s="36">
        <f>(D20*0.76)-7000</f>
        <v>45436.2</v>
      </c>
      <c r="F20" s="33" t="s">
        <v>15</v>
      </c>
      <c r="G20" s="37">
        <f>E20*A20</f>
        <v>90872.4</v>
      </c>
    </row>
    <row r="21" spans="1:7">
      <c r="A21" s="38"/>
      <c r="B21" s="38"/>
      <c r="C21" s="39" t="s">
        <v>86</v>
      </c>
      <c r="D21" s="40"/>
      <c r="E21" s="41"/>
      <c r="F21" s="38"/>
      <c r="G21" s="42"/>
    </row>
    <row r="22" ht="15" spans="1:7">
      <c r="A22" s="14"/>
      <c r="B22" s="14"/>
      <c r="C22" s="43" t="s">
        <v>87</v>
      </c>
      <c r="D22" s="13"/>
      <c r="E22" s="44"/>
      <c r="F22" s="14"/>
      <c r="G22" s="45"/>
    </row>
    <row r="23" customFormat="1" ht="15" spans="1:7">
      <c r="A23" s="33">
        <v>1</v>
      </c>
      <c r="B23" s="67" t="s">
        <v>13</v>
      </c>
      <c r="C23" s="56" t="s">
        <v>179</v>
      </c>
      <c r="D23" s="57">
        <v>48695</v>
      </c>
      <c r="E23" s="36">
        <f>(D23*0.76)-1800</f>
        <v>35208.2</v>
      </c>
      <c r="F23" s="33" t="s">
        <v>15</v>
      </c>
      <c r="G23" s="58">
        <f>E23*A23</f>
        <v>35208.2</v>
      </c>
    </row>
    <row r="24" customFormat="1" ht="15" spans="1:7">
      <c r="A24" s="38"/>
      <c r="B24" s="68"/>
      <c r="C24" s="59" t="s">
        <v>180</v>
      </c>
      <c r="D24" s="60"/>
      <c r="E24" s="41"/>
      <c r="F24" s="38"/>
      <c r="G24" s="61"/>
    </row>
    <row r="25" customFormat="1" ht="15" spans="1:7">
      <c r="A25" s="38"/>
      <c r="B25" s="68"/>
      <c r="C25" s="59" t="s">
        <v>181</v>
      </c>
      <c r="D25" s="60"/>
      <c r="E25" s="41"/>
      <c r="F25" s="38"/>
      <c r="G25" s="61"/>
    </row>
    <row r="26" customFormat="1" ht="15.75" spans="1:7">
      <c r="A26" s="14"/>
      <c r="B26" s="69"/>
      <c r="C26" s="62" t="s">
        <v>182</v>
      </c>
      <c r="D26" s="63"/>
      <c r="E26" s="44"/>
      <c r="F26" s="14"/>
      <c r="G26" s="64"/>
    </row>
    <row r="27" customFormat="1" ht="15" spans="1:7">
      <c r="A27" s="33">
        <v>1</v>
      </c>
      <c r="B27" s="33" t="s">
        <v>13</v>
      </c>
      <c r="C27" s="56" t="s">
        <v>21</v>
      </c>
      <c r="D27" s="57">
        <v>36995</v>
      </c>
      <c r="E27" s="36">
        <f>(D27*0.76)-1200</f>
        <v>26916.2</v>
      </c>
      <c r="F27" s="33" t="s">
        <v>15</v>
      </c>
      <c r="G27" s="58">
        <f>E27*A27</f>
        <v>26916.2</v>
      </c>
    </row>
    <row r="28" customFormat="1" ht="15" spans="1:7">
      <c r="A28" s="38"/>
      <c r="B28" s="38"/>
      <c r="C28" s="59" t="s">
        <v>16</v>
      </c>
      <c r="D28" s="60"/>
      <c r="E28" s="41"/>
      <c r="F28" s="38"/>
      <c r="G28" s="61"/>
    </row>
    <row r="29" customFormat="1" ht="15" spans="1:7">
      <c r="A29" s="38"/>
      <c r="B29" s="38"/>
      <c r="C29" s="59" t="s">
        <v>22</v>
      </c>
      <c r="D29" s="60"/>
      <c r="E29" s="41"/>
      <c r="F29" s="38"/>
      <c r="G29" s="61"/>
    </row>
    <row r="30" customFormat="1" ht="15.75" spans="1:7">
      <c r="A30" s="14"/>
      <c r="B30" s="14"/>
      <c r="C30" s="62" t="s">
        <v>23</v>
      </c>
      <c r="D30" s="63"/>
      <c r="E30" s="44"/>
      <c r="F30" s="14"/>
      <c r="G30" s="64"/>
    </row>
    <row r="31" ht="17.25" spans="1:7">
      <c r="A31" s="46" t="s">
        <v>25</v>
      </c>
      <c r="B31" s="65"/>
      <c r="C31" s="65"/>
      <c r="D31" s="47"/>
      <c r="E31" s="48"/>
      <c r="F31" s="66" t="s">
        <v>15</v>
      </c>
      <c r="G31" s="50">
        <f>SUM(G20:G30)</f>
        <v>152996.8</v>
      </c>
    </row>
    <row r="32" ht="15" spans="1:7">
      <c r="A32" s="9" t="s">
        <v>117</v>
      </c>
      <c r="B32" s="10"/>
      <c r="C32" s="11"/>
      <c r="D32" s="12"/>
      <c r="E32" s="13"/>
      <c r="F32" s="14" t="s">
        <v>15</v>
      </c>
      <c r="G32" s="15">
        <v>48320</v>
      </c>
    </row>
    <row r="33" customFormat="1" ht="15.75" spans="1:8">
      <c r="A33" s="4" t="s">
        <v>24</v>
      </c>
      <c r="B33" s="16"/>
      <c r="C33" s="16"/>
      <c r="D33" s="5"/>
      <c r="E33" s="6"/>
      <c r="F33" s="17" t="s">
        <v>15</v>
      </c>
      <c r="G33" s="8">
        <v>600</v>
      </c>
      <c r="H33" s="2"/>
    </row>
    <row r="34" ht="17.25" spans="1:7">
      <c r="A34" s="46" t="s">
        <v>83</v>
      </c>
      <c r="B34" s="65"/>
      <c r="C34" s="65"/>
      <c r="D34" s="47"/>
      <c r="E34" s="48"/>
      <c r="F34" s="66" t="s">
        <v>15</v>
      </c>
      <c r="G34" s="50">
        <f>SUM(G31:G33)</f>
        <v>201916.8</v>
      </c>
    </row>
    <row r="35" ht="16.5" spans="1:7">
      <c r="A35" s="51"/>
      <c r="B35" s="51"/>
      <c r="C35" s="51"/>
      <c r="D35" s="51"/>
      <c r="E35" s="51"/>
      <c r="F35" s="52"/>
      <c r="G35" s="53"/>
    </row>
    <row r="36" spans="1:1">
      <c r="A36" s="1" t="s">
        <v>26</v>
      </c>
    </row>
    <row r="37" spans="2:2">
      <c r="B37" s="1" t="s">
        <v>27</v>
      </c>
    </row>
    <row r="38" customFormat="1" ht="15" spans="2:2">
      <c r="B38" s="1"/>
    </row>
    <row r="39" spans="1:1">
      <c r="A39" s="1" t="s">
        <v>30</v>
      </c>
    </row>
    <row r="40" spans="2:2">
      <c r="B40" s="1" t="s">
        <v>89</v>
      </c>
    </row>
    <row r="41" customFormat="1" ht="15" spans="2:2">
      <c r="B41" s="1" t="s">
        <v>31</v>
      </c>
    </row>
    <row r="42" s="2" customFormat="1" spans="2:2">
      <c r="B42" s="1"/>
    </row>
    <row r="43" spans="1:2">
      <c r="A43" s="1" t="s">
        <v>32</v>
      </c>
      <c r="B43" s="1" t="s">
        <v>33</v>
      </c>
    </row>
    <row r="44" spans="2:2">
      <c r="B44" s="1" t="s">
        <v>34</v>
      </c>
    </row>
    <row r="45" s="2" customFormat="1" spans="2:2">
      <c r="B45" s="24" t="s">
        <v>90</v>
      </c>
    </row>
    <row r="46" s="2" customFormat="1" spans="2:2">
      <c r="B46" s="24"/>
    </row>
    <row r="47" spans="2:2">
      <c r="B47" s="1" t="s">
        <v>35</v>
      </c>
    </row>
    <row r="49" spans="2:2">
      <c r="B49" s="1" t="s">
        <v>36</v>
      </c>
    </row>
    <row r="51" spans="2:2">
      <c r="B51" s="55" t="s">
        <v>183</v>
      </c>
    </row>
    <row r="57" spans="1:1">
      <c r="A57" s="1" t="s">
        <v>37</v>
      </c>
    </row>
    <row r="60" spans="1:1">
      <c r="A60" s="1" t="s">
        <v>38</v>
      </c>
    </row>
    <row r="61" spans="1:1">
      <c r="A61" s="1" t="s">
        <v>39</v>
      </c>
    </row>
    <row r="64" spans="1:4">
      <c r="A64" s="1" t="s">
        <v>40</v>
      </c>
      <c r="D64" s="1" t="s">
        <v>41</v>
      </c>
    </row>
    <row r="67" spans="1:4">
      <c r="A67" s="1" t="s">
        <v>42</v>
      </c>
      <c r="D67" s="1" t="s">
        <v>43</v>
      </c>
    </row>
    <row r="68" spans="1:4">
      <c r="A68" s="1" t="s">
        <v>44</v>
      </c>
      <c r="D68" s="1" t="s">
        <v>45</v>
      </c>
    </row>
    <row r="73" spans="1:5">
      <c r="A73" s="1" t="s">
        <v>184</v>
      </c>
      <c r="D73" s="1" t="s">
        <v>47</v>
      </c>
      <c r="E73" s="1" t="s">
        <v>48</v>
      </c>
    </row>
    <row r="74" spans="1:5">
      <c r="A74" s="1" t="s">
        <v>185</v>
      </c>
      <c r="E74" s="1" t="s">
        <v>50</v>
      </c>
    </row>
  </sheetData>
  <mergeCells count="22">
    <mergeCell ref="A4:B4"/>
    <mergeCell ref="A31:E31"/>
    <mergeCell ref="A33:E33"/>
    <mergeCell ref="A34:E34"/>
    <mergeCell ref="A20:A22"/>
    <mergeCell ref="A23:A26"/>
    <mergeCell ref="A27:A30"/>
    <mergeCell ref="B20:B22"/>
    <mergeCell ref="B23:B26"/>
    <mergeCell ref="B27:B30"/>
    <mergeCell ref="D20:D22"/>
    <mergeCell ref="D23:D26"/>
    <mergeCell ref="D27:D30"/>
    <mergeCell ref="E20:E22"/>
    <mergeCell ref="E23:E26"/>
    <mergeCell ref="E27:E30"/>
    <mergeCell ref="F20:F22"/>
    <mergeCell ref="F23:F26"/>
    <mergeCell ref="F27:F30"/>
    <mergeCell ref="G20:G22"/>
    <mergeCell ref="G23:G26"/>
    <mergeCell ref="G27:G30"/>
  </mergeCells>
  <pageMargins left="0.393055555555556" right="0.17" top="0.865972222222222" bottom="0.590277777777778" header="0.5" footer="0.196527777777778"/>
  <pageSetup paperSize="1" scale="65" orientation="portrait" horizontalDpi="120" verticalDpi="7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4"/>
  <sheetViews>
    <sheetView topLeftCell="A38" workbookViewId="0">
      <selection activeCell="D43" sqref="D43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.5714285714286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2857142857143" style="1" customWidth="1"/>
    <col min="8" max="16384" width="9.14285714285714" style="1"/>
  </cols>
  <sheetData>
    <row r="4" spans="1:2">
      <c r="A4" s="27">
        <v>45813</v>
      </c>
      <c r="B4" s="27"/>
    </row>
    <row r="5" spans="1:2">
      <c r="A5" s="27"/>
      <c r="B5" s="27"/>
    </row>
    <row r="6" spans="1:2">
      <c r="A6" s="27"/>
      <c r="B6" s="27"/>
    </row>
    <row r="7" spans="1:1">
      <c r="A7" s="1" t="s">
        <v>186</v>
      </c>
    </row>
    <row r="8" spans="1:1">
      <c r="A8" s="1" t="s">
        <v>177</v>
      </c>
    </row>
    <row r="9" spans="1:1">
      <c r="A9" s="1" t="s">
        <v>178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74</v>
      </c>
    </row>
    <row r="18" ht="15" spans="3:3">
      <c r="C18" s="24"/>
    </row>
    <row r="19" ht="25.5" customHeight="1" spans="1:7">
      <c r="A19" s="29" t="s">
        <v>7</v>
      </c>
      <c r="B19" s="29" t="s">
        <v>8</v>
      </c>
      <c r="C19" s="29" t="s">
        <v>9</v>
      </c>
      <c r="D19" s="29" t="s">
        <v>10</v>
      </c>
      <c r="E19" s="30" t="s">
        <v>11</v>
      </c>
      <c r="F19" s="31"/>
      <c r="G19" s="32" t="s">
        <v>12</v>
      </c>
    </row>
    <row r="20" spans="1:7">
      <c r="A20" s="33">
        <v>2</v>
      </c>
      <c r="B20" s="33" t="s">
        <v>13</v>
      </c>
      <c r="C20" s="34" t="s">
        <v>85</v>
      </c>
      <c r="D20" s="35">
        <v>68995</v>
      </c>
      <c r="E20" s="36">
        <f>(D20*0.76)-7000</f>
        <v>45436.2</v>
      </c>
      <c r="F20" s="33" t="s">
        <v>15</v>
      </c>
      <c r="G20" s="37">
        <f>E20*A20</f>
        <v>90872.4</v>
      </c>
    </row>
    <row r="21" spans="1:7">
      <c r="A21" s="38"/>
      <c r="B21" s="38"/>
      <c r="C21" s="39" t="s">
        <v>86</v>
      </c>
      <c r="D21" s="40"/>
      <c r="E21" s="41"/>
      <c r="F21" s="38"/>
      <c r="G21" s="42"/>
    </row>
    <row r="22" ht="15" spans="1:7">
      <c r="A22" s="14"/>
      <c r="B22" s="14"/>
      <c r="C22" s="43" t="s">
        <v>87</v>
      </c>
      <c r="D22" s="13"/>
      <c r="E22" s="44"/>
      <c r="F22" s="14"/>
      <c r="G22" s="45"/>
    </row>
    <row r="23" customFormat="1" ht="15" spans="1:7">
      <c r="A23" s="33">
        <v>1</v>
      </c>
      <c r="B23" s="33" t="s">
        <v>13</v>
      </c>
      <c r="C23" s="56" t="s">
        <v>21</v>
      </c>
      <c r="D23" s="57">
        <v>36995</v>
      </c>
      <c r="E23" s="36">
        <f>(D23*0.76)-1200</f>
        <v>26916.2</v>
      </c>
      <c r="F23" s="33" t="s">
        <v>15</v>
      </c>
      <c r="G23" s="58">
        <f>E23*A23</f>
        <v>26916.2</v>
      </c>
    </row>
    <row r="24" customFormat="1" ht="15" spans="1:7">
      <c r="A24" s="38"/>
      <c r="B24" s="38"/>
      <c r="C24" s="59" t="s">
        <v>16</v>
      </c>
      <c r="D24" s="60"/>
      <c r="E24" s="41"/>
      <c r="F24" s="38"/>
      <c r="G24" s="61"/>
    </row>
    <row r="25" customFormat="1" ht="15" spans="1:7">
      <c r="A25" s="38"/>
      <c r="B25" s="38"/>
      <c r="C25" s="59" t="s">
        <v>22</v>
      </c>
      <c r="D25" s="60"/>
      <c r="E25" s="41"/>
      <c r="F25" s="38"/>
      <c r="G25" s="61"/>
    </row>
    <row r="26" customFormat="1" ht="15.75" spans="1:7">
      <c r="A26" s="14"/>
      <c r="B26" s="14"/>
      <c r="C26" s="62" t="s">
        <v>23</v>
      </c>
      <c r="D26" s="63"/>
      <c r="E26" s="44"/>
      <c r="F26" s="14"/>
      <c r="G26" s="64"/>
    </row>
    <row r="27" customFormat="1" ht="15" spans="1:7">
      <c r="A27" s="33">
        <v>1</v>
      </c>
      <c r="B27" s="33" t="s">
        <v>13</v>
      </c>
      <c r="C27" s="56" t="s">
        <v>19</v>
      </c>
      <c r="D27" s="57">
        <v>27995</v>
      </c>
      <c r="E27" s="36">
        <f>(D27*0.76)-1000</f>
        <v>20276.2</v>
      </c>
      <c r="F27" s="33" t="s">
        <v>15</v>
      </c>
      <c r="G27" s="58">
        <f>E27*A27</f>
        <v>20276.2</v>
      </c>
    </row>
    <row r="28" customFormat="1" ht="15" spans="1:7">
      <c r="A28" s="38"/>
      <c r="B28" s="38"/>
      <c r="C28" s="59" t="s">
        <v>16</v>
      </c>
      <c r="D28" s="60"/>
      <c r="E28" s="41"/>
      <c r="F28" s="38"/>
      <c r="G28" s="61"/>
    </row>
    <row r="29" customFormat="1" ht="15" spans="1:7">
      <c r="A29" s="38"/>
      <c r="B29" s="38"/>
      <c r="C29" s="59" t="s">
        <v>20</v>
      </c>
      <c r="D29" s="60"/>
      <c r="E29" s="41"/>
      <c r="F29" s="38"/>
      <c r="G29" s="61"/>
    </row>
    <row r="30" customFormat="1" ht="15.75" spans="1:7">
      <c r="A30" s="14"/>
      <c r="B30" s="14"/>
      <c r="C30" s="62" t="s">
        <v>18</v>
      </c>
      <c r="D30" s="63"/>
      <c r="E30" s="44"/>
      <c r="F30" s="14"/>
      <c r="G30" s="64"/>
    </row>
    <row r="31" ht="17.25" spans="1:7">
      <c r="A31" s="46" t="s">
        <v>25</v>
      </c>
      <c r="B31" s="65"/>
      <c r="C31" s="65"/>
      <c r="D31" s="47"/>
      <c r="E31" s="48"/>
      <c r="F31" s="66" t="s">
        <v>15</v>
      </c>
      <c r="G31" s="50">
        <f>SUM(G20:G30)</f>
        <v>138064.8</v>
      </c>
    </row>
    <row r="32" ht="15" spans="1:7">
      <c r="A32" s="9" t="s">
        <v>117</v>
      </c>
      <c r="B32" s="10"/>
      <c r="C32" s="11"/>
      <c r="D32" s="12"/>
      <c r="E32" s="13"/>
      <c r="F32" s="14" t="s">
        <v>15</v>
      </c>
      <c r="G32" s="15">
        <v>59050</v>
      </c>
    </row>
    <row r="33" customFormat="1" ht="15.75" spans="1:8">
      <c r="A33" s="4" t="s">
        <v>24</v>
      </c>
      <c r="B33" s="16"/>
      <c r="C33" s="16"/>
      <c r="D33" s="5"/>
      <c r="E33" s="6"/>
      <c r="F33" s="17" t="s">
        <v>15</v>
      </c>
      <c r="G33" s="8">
        <v>600</v>
      </c>
      <c r="H33" s="2"/>
    </row>
    <row r="34" ht="17.25" spans="1:7">
      <c r="A34" s="46" t="s">
        <v>83</v>
      </c>
      <c r="B34" s="65"/>
      <c r="C34" s="65"/>
      <c r="D34" s="47"/>
      <c r="E34" s="48"/>
      <c r="F34" s="66" t="s">
        <v>15</v>
      </c>
      <c r="G34" s="50">
        <f>SUM(G31:G33)</f>
        <v>197714.8</v>
      </c>
    </row>
    <row r="35" ht="16.5" spans="1:7">
      <c r="A35" s="51"/>
      <c r="B35" s="51"/>
      <c r="C35" s="51"/>
      <c r="D35" s="51"/>
      <c r="E35" s="51"/>
      <c r="F35" s="52"/>
      <c r="G35" s="53"/>
    </row>
    <row r="36" spans="1:1">
      <c r="A36" s="1" t="s">
        <v>26</v>
      </c>
    </row>
    <row r="37" spans="2:2">
      <c r="B37" s="1" t="s">
        <v>27</v>
      </c>
    </row>
    <row r="38" customFormat="1" ht="15" spans="2:2">
      <c r="B38" s="1"/>
    </row>
    <row r="39" spans="1:1">
      <c r="A39" s="1" t="s">
        <v>30</v>
      </c>
    </row>
    <row r="40" spans="2:2">
      <c r="B40" s="1" t="s">
        <v>89</v>
      </c>
    </row>
    <row r="41" customFormat="1" ht="15" spans="2:2">
      <c r="B41" s="1" t="s">
        <v>31</v>
      </c>
    </row>
    <row r="42" s="2" customFormat="1" spans="2:2">
      <c r="B42" s="1"/>
    </row>
    <row r="43" spans="1:2">
      <c r="A43" s="1" t="s">
        <v>32</v>
      </c>
      <c r="B43" s="1" t="s">
        <v>33</v>
      </c>
    </row>
    <row r="44" spans="2:2">
      <c r="B44" s="1" t="s">
        <v>34</v>
      </c>
    </row>
    <row r="45" s="2" customFormat="1" spans="2:2">
      <c r="B45" s="24" t="s">
        <v>90</v>
      </c>
    </row>
    <row r="46" s="2" customFormat="1" spans="2:2">
      <c r="B46" s="24"/>
    </row>
    <row r="47" spans="2:2">
      <c r="B47" s="1" t="s">
        <v>35</v>
      </c>
    </row>
    <row r="49" spans="2:2">
      <c r="B49" s="1" t="s">
        <v>36</v>
      </c>
    </row>
    <row r="51" spans="2:2">
      <c r="B51" s="55" t="s">
        <v>183</v>
      </c>
    </row>
    <row r="57" spans="1:1">
      <c r="A57" s="1" t="s">
        <v>37</v>
      </c>
    </row>
    <row r="60" spans="1:1">
      <c r="A60" s="1" t="s">
        <v>38</v>
      </c>
    </row>
    <row r="61" spans="1:1">
      <c r="A61" s="1" t="s">
        <v>39</v>
      </c>
    </row>
    <row r="64" spans="1:4">
      <c r="A64" s="1" t="s">
        <v>40</v>
      </c>
      <c r="D64" s="1" t="s">
        <v>41</v>
      </c>
    </row>
    <row r="67" spans="1:4">
      <c r="A67" s="1" t="s">
        <v>42</v>
      </c>
      <c r="D67" s="1" t="s">
        <v>43</v>
      </c>
    </row>
    <row r="68" spans="1:4">
      <c r="A68" s="1" t="s">
        <v>44</v>
      </c>
      <c r="D68" s="1" t="s">
        <v>45</v>
      </c>
    </row>
    <row r="73" spans="1:5">
      <c r="A73" s="1" t="s">
        <v>187</v>
      </c>
      <c r="D73" s="1" t="s">
        <v>47</v>
      </c>
      <c r="E73" s="1" t="s">
        <v>48</v>
      </c>
    </row>
    <row r="74" spans="1:5">
      <c r="A74" s="1" t="s">
        <v>188</v>
      </c>
      <c r="E74" s="1" t="s">
        <v>50</v>
      </c>
    </row>
  </sheetData>
  <mergeCells count="22">
    <mergeCell ref="A4:B4"/>
    <mergeCell ref="A31:E31"/>
    <mergeCell ref="A33:E33"/>
    <mergeCell ref="A34:E34"/>
    <mergeCell ref="A20:A22"/>
    <mergeCell ref="A23:A26"/>
    <mergeCell ref="A27:A30"/>
    <mergeCell ref="B20:B22"/>
    <mergeCell ref="B23:B26"/>
    <mergeCell ref="B27:B30"/>
    <mergeCell ref="D20:D22"/>
    <mergeCell ref="D23:D26"/>
    <mergeCell ref="D27:D30"/>
    <mergeCell ref="E20:E22"/>
    <mergeCell ref="E23:E26"/>
    <mergeCell ref="E27:E30"/>
    <mergeCell ref="F20:F22"/>
    <mergeCell ref="F23:F26"/>
    <mergeCell ref="F27:F30"/>
    <mergeCell ref="G20:G22"/>
    <mergeCell ref="G23:G26"/>
    <mergeCell ref="G27:G30"/>
  </mergeCells>
  <pageMargins left="0.393055555555556" right="0.17" top="0.865972222222222" bottom="0.590277777777778" header="0.5" footer="0.196527777777778"/>
  <pageSetup paperSize="1" scale="65" orientation="portrait" horizontalDpi="120" verticalDpi="7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4"/>
  <sheetViews>
    <sheetView topLeftCell="A7" workbookViewId="0">
      <selection activeCell="C16" sqref="C16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.5714285714286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2857142857143" style="1" customWidth="1"/>
    <col min="8" max="16384" width="9.14285714285714" style="1"/>
  </cols>
  <sheetData>
    <row r="4" spans="1:2">
      <c r="A4" s="27">
        <v>45813</v>
      </c>
      <c r="B4" s="27"/>
    </row>
    <row r="5" spans="1:2">
      <c r="A5" s="27"/>
      <c r="B5" s="27"/>
    </row>
    <row r="6" spans="1:2">
      <c r="A6" s="27"/>
      <c r="B6" s="27"/>
    </row>
    <row r="7" spans="1:1">
      <c r="A7" s="1" t="s">
        <v>189</v>
      </c>
    </row>
    <row r="8" spans="1:1">
      <c r="A8" s="1" t="s">
        <v>177</v>
      </c>
    </row>
    <row r="9" spans="1:1">
      <c r="A9" s="1" t="s">
        <v>178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74</v>
      </c>
    </row>
    <row r="18" ht="15" spans="3:3">
      <c r="C18" s="24"/>
    </row>
    <row r="19" ht="25.5" customHeight="1" spans="1:7">
      <c r="A19" s="29" t="s">
        <v>7</v>
      </c>
      <c r="B19" s="29" t="s">
        <v>8</v>
      </c>
      <c r="C19" s="29" t="s">
        <v>9</v>
      </c>
      <c r="D19" s="29" t="s">
        <v>10</v>
      </c>
      <c r="E19" s="30" t="s">
        <v>11</v>
      </c>
      <c r="F19" s="31"/>
      <c r="G19" s="32" t="s">
        <v>12</v>
      </c>
    </row>
    <row r="20" spans="1:7">
      <c r="A20" s="33">
        <v>2</v>
      </c>
      <c r="B20" s="33" t="s">
        <v>13</v>
      </c>
      <c r="C20" s="34" t="s">
        <v>85</v>
      </c>
      <c r="D20" s="35">
        <v>68995</v>
      </c>
      <c r="E20" s="36">
        <f>(D20*0.76)-7000</f>
        <v>45436.2</v>
      </c>
      <c r="F20" s="33" t="s">
        <v>15</v>
      </c>
      <c r="G20" s="37">
        <f>E20*A20</f>
        <v>90872.4</v>
      </c>
    </row>
    <row r="21" spans="1:7">
      <c r="A21" s="38"/>
      <c r="B21" s="38"/>
      <c r="C21" s="39" t="s">
        <v>86</v>
      </c>
      <c r="D21" s="40"/>
      <c r="E21" s="41"/>
      <c r="F21" s="38"/>
      <c r="G21" s="42"/>
    </row>
    <row r="22" ht="15" spans="1:7">
      <c r="A22" s="14"/>
      <c r="B22" s="14"/>
      <c r="C22" s="43" t="s">
        <v>87</v>
      </c>
      <c r="D22" s="13"/>
      <c r="E22" s="44"/>
      <c r="F22" s="14"/>
      <c r="G22" s="45"/>
    </row>
    <row r="23" customFormat="1" ht="15" spans="1:7">
      <c r="A23" s="33">
        <v>1</v>
      </c>
      <c r="B23" s="33" t="s">
        <v>13</v>
      </c>
      <c r="C23" s="56" t="s">
        <v>21</v>
      </c>
      <c r="D23" s="57">
        <v>36995</v>
      </c>
      <c r="E23" s="36">
        <f>(D23*0.76)-1200</f>
        <v>26916.2</v>
      </c>
      <c r="F23" s="33" t="s">
        <v>15</v>
      </c>
      <c r="G23" s="58">
        <f>E23*A23</f>
        <v>26916.2</v>
      </c>
    </row>
    <row r="24" customFormat="1" ht="15" spans="1:7">
      <c r="A24" s="38"/>
      <c r="B24" s="38"/>
      <c r="C24" s="59" t="s">
        <v>16</v>
      </c>
      <c r="D24" s="60"/>
      <c r="E24" s="41"/>
      <c r="F24" s="38"/>
      <c r="G24" s="61"/>
    </row>
    <row r="25" customFormat="1" ht="15" spans="1:7">
      <c r="A25" s="38"/>
      <c r="B25" s="38"/>
      <c r="C25" s="59" t="s">
        <v>22</v>
      </c>
      <c r="D25" s="60"/>
      <c r="E25" s="41"/>
      <c r="F25" s="38"/>
      <c r="G25" s="61"/>
    </row>
    <row r="26" customFormat="1" ht="15.75" spans="1:7">
      <c r="A26" s="14"/>
      <c r="B26" s="14"/>
      <c r="C26" s="62" t="s">
        <v>23</v>
      </c>
      <c r="D26" s="63"/>
      <c r="E26" s="44"/>
      <c r="F26" s="14"/>
      <c r="G26" s="64"/>
    </row>
    <row r="27" customFormat="1" ht="15" spans="1:7">
      <c r="A27" s="33">
        <v>3</v>
      </c>
      <c r="B27" s="33" t="s">
        <v>13</v>
      </c>
      <c r="C27" s="56" t="s">
        <v>19</v>
      </c>
      <c r="D27" s="57">
        <v>27995</v>
      </c>
      <c r="E27" s="36">
        <f>(D27*0.76)-1000</f>
        <v>20276.2</v>
      </c>
      <c r="F27" s="33" t="s">
        <v>15</v>
      </c>
      <c r="G27" s="58">
        <f>E27*A27</f>
        <v>60828.6</v>
      </c>
    </row>
    <row r="28" customFormat="1" ht="15" spans="1:7">
      <c r="A28" s="38"/>
      <c r="B28" s="38"/>
      <c r="C28" s="59" t="s">
        <v>16</v>
      </c>
      <c r="D28" s="60"/>
      <c r="E28" s="41"/>
      <c r="F28" s="38"/>
      <c r="G28" s="61"/>
    </row>
    <row r="29" customFormat="1" ht="15" spans="1:7">
      <c r="A29" s="38"/>
      <c r="B29" s="38"/>
      <c r="C29" s="59" t="s">
        <v>20</v>
      </c>
      <c r="D29" s="60"/>
      <c r="E29" s="41"/>
      <c r="F29" s="38"/>
      <c r="G29" s="61"/>
    </row>
    <row r="30" customFormat="1" ht="15.75" spans="1:7">
      <c r="A30" s="14"/>
      <c r="B30" s="14"/>
      <c r="C30" s="62" t="s">
        <v>18</v>
      </c>
      <c r="D30" s="63"/>
      <c r="E30" s="44"/>
      <c r="F30" s="14"/>
      <c r="G30" s="64"/>
    </row>
    <row r="31" ht="17.25" spans="1:7">
      <c r="A31" s="46" t="s">
        <v>25</v>
      </c>
      <c r="B31" s="65"/>
      <c r="C31" s="65"/>
      <c r="D31" s="47"/>
      <c r="E31" s="48"/>
      <c r="F31" s="66" t="s">
        <v>15</v>
      </c>
      <c r="G31" s="50">
        <f>SUM(G20:G30)</f>
        <v>178617.2</v>
      </c>
    </row>
    <row r="32" ht="15" spans="1:7">
      <c r="A32" s="9" t="s">
        <v>117</v>
      </c>
      <c r="B32" s="10"/>
      <c r="C32" s="11"/>
      <c r="D32" s="12"/>
      <c r="E32" s="13"/>
      <c r="F32" s="14" t="s">
        <v>15</v>
      </c>
      <c r="G32" s="15">
        <v>64820</v>
      </c>
    </row>
    <row r="33" customFormat="1" ht="15.75" spans="1:8">
      <c r="A33" s="4" t="s">
        <v>24</v>
      </c>
      <c r="B33" s="16"/>
      <c r="C33" s="16"/>
      <c r="D33" s="5"/>
      <c r="E33" s="6"/>
      <c r="F33" s="17" t="s">
        <v>15</v>
      </c>
      <c r="G33" s="8">
        <v>600</v>
      </c>
      <c r="H33" s="2"/>
    </row>
    <row r="34" ht="17.25" spans="1:7">
      <c r="A34" s="46" t="s">
        <v>83</v>
      </c>
      <c r="B34" s="65"/>
      <c r="C34" s="65"/>
      <c r="D34" s="47"/>
      <c r="E34" s="48"/>
      <c r="F34" s="66" t="s">
        <v>15</v>
      </c>
      <c r="G34" s="50">
        <f>SUM(G31:G33)</f>
        <v>244037.2</v>
      </c>
    </row>
    <row r="35" ht="16.5" spans="1:7">
      <c r="A35" s="51"/>
      <c r="B35" s="51"/>
      <c r="C35" s="51"/>
      <c r="D35" s="51"/>
      <c r="E35" s="51"/>
      <c r="F35" s="52"/>
      <c r="G35" s="53"/>
    </row>
    <row r="36" spans="1:1">
      <c r="A36" s="1" t="s">
        <v>26</v>
      </c>
    </row>
    <row r="37" spans="2:2">
      <c r="B37" s="1" t="s">
        <v>27</v>
      </c>
    </row>
    <row r="38" customFormat="1" ht="15" spans="2:2">
      <c r="B38" s="1"/>
    </row>
    <row r="39" spans="1:1">
      <c r="A39" s="1" t="s">
        <v>30</v>
      </c>
    </row>
    <row r="40" spans="2:2">
      <c r="B40" s="1" t="s">
        <v>89</v>
      </c>
    </row>
    <row r="41" customFormat="1" ht="15" spans="2:2">
      <c r="B41" s="1" t="s">
        <v>31</v>
      </c>
    </row>
    <row r="42" s="2" customFormat="1" spans="2:2">
      <c r="B42" s="1"/>
    </row>
    <row r="43" spans="1:2">
      <c r="A43" s="1" t="s">
        <v>32</v>
      </c>
      <c r="B43" s="1" t="s">
        <v>33</v>
      </c>
    </row>
    <row r="44" spans="2:2">
      <c r="B44" s="1" t="s">
        <v>34</v>
      </c>
    </row>
    <row r="45" s="2" customFormat="1" spans="2:2">
      <c r="B45" s="24" t="s">
        <v>90</v>
      </c>
    </row>
    <row r="46" s="2" customFormat="1" spans="2:2">
      <c r="B46" s="24"/>
    </row>
    <row r="47" spans="2:2">
      <c r="B47" s="1" t="s">
        <v>35</v>
      </c>
    </row>
    <row r="49" spans="2:2">
      <c r="B49" s="1" t="s">
        <v>36</v>
      </c>
    </row>
    <row r="51" spans="2:2">
      <c r="B51" s="55" t="s">
        <v>183</v>
      </c>
    </row>
    <row r="57" spans="1:1">
      <c r="A57" s="1" t="s">
        <v>37</v>
      </c>
    </row>
    <row r="60" spans="1:1">
      <c r="A60" s="1" t="s">
        <v>38</v>
      </c>
    </row>
    <row r="61" spans="1:1">
      <c r="A61" s="1" t="s">
        <v>39</v>
      </c>
    </row>
    <row r="64" spans="1:4">
      <c r="A64" s="1" t="s">
        <v>40</v>
      </c>
      <c r="D64" s="1" t="s">
        <v>41</v>
      </c>
    </row>
    <row r="67" spans="1:4">
      <c r="A67" s="1" t="s">
        <v>42</v>
      </c>
      <c r="D67" s="1" t="s">
        <v>43</v>
      </c>
    </row>
    <row r="68" spans="1:4">
      <c r="A68" s="1" t="s">
        <v>44</v>
      </c>
      <c r="D68" s="1" t="s">
        <v>45</v>
      </c>
    </row>
    <row r="73" spans="1:5">
      <c r="A73" s="1" t="s">
        <v>190</v>
      </c>
      <c r="D73" s="1" t="s">
        <v>47</v>
      </c>
      <c r="E73" s="1" t="s">
        <v>48</v>
      </c>
    </row>
    <row r="74" spans="1:5">
      <c r="A74" s="1" t="s">
        <v>188</v>
      </c>
      <c r="E74" s="1" t="s">
        <v>50</v>
      </c>
    </row>
  </sheetData>
  <mergeCells count="22">
    <mergeCell ref="A4:B4"/>
    <mergeCell ref="A31:E31"/>
    <mergeCell ref="A33:E33"/>
    <mergeCell ref="A34:E34"/>
    <mergeCell ref="A20:A22"/>
    <mergeCell ref="A23:A26"/>
    <mergeCell ref="A27:A30"/>
    <mergeCell ref="B20:B22"/>
    <mergeCell ref="B23:B26"/>
    <mergeCell ref="B27:B30"/>
    <mergeCell ref="D20:D22"/>
    <mergeCell ref="D23:D26"/>
    <mergeCell ref="D27:D30"/>
    <mergeCell ref="E20:E22"/>
    <mergeCell ref="E23:E26"/>
    <mergeCell ref="E27:E30"/>
    <mergeCell ref="F20:F22"/>
    <mergeCell ref="F23:F26"/>
    <mergeCell ref="F27:F30"/>
    <mergeCell ref="G20:G22"/>
    <mergeCell ref="G23:G26"/>
    <mergeCell ref="G27:G30"/>
  </mergeCells>
  <pageMargins left="0.393055555555556" right="0.17" top="0.865972222222222" bottom="0.590277777777778" header="0.5" footer="0.196527777777778"/>
  <pageSetup paperSize="1" scale="65" orientation="portrait" horizontalDpi="120" verticalDpi="7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4"/>
  <sheetViews>
    <sheetView topLeftCell="A53" workbookViewId="0">
      <selection activeCell="D58" sqref="D58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.5714285714286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2857142857143" style="1" customWidth="1"/>
    <col min="8" max="16384" width="9.14285714285714" style="1"/>
  </cols>
  <sheetData>
    <row r="4" spans="1:2">
      <c r="A4" s="27">
        <v>45813</v>
      </c>
      <c r="B4" s="27"/>
    </row>
    <row r="5" spans="1:2">
      <c r="A5" s="27"/>
      <c r="B5" s="27"/>
    </row>
    <row r="6" spans="1:2">
      <c r="A6" s="27"/>
      <c r="B6" s="27"/>
    </row>
    <row r="7" spans="1:1">
      <c r="A7" s="1" t="s">
        <v>191</v>
      </c>
    </row>
    <row r="8" spans="1:1">
      <c r="A8" s="1" t="s">
        <v>177</v>
      </c>
    </row>
    <row r="9" spans="1:1">
      <c r="A9" s="1" t="s">
        <v>178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74</v>
      </c>
    </row>
    <row r="18" ht="15" spans="3:3">
      <c r="C18" s="24"/>
    </row>
    <row r="19" ht="25.5" customHeight="1" spans="1:7">
      <c r="A19" s="29" t="s">
        <v>7</v>
      </c>
      <c r="B19" s="29" t="s">
        <v>8</v>
      </c>
      <c r="C19" s="29" t="s">
        <v>9</v>
      </c>
      <c r="D19" s="29" t="s">
        <v>10</v>
      </c>
      <c r="E19" s="30" t="s">
        <v>11</v>
      </c>
      <c r="F19" s="31"/>
      <c r="G19" s="32" t="s">
        <v>12</v>
      </c>
    </row>
    <row r="20" spans="1:7">
      <c r="A20" s="33">
        <v>2</v>
      </c>
      <c r="B20" s="33" t="s">
        <v>13</v>
      </c>
      <c r="C20" s="34" t="s">
        <v>85</v>
      </c>
      <c r="D20" s="35">
        <v>68995</v>
      </c>
      <c r="E20" s="36">
        <f>(D20*0.76)-7000</f>
        <v>45436.2</v>
      </c>
      <c r="F20" s="33" t="s">
        <v>15</v>
      </c>
      <c r="G20" s="37">
        <f>E20*A20</f>
        <v>90872.4</v>
      </c>
    </row>
    <row r="21" spans="1:7">
      <c r="A21" s="38"/>
      <c r="B21" s="38"/>
      <c r="C21" s="39" t="s">
        <v>86</v>
      </c>
      <c r="D21" s="40"/>
      <c r="E21" s="41"/>
      <c r="F21" s="38"/>
      <c r="G21" s="42"/>
    </row>
    <row r="22" ht="15" spans="1:7">
      <c r="A22" s="14"/>
      <c r="B22" s="14"/>
      <c r="C22" s="43" t="s">
        <v>87</v>
      </c>
      <c r="D22" s="13"/>
      <c r="E22" s="44"/>
      <c r="F22" s="14"/>
      <c r="G22" s="45"/>
    </row>
    <row r="23" customFormat="1" ht="15" spans="1:7">
      <c r="A23" s="33">
        <v>1</v>
      </c>
      <c r="B23" s="33" t="s">
        <v>13</v>
      </c>
      <c r="C23" s="56" t="s">
        <v>21</v>
      </c>
      <c r="D23" s="57">
        <v>36995</v>
      </c>
      <c r="E23" s="36">
        <f>(D23*0.76)-1200</f>
        <v>26916.2</v>
      </c>
      <c r="F23" s="33" t="s">
        <v>15</v>
      </c>
      <c r="G23" s="58">
        <f>E23*A23</f>
        <v>26916.2</v>
      </c>
    </row>
    <row r="24" customFormat="1" ht="15" spans="1:7">
      <c r="A24" s="38"/>
      <c r="B24" s="38"/>
      <c r="C24" s="59" t="s">
        <v>16</v>
      </c>
      <c r="D24" s="60"/>
      <c r="E24" s="41"/>
      <c r="F24" s="38"/>
      <c r="G24" s="61"/>
    </row>
    <row r="25" customFormat="1" ht="15" spans="1:7">
      <c r="A25" s="38"/>
      <c r="B25" s="38"/>
      <c r="C25" s="59" t="s">
        <v>22</v>
      </c>
      <c r="D25" s="60"/>
      <c r="E25" s="41"/>
      <c r="F25" s="38"/>
      <c r="G25" s="61"/>
    </row>
    <row r="26" customFormat="1" ht="15.75" spans="1:7">
      <c r="A26" s="14"/>
      <c r="B26" s="14"/>
      <c r="C26" s="62" t="s">
        <v>23</v>
      </c>
      <c r="D26" s="63"/>
      <c r="E26" s="44"/>
      <c r="F26" s="14"/>
      <c r="G26" s="64"/>
    </row>
    <row r="27" customFormat="1" ht="15" spans="1:7">
      <c r="A27" s="33">
        <v>2</v>
      </c>
      <c r="B27" s="33" t="s">
        <v>13</v>
      </c>
      <c r="C27" s="56" t="s">
        <v>19</v>
      </c>
      <c r="D27" s="57">
        <v>27995</v>
      </c>
      <c r="E27" s="36">
        <f>(D27*0.76)-1000</f>
        <v>20276.2</v>
      </c>
      <c r="F27" s="33" t="s">
        <v>15</v>
      </c>
      <c r="G27" s="58">
        <f>E27*A27</f>
        <v>40552.4</v>
      </c>
    </row>
    <row r="28" customFormat="1" ht="15" spans="1:7">
      <c r="A28" s="38"/>
      <c r="B28" s="38"/>
      <c r="C28" s="59" t="s">
        <v>16</v>
      </c>
      <c r="D28" s="60"/>
      <c r="E28" s="41"/>
      <c r="F28" s="38"/>
      <c r="G28" s="61"/>
    </row>
    <row r="29" customFormat="1" ht="15" spans="1:7">
      <c r="A29" s="38"/>
      <c r="B29" s="38"/>
      <c r="C29" s="59" t="s">
        <v>20</v>
      </c>
      <c r="D29" s="60"/>
      <c r="E29" s="41"/>
      <c r="F29" s="38"/>
      <c r="G29" s="61"/>
    </row>
    <row r="30" customFormat="1" ht="15.75" spans="1:7">
      <c r="A30" s="14"/>
      <c r="B30" s="14"/>
      <c r="C30" s="62" t="s">
        <v>18</v>
      </c>
      <c r="D30" s="63"/>
      <c r="E30" s="44"/>
      <c r="F30" s="14"/>
      <c r="G30" s="64"/>
    </row>
    <row r="31" ht="17.25" spans="1:7">
      <c r="A31" s="46" t="s">
        <v>25</v>
      </c>
      <c r="B31" s="65"/>
      <c r="C31" s="65"/>
      <c r="D31" s="47"/>
      <c r="E31" s="48"/>
      <c r="F31" s="66" t="s">
        <v>15</v>
      </c>
      <c r="G31" s="50">
        <f>SUM(G20:G30)</f>
        <v>158341</v>
      </c>
    </row>
    <row r="32" ht="15" spans="1:7">
      <c r="A32" s="9" t="s">
        <v>117</v>
      </c>
      <c r="B32" s="10"/>
      <c r="C32" s="11"/>
      <c r="D32" s="12"/>
      <c r="E32" s="13"/>
      <c r="F32" s="14" t="s">
        <v>15</v>
      </c>
      <c r="G32" s="15">
        <v>58140</v>
      </c>
    </row>
    <row r="33" customFormat="1" ht="15.75" spans="1:8">
      <c r="A33" s="4" t="s">
        <v>24</v>
      </c>
      <c r="B33" s="16"/>
      <c r="C33" s="16"/>
      <c r="D33" s="5"/>
      <c r="E33" s="6"/>
      <c r="F33" s="17" t="s">
        <v>15</v>
      </c>
      <c r="G33" s="8">
        <v>600</v>
      </c>
      <c r="H33" s="2"/>
    </row>
    <row r="34" ht="17.25" spans="1:7">
      <c r="A34" s="46" t="s">
        <v>83</v>
      </c>
      <c r="B34" s="65"/>
      <c r="C34" s="65"/>
      <c r="D34" s="47"/>
      <c r="E34" s="48"/>
      <c r="F34" s="66" t="s">
        <v>15</v>
      </c>
      <c r="G34" s="50">
        <f>SUM(G31:G33)</f>
        <v>217081</v>
      </c>
    </row>
    <row r="35" ht="16.5" spans="1:7">
      <c r="A35" s="51"/>
      <c r="B35" s="51"/>
      <c r="C35" s="51"/>
      <c r="D35" s="51"/>
      <c r="E35" s="51"/>
      <c r="F35" s="52"/>
      <c r="G35" s="53"/>
    </row>
    <row r="36" spans="1:1">
      <c r="A36" s="1" t="s">
        <v>26</v>
      </c>
    </row>
    <row r="37" spans="2:2">
      <c r="B37" s="1" t="s">
        <v>27</v>
      </c>
    </row>
    <row r="38" customFormat="1" ht="15" spans="2:2">
      <c r="B38" s="1"/>
    </row>
    <row r="39" spans="1:1">
      <c r="A39" s="1" t="s">
        <v>30</v>
      </c>
    </row>
    <row r="40" spans="2:2">
      <c r="B40" s="1" t="s">
        <v>89</v>
      </c>
    </row>
    <row r="41" customFormat="1" ht="15" spans="2:2">
      <c r="B41" s="1" t="s">
        <v>31</v>
      </c>
    </row>
    <row r="42" s="2" customFormat="1" spans="2:2">
      <c r="B42" s="1"/>
    </row>
    <row r="43" spans="1:2">
      <c r="A43" s="1" t="s">
        <v>32</v>
      </c>
      <c r="B43" s="1" t="s">
        <v>33</v>
      </c>
    </row>
    <row r="44" spans="2:2">
      <c r="B44" s="1" t="s">
        <v>34</v>
      </c>
    </row>
    <row r="45" s="2" customFormat="1" spans="2:2">
      <c r="B45" s="24" t="s">
        <v>90</v>
      </c>
    </row>
    <row r="46" s="2" customFormat="1" spans="2:2">
      <c r="B46" s="24"/>
    </row>
    <row r="47" spans="2:2">
      <c r="B47" s="1" t="s">
        <v>35</v>
      </c>
    </row>
    <row r="49" spans="2:2">
      <c r="B49" s="1" t="s">
        <v>36</v>
      </c>
    </row>
    <row r="51" spans="2:2">
      <c r="B51" s="55" t="s">
        <v>183</v>
      </c>
    </row>
    <row r="57" spans="1:1">
      <c r="A57" s="1" t="s">
        <v>37</v>
      </c>
    </row>
    <row r="60" spans="1:1">
      <c r="A60" s="1" t="s">
        <v>38</v>
      </c>
    </row>
    <row r="61" spans="1:1">
      <c r="A61" s="1" t="s">
        <v>39</v>
      </c>
    </row>
    <row r="64" spans="1:4">
      <c r="A64" s="1" t="s">
        <v>40</v>
      </c>
      <c r="D64" s="1" t="s">
        <v>41</v>
      </c>
    </row>
    <row r="67" spans="1:4">
      <c r="A67" s="1" t="s">
        <v>42</v>
      </c>
      <c r="D67" s="1" t="s">
        <v>43</v>
      </c>
    </row>
    <row r="68" spans="1:4">
      <c r="A68" s="1" t="s">
        <v>44</v>
      </c>
      <c r="D68" s="1" t="s">
        <v>45</v>
      </c>
    </row>
    <row r="73" spans="1:5">
      <c r="A73" s="1" t="s">
        <v>192</v>
      </c>
      <c r="D73" s="1" t="s">
        <v>47</v>
      </c>
      <c r="E73" s="1" t="s">
        <v>48</v>
      </c>
    </row>
    <row r="74" spans="1:5">
      <c r="A74" s="1" t="s">
        <v>188</v>
      </c>
      <c r="E74" s="1" t="s">
        <v>50</v>
      </c>
    </row>
  </sheetData>
  <mergeCells count="22">
    <mergeCell ref="A4:B4"/>
    <mergeCell ref="A31:E31"/>
    <mergeCell ref="A33:E33"/>
    <mergeCell ref="A34:E34"/>
    <mergeCell ref="A20:A22"/>
    <mergeCell ref="A23:A26"/>
    <mergeCell ref="A27:A30"/>
    <mergeCell ref="B20:B22"/>
    <mergeCell ref="B23:B26"/>
    <mergeCell ref="B27:B30"/>
    <mergeCell ref="D20:D22"/>
    <mergeCell ref="D23:D26"/>
    <mergeCell ref="D27:D30"/>
    <mergeCell ref="E20:E22"/>
    <mergeCell ref="E23:E26"/>
    <mergeCell ref="E27:E30"/>
    <mergeCell ref="F20:F22"/>
    <mergeCell ref="F23:F26"/>
    <mergeCell ref="F27:F30"/>
    <mergeCell ref="G20:G22"/>
    <mergeCell ref="G23:G26"/>
    <mergeCell ref="G27:G30"/>
  </mergeCells>
  <pageMargins left="0.393055555555556" right="0.17" top="0.865972222222222" bottom="0.590277777777778" header="0.5" footer="0.196527777777778"/>
  <pageSetup paperSize="1" scale="65" orientation="portrait" horizontalDpi="120" verticalDpi="7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4"/>
  <sheetViews>
    <sheetView topLeftCell="A26" workbookViewId="0">
      <selection activeCell="G37" sqref="G3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.5714285714286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2857142857143" style="1" customWidth="1"/>
    <col min="8" max="16384" width="9.14285714285714" style="1"/>
  </cols>
  <sheetData>
    <row r="4" spans="1:2">
      <c r="A4" s="27">
        <v>45813</v>
      </c>
      <c r="B4" s="27"/>
    </row>
    <row r="5" spans="1:2">
      <c r="A5" s="27"/>
      <c r="B5" s="27"/>
    </row>
    <row r="6" spans="1:2">
      <c r="A6" s="27"/>
      <c r="B6" s="27"/>
    </row>
    <row r="7" spans="1:1">
      <c r="A7" s="1" t="s">
        <v>193</v>
      </c>
    </row>
    <row r="8" spans="1:1">
      <c r="A8" s="1" t="s">
        <v>177</v>
      </c>
    </row>
    <row r="9" spans="1:1">
      <c r="A9" s="1" t="s">
        <v>178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74</v>
      </c>
    </row>
    <row r="18" ht="15" spans="3:3">
      <c r="C18" s="24"/>
    </row>
    <row r="19" ht="25.5" customHeight="1" spans="1:7">
      <c r="A19" s="29" t="s">
        <v>7</v>
      </c>
      <c r="B19" s="29" t="s">
        <v>8</v>
      </c>
      <c r="C19" s="29" t="s">
        <v>9</v>
      </c>
      <c r="D19" s="29" t="s">
        <v>10</v>
      </c>
      <c r="E19" s="30" t="s">
        <v>11</v>
      </c>
      <c r="F19" s="31"/>
      <c r="G19" s="32" t="s">
        <v>12</v>
      </c>
    </row>
    <row r="20" spans="1:7">
      <c r="A20" s="33">
        <v>2</v>
      </c>
      <c r="B20" s="33" t="s">
        <v>13</v>
      </c>
      <c r="C20" s="34" t="s">
        <v>85</v>
      </c>
      <c r="D20" s="35">
        <v>68995</v>
      </c>
      <c r="E20" s="36">
        <f>(D20*0.76)-7000</f>
        <v>45436.2</v>
      </c>
      <c r="F20" s="33" t="s">
        <v>15</v>
      </c>
      <c r="G20" s="37">
        <f>E20*A20</f>
        <v>90872.4</v>
      </c>
    </row>
    <row r="21" spans="1:7">
      <c r="A21" s="38"/>
      <c r="B21" s="38"/>
      <c r="C21" s="39" t="s">
        <v>86</v>
      </c>
      <c r="D21" s="40"/>
      <c r="E21" s="41"/>
      <c r="F21" s="38"/>
      <c r="G21" s="42"/>
    </row>
    <row r="22" ht="15" spans="1:7">
      <c r="A22" s="14"/>
      <c r="B22" s="14"/>
      <c r="C22" s="43" t="s">
        <v>87</v>
      </c>
      <c r="D22" s="13"/>
      <c r="E22" s="44"/>
      <c r="F22" s="14"/>
      <c r="G22" s="45"/>
    </row>
    <row r="23" customFormat="1" ht="15" spans="1:7">
      <c r="A23" s="33">
        <v>1</v>
      </c>
      <c r="B23" s="33" t="s">
        <v>13</v>
      </c>
      <c r="C23" s="56" t="s">
        <v>21</v>
      </c>
      <c r="D23" s="57">
        <v>36995</v>
      </c>
      <c r="E23" s="36">
        <f>(D23*0.76)-1200</f>
        <v>26916.2</v>
      </c>
      <c r="F23" s="33" t="s">
        <v>15</v>
      </c>
      <c r="G23" s="58">
        <f>E23*A23</f>
        <v>26916.2</v>
      </c>
    </row>
    <row r="24" customFormat="1" ht="15" spans="1:7">
      <c r="A24" s="38"/>
      <c r="B24" s="38"/>
      <c r="C24" s="59" t="s">
        <v>16</v>
      </c>
      <c r="D24" s="60"/>
      <c r="E24" s="41"/>
      <c r="F24" s="38"/>
      <c r="G24" s="61"/>
    </row>
    <row r="25" customFormat="1" ht="15" spans="1:7">
      <c r="A25" s="38"/>
      <c r="B25" s="38"/>
      <c r="C25" s="59" t="s">
        <v>22</v>
      </c>
      <c r="D25" s="60"/>
      <c r="E25" s="41"/>
      <c r="F25" s="38"/>
      <c r="G25" s="61"/>
    </row>
    <row r="26" customFormat="1" ht="15.75" spans="1:7">
      <c r="A26" s="14"/>
      <c r="B26" s="14"/>
      <c r="C26" s="62" t="s">
        <v>23</v>
      </c>
      <c r="D26" s="63"/>
      <c r="E26" s="44"/>
      <c r="F26" s="14"/>
      <c r="G26" s="64"/>
    </row>
    <row r="27" customFormat="1" ht="15" spans="1:7">
      <c r="A27" s="33">
        <v>2</v>
      </c>
      <c r="B27" s="33" t="s">
        <v>13</v>
      </c>
      <c r="C27" s="56" t="s">
        <v>19</v>
      </c>
      <c r="D27" s="57">
        <v>27995</v>
      </c>
      <c r="E27" s="36">
        <f>(D27*0.76)-1000</f>
        <v>20276.2</v>
      </c>
      <c r="F27" s="33" t="s">
        <v>15</v>
      </c>
      <c r="G27" s="58">
        <f>E27*A27</f>
        <v>40552.4</v>
      </c>
    </row>
    <row r="28" customFormat="1" ht="15" spans="1:7">
      <c r="A28" s="38"/>
      <c r="B28" s="38"/>
      <c r="C28" s="59" t="s">
        <v>16</v>
      </c>
      <c r="D28" s="60"/>
      <c r="E28" s="41"/>
      <c r="F28" s="38"/>
      <c r="G28" s="61"/>
    </row>
    <row r="29" customFormat="1" ht="15" spans="1:7">
      <c r="A29" s="38"/>
      <c r="B29" s="38"/>
      <c r="C29" s="59" t="s">
        <v>20</v>
      </c>
      <c r="D29" s="60"/>
      <c r="E29" s="41"/>
      <c r="F29" s="38"/>
      <c r="G29" s="61"/>
    </row>
    <row r="30" customFormat="1" ht="15.75" spans="1:7">
      <c r="A30" s="14"/>
      <c r="B30" s="14"/>
      <c r="C30" s="62" t="s">
        <v>18</v>
      </c>
      <c r="D30" s="63"/>
      <c r="E30" s="44"/>
      <c r="F30" s="14"/>
      <c r="G30" s="64"/>
    </row>
    <row r="31" ht="17.25" spans="1:7">
      <c r="A31" s="46" t="s">
        <v>25</v>
      </c>
      <c r="B31" s="65"/>
      <c r="C31" s="65"/>
      <c r="D31" s="47"/>
      <c r="E31" s="48"/>
      <c r="F31" s="66" t="s">
        <v>15</v>
      </c>
      <c r="G31" s="50">
        <f>SUM(G20:G30)</f>
        <v>158341</v>
      </c>
    </row>
    <row r="32" ht="15" spans="1:7">
      <c r="A32" s="9" t="s">
        <v>117</v>
      </c>
      <c r="B32" s="10"/>
      <c r="C32" s="11"/>
      <c r="D32" s="12"/>
      <c r="E32" s="13"/>
      <c r="F32" s="14" t="s">
        <v>15</v>
      </c>
      <c r="G32" s="15">
        <v>53230</v>
      </c>
    </row>
    <row r="33" customFormat="1" ht="15.75" spans="1:8">
      <c r="A33" s="4" t="s">
        <v>24</v>
      </c>
      <c r="B33" s="16"/>
      <c r="C33" s="16"/>
      <c r="D33" s="5"/>
      <c r="E33" s="6"/>
      <c r="F33" s="17" t="s">
        <v>15</v>
      </c>
      <c r="G33" s="8">
        <v>600</v>
      </c>
      <c r="H33" s="2"/>
    </row>
    <row r="34" ht="17.25" spans="1:7">
      <c r="A34" s="46" t="s">
        <v>83</v>
      </c>
      <c r="B34" s="65"/>
      <c r="C34" s="65"/>
      <c r="D34" s="47"/>
      <c r="E34" s="48"/>
      <c r="F34" s="66" t="s">
        <v>15</v>
      </c>
      <c r="G34" s="50">
        <f>SUM(G31:G33)</f>
        <v>212171</v>
      </c>
    </row>
    <row r="35" ht="16.5" spans="1:7">
      <c r="A35" s="51"/>
      <c r="B35" s="51"/>
      <c r="C35" s="51"/>
      <c r="D35" s="51"/>
      <c r="E35" s="51"/>
      <c r="F35" s="52"/>
      <c r="G35" s="53"/>
    </row>
    <row r="36" spans="1:1">
      <c r="A36" s="1" t="s">
        <v>26</v>
      </c>
    </row>
    <row r="37" spans="2:2">
      <c r="B37" s="1" t="s">
        <v>27</v>
      </c>
    </row>
    <row r="38" customFormat="1" ht="15" spans="2:2">
      <c r="B38" s="1"/>
    </row>
    <row r="39" spans="1:1">
      <c r="A39" s="1" t="s">
        <v>30</v>
      </c>
    </row>
    <row r="40" spans="2:2">
      <c r="B40" s="1" t="s">
        <v>89</v>
      </c>
    </row>
    <row r="41" customFormat="1" ht="15" spans="2:2">
      <c r="B41" s="1" t="s">
        <v>31</v>
      </c>
    </row>
    <row r="42" s="2" customFormat="1" spans="2:2">
      <c r="B42" s="1"/>
    </row>
    <row r="43" spans="1:2">
      <c r="A43" s="1" t="s">
        <v>32</v>
      </c>
      <c r="B43" s="1" t="s">
        <v>33</v>
      </c>
    </row>
    <row r="44" spans="2:2">
      <c r="B44" s="1" t="s">
        <v>34</v>
      </c>
    </row>
    <row r="45" s="2" customFormat="1" spans="2:2">
      <c r="B45" s="24" t="s">
        <v>90</v>
      </c>
    </row>
    <row r="46" s="2" customFormat="1" spans="2:2">
      <c r="B46" s="24"/>
    </row>
    <row r="47" spans="2:2">
      <c r="B47" s="1" t="s">
        <v>35</v>
      </c>
    </row>
    <row r="49" spans="2:2">
      <c r="B49" s="1" t="s">
        <v>36</v>
      </c>
    </row>
    <row r="51" spans="2:2">
      <c r="B51" s="55" t="s">
        <v>183</v>
      </c>
    </row>
    <row r="57" spans="1:1">
      <c r="A57" s="1" t="s">
        <v>37</v>
      </c>
    </row>
    <row r="60" spans="1:1">
      <c r="A60" s="1" t="s">
        <v>38</v>
      </c>
    </row>
    <row r="61" spans="1:1">
      <c r="A61" s="1" t="s">
        <v>39</v>
      </c>
    </row>
    <row r="64" spans="1:4">
      <c r="A64" s="1" t="s">
        <v>40</v>
      </c>
      <c r="D64" s="1" t="s">
        <v>41</v>
      </c>
    </row>
    <row r="67" spans="1:4">
      <c r="A67" s="1" t="s">
        <v>42</v>
      </c>
      <c r="D67" s="1" t="s">
        <v>43</v>
      </c>
    </row>
    <row r="68" spans="1:4">
      <c r="A68" s="1" t="s">
        <v>44</v>
      </c>
      <c r="D68" s="1" t="s">
        <v>45</v>
      </c>
    </row>
    <row r="73" spans="1:5">
      <c r="A73" s="1" t="s">
        <v>194</v>
      </c>
      <c r="D73" s="1" t="s">
        <v>47</v>
      </c>
      <c r="E73" s="1" t="s">
        <v>48</v>
      </c>
    </row>
    <row r="74" spans="1:5">
      <c r="A74" s="1" t="s">
        <v>188</v>
      </c>
      <c r="E74" s="1" t="s">
        <v>50</v>
      </c>
    </row>
  </sheetData>
  <mergeCells count="22">
    <mergeCell ref="A4:B4"/>
    <mergeCell ref="A31:E31"/>
    <mergeCell ref="A33:E33"/>
    <mergeCell ref="A34:E34"/>
    <mergeCell ref="A20:A22"/>
    <mergeCell ref="A23:A26"/>
    <mergeCell ref="A27:A30"/>
    <mergeCell ref="B20:B22"/>
    <mergeCell ref="B23:B26"/>
    <mergeCell ref="B27:B30"/>
    <mergeCell ref="D20:D22"/>
    <mergeCell ref="D23:D26"/>
    <mergeCell ref="D27:D30"/>
    <mergeCell ref="E20:E22"/>
    <mergeCell ref="E23:E26"/>
    <mergeCell ref="E27:E30"/>
    <mergeCell ref="F20:F22"/>
    <mergeCell ref="F23:F26"/>
    <mergeCell ref="F27:F30"/>
    <mergeCell ref="G20:G22"/>
    <mergeCell ref="G23:G26"/>
    <mergeCell ref="G27:G30"/>
  </mergeCells>
  <pageMargins left="0.393055555555556" right="0.17" top="0.865972222222222" bottom="0.590277777777778" header="0.5" footer="0.196527777777778"/>
  <pageSetup paperSize="1" scale="65" orientation="portrait" horizontalDpi="120" verticalDpi="72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4"/>
  <sheetViews>
    <sheetView topLeftCell="A29" workbookViewId="0">
      <selection activeCell="C46" sqref="C46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.5714285714286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2857142857143" style="1" customWidth="1"/>
    <col min="8" max="16384" width="9.14285714285714" style="1"/>
  </cols>
  <sheetData>
    <row r="4" spans="1:2">
      <c r="A4" s="27">
        <v>45813</v>
      </c>
      <c r="B4" s="27"/>
    </row>
    <row r="5" spans="1:2">
      <c r="A5" s="27"/>
      <c r="B5" s="27"/>
    </row>
    <row r="6" spans="1:2">
      <c r="A6" s="27"/>
      <c r="B6" s="27"/>
    </row>
    <row r="7" spans="1:6">
      <c r="A7" s="1" t="s">
        <v>195</v>
      </c>
      <c r="F7" s="1" t="s">
        <v>196</v>
      </c>
    </row>
    <row r="8" spans="1:1">
      <c r="A8" s="1" t="s">
        <v>177</v>
      </c>
    </row>
    <row r="9" spans="1:1">
      <c r="A9" s="1" t="s">
        <v>178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74</v>
      </c>
    </row>
    <row r="18" ht="15" spans="3:3">
      <c r="C18" s="24"/>
    </row>
    <row r="19" ht="25.5" customHeight="1" spans="1:7">
      <c r="A19" s="29" t="s">
        <v>7</v>
      </c>
      <c r="B19" s="29" t="s">
        <v>8</v>
      </c>
      <c r="C19" s="29" t="s">
        <v>9</v>
      </c>
      <c r="D19" s="29" t="s">
        <v>10</v>
      </c>
      <c r="E19" s="30" t="s">
        <v>11</v>
      </c>
      <c r="F19" s="31"/>
      <c r="G19" s="32" t="s">
        <v>12</v>
      </c>
    </row>
    <row r="20" spans="1:7">
      <c r="A20" s="33">
        <v>2</v>
      </c>
      <c r="B20" s="33" t="s">
        <v>13</v>
      </c>
      <c r="C20" s="34" t="s">
        <v>85</v>
      </c>
      <c r="D20" s="35">
        <v>68995</v>
      </c>
      <c r="E20" s="36">
        <f>(D20*0.76)-7000</f>
        <v>45436.2</v>
      </c>
      <c r="F20" s="33" t="s">
        <v>15</v>
      </c>
      <c r="G20" s="37">
        <f>E20*A20</f>
        <v>90872.4</v>
      </c>
    </row>
    <row r="21" spans="1:7">
      <c r="A21" s="38"/>
      <c r="B21" s="38"/>
      <c r="C21" s="39" t="s">
        <v>86</v>
      </c>
      <c r="D21" s="40"/>
      <c r="E21" s="41"/>
      <c r="F21" s="38"/>
      <c r="G21" s="42"/>
    </row>
    <row r="22" ht="15" spans="1:7">
      <c r="A22" s="14"/>
      <c r="B22" s="14"/>
      <c r="C22" s="43" t="s">
        <v>87</v>
      </c>
      <c r="D22" s="13"/>
      <c r="E22" s="44"/>
      <c r="F22" s="14"/>
      <c r="G22" s="45"/>
    </row>
    <row r="23" customFormat="1" ht="15" spans="1:7">
      <c r="A23" s="33">
        <v>1</v>
      </c>
      <c r="B23" s="33" t="s">
        <v>13</v>
      </c>
      <c r="C23" s="56" t="s">
        <v>21</v>
      </c>
      <c r="D23" s="57">
        <v>36995</v>
      </c>
      <c r="E23" s="36">
        <f>(D23*0.76)-1200</f>
        <v>26916.2</v>
      </c>
      <c r="F23" s="33" t="s">
        <v>15</v>
      </c>
      <c r="G23" s="58">
        <f>E23*A23</f>
        <v>26916.2</v>
      </c>
    </row>
    <row r="24" customFormat="1" ht="15" spans="1:7">
      <c r="A24" s="38"/>
      <c r="B24" s="38"/>
      <c r="C24" s="59" t="s">
        <v>16</v>
      </c>
      <c r="D24" s="60"/>
      <c r="E24" s="41"/>
      <c r="F24" s="38"/>
      <c r="G24" s="61"/>
    </row>
    <row r="25" customFormat="1" ht="15" spans="1:7">
      <c r="A25" s="38"/>
      <c r="B25" s="38"/>
      <c r="C25" s="59" t="s">
        <v>22</v>
      </c>
      <c r="D25" s="60"/>
      <c r="E25" s="41"/>
      <c r="F25" s="38"/>
      <c r="G25" s="61"/>
    </row>
    <row r="26" customFormat="1" ht="15.75" spans="1:7">
      <c r="A26" s="14"/>
      <c r="B26" s="14"/>
      <c r="C26" s="62" t="s">
        <v>23</v>
      </c>
      <c r="D26" s="63"/>
      <c r="E26" s="44"/>
      <c r="F26" s="14"/>
      <c r="G26" s="64"/>
    </row>
    <row r="27" customFormat="1" ht="15" spans="1:7">
      <c r="A27" s="33">
        <v>2</v>
      </c>
      <c r="B27" s="33" t="s">
        <v>13</v>
      </c>
      <c r="C27" s="56" t="s">
        <v>19</v>
      </c>
      <c r="D27" s="57">
        <v>27995</v>
      </c>
      <c r="E27" s="36">
        <f>(D27*0.76)-1000</f>
        <v>20276.2</v>
      </c>
      <c r="F27" s="33" t="s">
        <v>15</v>
      </c>
      <c r="G27" s="58">
        <f>E27*A27</f>
        <v>40552.4</v>
      </c>
    </row>
    <row r="28" customFormat="1" ht="15" spans="1:7">
      <c r="A28" s="38"/>
      <c r="B28" s="38"/>
      <c r="C28" s="59" t="s">
        <v>16</v>
      </c>
      <c r="D28" s="60"/>
      <c r="E28" s="41"/>
      <c r="F28" s="38"/>
      <c r="G28" s="61"/>
    </row>
    <row r="29" customFormat="1" ht="15" spans="1:7">
      <c r="A29" s="38"/>
      <c r="B29" s="38"/>
      <c r="C29" s="59" t="s">
        <v>20</v>
      </c>
      <c r="D29" s="60"/>
      <c r="E29" s="41"/>
      <c r="F29" s="38"/>
      <c r="G29" s="61"/>
    </row>
    <row r="30" customFormat="1" ht="15.75" spans="1:7">
      <c r="A30" s="14"/>
      <c r="B30" s="14"/>
      <c r="C30" s="62" t="s">
        <v>18</v>
      </c>
      <c r="D30" s="63"/>
      <c r="E30" s="44"/>
      <c r="F30" s="14"/>
      <c r="G30" s="64"/>
    </row>
    <row r="31" ht="17.25" spans="1:7">
      <c r="A31" s="46" t="s">
        <v>25</v>
      </c>
      <c r="B31" s="65"/>
      <c r="C31" s="65"/>
      <c r="D31" s="47"/>
      <c r="E31" s="48"/>
      <c r="F31" s="66" t="s">
        <v>15</v>
      </c>
      <c r="G31" s="50">
        <f>SUM(G20:G30)</f>
        <v>158341</v>
      </c>
    </row>
    <row r="32" ht="15" spans="1:7">
      <c r="A32" s="9" t="s">
        <v>117</v>
      </c>
      <c r="B32" s="10"/>
      <c r="C32" s="11"/>
      <c r="D32" s="12"/>
      <c r="E32" s="13"/>
      <c r="F32" s="14" t="s">
        <v>15</v>
      </c>
      <c r="G32" s="15">
        <v>60320</v>
      </c>
    </row>
    <row r="33" customFormat="1" ht="15.75" spans="1:8">
      <c r="A33" s="4" t="s">
        <v>24</v>
      </c>
      <c r="B33" s="16"/>
      <c r="C33" s="16"/>
      <c r="D33" s="5"/>
      <c r="E33" s="6"/>
      <c r="F33" s="17" t="s">
        <v>15</v>
      </c>
      <c r="G33" s="8">
        <v>600</v>
      </c>
      <c r="H33" s="2"/>
    </row>
    <row r="34" ht="17.25" spans="1:7">
      <c r="A34" s="46" t="s">
        <v>83</v>
      </c>
      <c r="B34" s="65"/>
      <c r="C34" s="65"/>
      <c r="D34" s="47"/>
      <c r="E34" s="48"/>
      <c r="F34" s="66" t="s">
        <v>15</v>
      </c>
      <c r="G34" s="50">
        <f>SUM(G31:G33)</f>
        <v>219261</v>
      </c>
    </row>
    <row r="35" ht="16.5" spans="1:7">
      <c r="A35" s="51"/>
      <c r="B35" s="51"/>
      <c r="C35" s="51"/>
      <c r="D35" s="51"/>
      <c r="E35" s="51"/>
      <c r="F35" s="52"/>
      <c r="G35" s="53"/>
    </row>
    <row r="36" spans="1:1">
      <c r="A36" s="1" t="s">
        <v>26</v>
      </c>
    </row>
    <row r="37" spans="2:2">
      <c r="B37" s="1" t="s">
        <v>27</v>
      </c>
    </row>
    <row r="38" customFormat="1" ht="15" spans="2:2">
      <c r="B38" s="1"/>
    </row>
    <row r="39" spans="1:1">
      <c r="A39" s="1" t="s">
        <v>30</v>
      </c>
    </row>
    <row r="40" spans="2:2">
      <c r="B40" s="1" t="s">
        <v>89</v>
      </c>
    </row>
    <row r="41" customFormat="1" ht="15" spans="2:2">
      <c r="B41" s="1" t="s">
        <v>31</v>
      </c>
    </row>
    <row r="42" s="2" customFormat="1" spans="2:2">
      <c r="B42" s="1"/>
    </row>
    <row r="43" spans="1:2">
      <c r="A43" s="1" t="s">
        <v>32</v>
      </c>
      <c r="B43" s="1" t="s">
        <v>33</v>
      </c>
    </row>
    <row r="44" spans="2:2">
      <c r="B44" s="1" t="s">
        <v>34</v>
      </c>
    </row>
    <row r="45" s="2" customFormat="1" spans="2:2">
      <c r="B45" s="24" t="s">
        <v>90</v>
      </c>
    </row>
    <row r="46" s="2" customFormat="1" spans="2:2">
      <c r="B46" s="24"/>
    </row>
    <row r="47" spans="2:2">
      <c r="B47" s="1" t="s">
        <v>35</v>
      </c>
    </row>
    <row r="49" spans="2:2">
      <c r="B49" s="1" t="s">
        <v>36</v>
      </c>
    </row>
    <row r="51" spans="2:2">
      <c r="B51" s="55" t="s">
        <v>183</v>
      </c>
    </row>
    <row r="57" spans="1:1">
      <c r="A57" s="1" t="s">
        <v>37</v>
      </c>
    </row>
    <row r="60" spans="1:1">
      <c r="A60" s="1" t="s">
        <v>38</v>
      </c>
    </row>
    <row r="61" spans="1:1">
      <c r="A61" s="1" t="s">
        <v>39</v>
      </c>
    </row>
    <row r="64" spans="1:4">
      <c r="A64" s="1" t="s">
        <v>40</v>
      </c>
      <c r="D64" s="1" t="s">
        <v>41</v>
      </c>
    </row>
    <row r="67" spans="1:4">
      <c r="A67" s="1" t="s">
        <v>42</v>
      </c>
      <c r="D67" s="1" t="s">
        <v>43</v>
      </c>
    </row>
    <row r="68" spans="1:4">
      <c r="A68" s="1" t="s">
        <v>44</v>
      </c>
      <c r="D68" s="1" t="s">
        <v>45</v>
      </c>
    </row>
    <row r="73" spans="1:5">
      <c r="A73" s="1" t="s">
        <v>197</v>
      </c>
      <c r="D73" s="1" t="s">
        <v>47</v>
      </c>
      <c r="E73" s="1" t="s">
        <v>48</v>
      </c>
    </row>
    <row r="74" spans="1:5">
      <c r="A74" s="1" t="s">
        <v>188</v>
      </c>
      <c r="E74" s="1" t="s">
        <v>50</v>
      </c>
    </row>
  </sheetData>
  <mergeCells count="22">
    <mergeCell ref="A4:B4"/>
    <mergeCell ref="A31:E31"/>
    <mergeCell ref="A33:E33"/>
    <mergeCell ref="A34:E34"/>
    <mergeCell ref="A20:A22"/>
    <mergeCell ref="A23:A26"/>
    <mergeCell ref="A27:A30"/>
    <mergeCell ref="B20:B22"/>
    <mergeCell ref="B23:B26"/>
    <mergeCell ref="B27:B30"/>
    <mergeCell ref="D20:D22"/>
    <mergeCell ref="D23:D26"/>
    <mergeCell ref="D27:D30"/>
    <mergeCell ref="E20:E22"/>
    <mergeCell ref="E23:E26"/>
    <mergeCell ref="E27:E30"/>
    <mergeCell ref="F20:F22"/>
    <mergeCell ref="F23:F26"/>
    <mergeCell ref="F27:F30"/>
    <mergeCell ref="G20:G22"/>
    <mergeCell ref="G23:G26"/>
    <mergeCell ref="G27:G30"/>
  </mergeCells>
  <pageMargins left="0.393055555555556" right="0.17" top="0.865972222222222" bottom="0.590277777777778" header="0.5" footer="0.196527777777778"/>
  <pageSetup paperSize="1" scale="65" orientation="portrait" horizontalDpi="120" verticalDpi="7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2"/>
  <sheetViews>
    <sheetView workbookViewId="0">
      <selection activeCell="A7" sqref="A7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2.7142857142857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7.8571428571429" style="1" customWidth="1"/>
    <col min="8" max="8" width="9.14285714285714" style="1"/>
    <col min="9" max="9" width="10.4285714285714" style="1" customWidth="1"/>
    <col min="10" max="16383" width="9.14285714285714" style="1"/>
  </cols>
  <sheetData>
    <row r="4" spans="1:2">
      <c r="A4" s="27">
        <v>45810</v>
      </c>
      <c r="B4" s="27"/>
    </row>
    <row r="5" spans="1:2">
      <c r="A5" s="27"/>
      <c r="B5" s="27"/>
    </row>
    <row r="6" spans="1:2">
      <c r="A6" s="27"/>
      <c r="B6" s="27"/>
    </row>
    <row r="7" spans="1:1">
      <c r="A7" s="1" t="s">
        <v>51</v>
      </c>
    </row>
    <row r="8" spans="1:1">
      <c r="A8" s="1" t="s">
        <v>52</v>
      </c>
    </row>
    <row r="9" spans="1:1">
      <c r="A9" s="1" t="s">
        <v>53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6</v>
      </c>
    </row>
    <row r="18" ht="15"/>
    <row r="19" ht="25.5" customHeight="1" spans="1:7">
      <c r="A19" s="29" t="s">
        <v>7</v>
      </c>
      <c r="B19" s="29" t="s">
        <v>8</v>
      </c>
      <c r="C19" s="29" t="s">
        <v>9</v>
      </c>
      <c r="D19" s="29" t="s">
        <v>10</v>
      </c>
      <c r="E19" s="30" t="s">
        <v>11</v>
      </c>
      <c r="F19" s="31"/>
      <c r="G19" s="32" t="s">
        <v>12</v>
      </c>
    </row>
    <row r="20" s="1" customFormat="1" spans="1:7">
      <c r="A20" s="33">
        <v>2</v>
      </c>
      <c r="B20" s="33" t="s">
        <v>13</v>
      </c>
      <c r="C20" s="56" t="s">
        <v>54</v>
      </c>
      <c r="D20" s="35">
        <v>16925</v>
      </c>
      <c r="E20" s="36">
        <v>7495</v>
      </c>
      <c r="F20" s="33" t="s">
        <v>15</v>
      </c>
      <c r="G20" s="37">
        <f>E20*A20</f>
        <v>14990</v>
      </c>
    </row>
    <row r="21" s="1" customFormat="1" spans="1:7">
      <c r="A21" s="38"/>
      <c r="B21" s="38"/>
      <c r="C21" s="59" t="s">
        <v>55</v>
      </c>
      <c r="D21" s="40"/>
      <c r="E21" s="41"/>
      <c r="F21" s="38"/>
      <c r="G21" s="42"/>
    </row>
    <row r="22" s="1" customFormat="1" spans="1:7">
      <c r="A22" s="38"/>
      <c r="B22" s="38"/>
      <c r="C22" s="59" t="s">
        <v>56</v>
      </c>
      <c r="D22" s="40"/>
      <c r="E22" s="41"/>
      <c r="F22" s="38"/>
      <c r="G22" s="42"/>
    </row>
    <row r="23" s="1" customFormat="1" ht="15" spans="1:7">
      <c r="A23" s="14"/>
      <c r="B23" s="14"/>
      <c r="C23" s="62" t="s">
        <v>57</v>
      </c>
      <c r="D23" s="13"/>
      <c r="E23" s="44"/>
      <c r="F23" s="14"/>
      <c r="G23" s="45"/>
    </row>
    <row r="24" s="1" customFormat="1" spans="1:7">
      <c r="A24" s="33">
        <v>1</v>
      </c>
      <c r="B24" s="33" t="s">
        <v>13</v>
      </c>
      <c r="C24" s="56" t="s">
        <v>21</v>
      </c>
      <c r="D24" s="57">
        <v>36995</v>
      </c>
      <c r="E24" s="36">
        <f>(D24*0.76)-1200</f>
        <v>26916.2</v>
      </c>
      <c r="F24" s="33" t="s">
        <v>15</v>
      </c>
      <c r="G24" s="58">
        <f>E24*A24</f>
        <v>26916.2</v>
      </c>
    </row>
    <row r="25" s="1" customFormat="1" spans="1:7">
      <c r="A25" s="38"/>
      <c r="B25" s="38"/>
      <c r="C25" s="59" t="s">
        <v>16</v>
      </c>
      <c r="D25" s="60"/>
      <c r="E25" s="41"/>
      <c r="F25" s="38"/>
      <c r="G25" s="61"/>
    </row>
    <row r="26" s="1" customFormat="1" spans="1:7">
      <c r="A26" s="38"/>
      <c r="B26" s="38"/>
      <c r="C26" s="59" t="s">
        <v>22</v>
      </c>
      <c r="D26" s="60"/>
      <c r="E26" s="41"/>
      <c r="F26" s="38"/>
      <c r="G26" s="61"/>
    </row>
    <row r="27" s="1" customFormat="1" ht="15" spans="1:7">
      <c r="A27" s="14"/>
      <c r="B27" s="14"/>
      <c r="C27" s="62" t="s">
        <v>23</v>
      </c>
      <c r="D27" s="63"/>
      <c r="E27" s="44"/>
      <c r="F27" s="14"/>
      <c r="G27" s="64"/>
    </row>
    <row r="28" s="1" customFormat="1" ht="15" spans="1:7">
      <c r="A28" s="4" t="s">
        <v>24</v>
      </c>
      <c r="B28" s="16"/>
      <c r="C28" s="16"/>
      <c r="D28" s="5"/>
      <c r="E28" s="6"/>
      <c r="F28" s="7" t="s">
        <v>15</v>
      </c>
      <c r="G28" s="8">
        <v>600</v>
      </c>
    </row>
    <row r="29" s="1" customFormat="1" ht="17.25" spans="1:7">
      <c r="A29" s="46" t="s">
        <v>25</v>
      </c>
      <c r="B29" s="65"/>
      <c r="C29" s="65"/>
      <c r="D29" s="47"/>
      <c r="E29" s="48"/>
      <c r="F29" s="66" t="s">
        <v>15</v>
      </c>
      <c r="G29" s="50">
        <f>SUM(G20:G28)</f>
        <v>42506.2</v>
      </c>
    </row>
    <row r="30" s="1" customFormat="1" ht="16.5" spans="1:7">
      <c r="A30" s="51"/>
      <c r="B30" s="51"/>
      <c r="C30" s="51"/>
      <c r="D30" s="51"/>
      <c r="E30" s="51"/>
      <c r="F30" s="52"/>
      <c r="G30" s="53"/>
    </row>
    <row r="31" s="1" customFormat="1" spans="1:1">
      <c r="A31" s="1" t="s">
        <v>26</v>
      </c>
    </row>
    <row r="32" s="1" customFormat="1" spans="2:2">
      <c r="B32" s="1" t="s">
        <v>27</v>
      </c>
    </row>
    <row r="34" s="1" customFormat="1" spans="1:1">
      <c r="A34" s="1" t="s">
        <v>28</v>
      </c>
    </row>
    <row r="35" s="1" customFormat="1" spans="2:2">
      <c r="B35" s="1" t="s">
        <v>29</v>
      </c>
    </row>
    <row r="37" s="1" customFormat="1" spans="1:1">
      <c r="A37" s="1" t="s">
        <v>30</v>
      </c>
    </row>
    <row r="38" s="1" customFormat="1" spans="2:2">
      <c r="B38" s="1" t="s">
        <v>31</v>
      </c>
    </row>
    <row r="39" s="2" customFormat="1" spans="2:2">
      <c r="B39" s="1"/>
    </row>
    <row r="40" s="1" customFormat="1" spans="1:1">
      <c r="A40" s="1" t="s">
        <v>58</v>
      </c>
    </row>
    <row r="41" s="1" customFormat="1" spans="2:2">
      <c r="B41" s="1" t="s">
        <v>34</v>
      </c>
    </row>
    <row r="43" s="1" customFormat="1" spans="2:2">
      <c r="B43" s="1" t="s">
        <v>35</v>
      </c>
    </row>
    <row r="45" s="1" customFormat="1" spans="2:2">
      <c r="B45" s="1" t="s">
        <v>36</v>
      </c>
    </row>
    <row r="52" s="1" customFormat="1" spans="1:1">
      <c r="A52" s="1" t="s">
        <v>37</v>
      </c>
    </row>
    <row r="55" s="1" customFormat="1" spans="1:1">
      <c r="A55" s="1" t="s">
        <v>38</v>
      </c>
    </row>
    <row r="56" s="1" customFormat="1" spans="1:1">
      <c r="A56" s="1" t="s">
        <v>39</v>
      </c>
    </row>
    <row r="60" s="1" customFormat="1" spans="1:4">
      <c r="A60" s="1" t="s">
        <v>40</v>
      </c>
      <c r="D60" s="1" t="s">
        <v>41</v>
      </c>
    </row>
    <row r="63" s="1" customFormat="1" spans="1:4">
      <c r="A63" s="1" t="s">
        <v>42</v>
      </c>
      <c r="D63" s="1" t="s">
        <v>43</v>
      </c>
    </row>
    <row r="64" s="1" customFormat="1" spans="1:4">
      <c r="A64" s="1" t="s">
        <v>44</v>
      </c>
      <c r="D64" s="1" t="s">
        <v>45</v>
      </c>
    </row>
    <row r="65" s="2" customFormat="1" spans="1:4">
      <c r="A65" s="1"/>
      <c r="D65" s="1"/>
    </row>
    <row r="66" s="2" customFormat="1" spans="1:4">
      <c r="A66" s="1"/>
      <c r="D66" s="1"/>
    </row>
    <row r="71" s="1" customFormat="1" spans="1:5">
      <c r="A71" s="1" t="s">
        <v>59</v>
      </c>
      <c r="D71" s="1" t="s">
        <v>47</v>
      </c>
      <c r="E71" s="1" t="s">
        <v>48</v>
      </c>
    </row>
    <row r="72" s="1" customFormat="1" spans="1:5">
      <c r="A72" s="1" t="s">
        <v>60</v>
      </c>
      <c r="E72" s="1" t="s">
        <v>50</v>
      </c>
    </row>
  </sheetData>
  <mergeCells count="15">
    <mergeCell ref="A4:B4"/>
    <mergeCell ref="A28:E28"/>
    <mergeCell ref="A29:E29"/>
    <mergeCell ref="A20:A23"/>
    <mergeCell ref="A24:A27"/>
    <mergeCell ref="B20:B23"/>
    <mergeCell ref="B24:B27"/>
    <mergeCell ref="D20:D23"/>
    <mergeCell ref="D24:D27"/>
    <mergeCell ref="E20:E23"/>
    <mergeCell ref="E24:E27"/>
    <mergeCell ref="F20:F23"/>
    <mergeCell ref="F24:F27"/>
    <mergeCell ref="G20:G23"/>
    <mergeCell ref="G24:G27"/>
  </mergeCells>
  <pageMargins left="0.393055555555556" right="0.17" top="0.84" bottom="0.590277777777778" header="0.5" footer="0.196527777777778"/>
  <pageSetup paperSize="1" scale="68" orientation="portrait" horizontalDpi="120" verticalDpi="7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4"/>
  <sheetViews>
    <sheetView topLeftCell="A7" workbookViewId="0">
      <selection activeCell="A31" sqref="A31:E34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.5714285714286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2857142857143" style="1" customWidth="1"/>
    <col min="8" max="16384" width="9.14285714285714" style="1"/>
  </cols>
  <sheetData>
    <row r="4" spans="1:2">
      <c r="A4" s="27">
        <v>45813</v>
      </c>
      <c r="B4" s="27"/>
    </row>
    <row r="5" spans="1:2">
      <c r="A5" s="27"/>
      <c r="B5" s="27"/>
    </row>
    <row r="6" spans="1:2">
      <c r="A6" s="27"/>
      <c r="B6" s="27"/>
    </row>
    <row r="7" spans="1:1">
      <c r="A7" s="1" t="s">
        <v>198</v>
      </c>
    </row>
    <row r="8" spans="1:1">
      <c r="A8" s="1" t="s">
        <v>177</v>
      </c>
    </row>
    <row r="9" spans="1:1">
      <c r="A9" s="1" t="s">
        <v>178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74</v>
      </c>
    </row>
    <row r="18" ht="15" spans="3:3">
      <c r="C18" s="24"/>
    </row>
    <row r="19" ht="25.5" customHeight="1" spans="1:7">
      <c r="A19" s="29" t="s">
        <v>7</v>
      </c>
      <c r="B19" s="29" t="s">
        <v>8</v>
      </c>
      <c r="C19" s="29" t="s">
        <v>9</v>
      </c>
      <c r="D19" s="29" t="s">
        <v>10</v>
      </c>
      <c r="E19" s="30" t="s">
        <v>11</v>
      </c>
      <c r="F19" s="31"/>
      <c r="G19" s="32" t="s">
        <v>12</v>
      </c>
    </row>
    <row r="20" spans="1:7">
      <c r="A20" s="33">
        <v>2</v>
      </c>
      <c r="B20" s="33" t="s">
        <v>13</v>
      </c>
      <c r="C20" s="34" t="s">
        <v>85</v>
      </c>
      <c r="D20" s="35">
        <v>68995</v>
      </c>
      <c r="E20" s="36">
        <f>(D20*0.76)-7000</f>
        <v>45436.2</v>
      </c>
      <c r="F20" s="33" t="s">
        <v>15</v>
      </c>
      <c r="G20" s="37">
        <f>E20*A20</f>
        <v>90872.4</v>
      </c>
    </row>
    <row r="21" spans="1:7">
      <c r="A21" s="38"/>
      <c r="B21" s="38"/>
      <c r="C21" s="39" t="s">
        <v>86</v>
      </c>
      <c r="D21" s="40"/>
      <c r="E21" s="41"/>
      <c r="F21" s="38"/>
      <c r="G21" s="42"/>
    </row>
    <row r="22" ht="15" spans="1:7">
      <c r="A22" s="14"/>
      <c r="B22" s="14"/>
      <c r="C22" s="43" t="s">
        <v>87</v>
      </c>
      <c r="D22" s="13"/>
      <c r="E22" s="44"/>
      <c r="F22" s="14"/>
      <c r="G22" s="45"/>
    </row>
    <row r="23" customFormat="1" ht="15" spans="1:7">
      <c r="A23" s="33">
        <v>1</v>
      </c>
      <c r="B23" s="33" t="s">
        <v>13</v>
      </c>
      <c r="C23" s="56" t="s">
        <v>21</v>
      </c>
      <c r="D23" s="57">
        <v>36995</v>
      </c>
      <c r="E23" s="36">
        <f>(D23*0.76)-1200</f>
        <v>26916.2</v>
      </c>
      <c r="F23" s="33" t="s">
        <v>15</v>
      </c>
      <c r="G23" s="58">
        <f>E23*A23</f>
        <v>26916.2</v>
      </c>
    </row>
    <row r="24" customFormat="1" ht="15" spans="1:7">
      <c r="A24" s="38"/>
      <c r="B24" s="38"/>
      <c r="C24" s="59" t="s">
        <v>16</v>
      </c>
      <c r="D24" s="60"/>
      <c r="E24" s="41"/>
      <c r="F24" s="38"/>
      <c r="G24" s="61"/>
    </row>
    <row r="25" customFormat="1" ht="15" spans="1:7">
      <c r="A25" s="38"/>
      <c r="B25" s="38"/>
      <c r="C25" s="59" t="s">
        <v>22</v>
      </c>
      <c r="D25" s="60"/>
      <c r="E25" s="41"/>
      <c r="F25" s="38"/>
      <c r="G25" s="61"/>
    </row>
    <row r="26" customFormat="1" ht="15.75" spans="1:7">
      <c r="A26" s="14"/>
      <c r="B26" s="14"/>
      <c r="C26" s="62" t="s">
        <v>23</v>
      </c>
      <c r="D26" s="63"/>
      <c r="E26" s="44"/>
      <c r="F26" s="14"/>
      <c r="G26" s="64"/>
    </row>
    <row r="27" customFormat="1" ht="15" spans="1:7">
      <c r="A27" s="33">
        <v>2</v>
      </c>
      <c r="B27" s="33" t="s">
        <v>13</v>
      </c>
      <c r="C27" s="56" t="s">
        <v>19</v>
      </c>
      <c r="D27" s="57">
        <v>27995</v>
      </c>
      <c r="E27" s="36">
        <f>(D27*0.76)-1000</f>
        <v>20276.2</v>
      </c>
      <c r="F27" s="33" t="s">
        <v>15</v>
      </c>
      <c r="G27" s="58">
        <f>E27*A27</f>
        <v>40552.4</v>
      </c>
    </row>
    <row r="28" customFormat="1" ht="15" spans="1:7">
      <c r="A28" s="38"/>
      <c r="B28" s="38"/>
      <c r="C28" s="59" t="s">
        <v>16</v>
      </c>
      <c r="D28" s="60"/>
      <c r="E28" s="41"/>
      <c r="F28" s="38"/>
      <c r="G28" s="61"/>
    </row>
    <row r="29" customFormat="1" ht="15" spans="1:7">
      <c r="A29" s="38"/>
      <c r="B29" s="38"/>
      <c r="C29" s="59" t="s">
        <v>20</v>
      </c>
      <c r="D29" s="60"/>
      <c r="E29" s="41"/>
      <c r="F29" s="38"/>
      <c r="G29" s="61"/>
    </row>
    <row r="30" customFormat="1" ht="15.75" spans="1:7">
      <c r="A30" s="14"/>
      <c r="B30" s="14"/>
      <c r="C30" s="62" t="s">
        <v>18</v>
      </c>
      <c r="D30" s="63"/>
      <c r="E30" s="44"/>
      <c r="F30" s="14"/>
      <c r="G30" s="64"/>
    </row>
    <row r="31" ht="17.25" spans="1:7">
      <c r="A31" s="46" t="s">
        <v>25</v>
      </c>
      <c r="B31" s="65"/>
      <c r="C31" s="65"/>
      <c r="D31" s="47"/>
      <c r="E31" s="48"/>
      <c r="F31" s="66" t="s">
        <v>15</v>
      </c>
      <c r="G31" s="50">
        <f>SUM(G20:G30)</f>
        <v>158341</v>
      </c>
    </row>
    <row r="32" ht="15" spans="1:7">
      <c r="A32" s="9" t="s">
        <v>117</v>
      </c>
      <c r="B32" s="10"/>
      <c r="C32" s="11"/>
      <c r="D32" s="12"/>
      <c r="E32" s="13"/>
      <c r="F32" s="14" t="s">
        <v>15</v>
      </c>
      <c r="G32" s="15">
        <v>55080</v>
      </c>
    </row>
    <row r="33" customFormat="1" ht="15.75" spans="1:8">
      <c r="A33" s="4" t="s">
        <v>24</v>
      </c>
      <c r="B33" s="16"/>
      <c r="C33" s="16"/>
      <c r="D33" s="5"/>
      <c r="E33" s="6"/>
      <c r="F33" s="17" t="s">
        <v>15</v>
      </c>
      <c r="G33" s="8">
        <v>600</v>
      </c>
      <c r="H33" s="2"/>
    </row>
    <row r="34" ht="17.25" spans="1:7">
      <c r="A34" s="46" t="s">
        <v>83</v>
      </c>
      <c r="B34" s="65"/>
      <c r="C34" s="65"/>
      <c r="D34" s="47"/>
      <c r="E34" s="48"/>
      <c r="F34" s="66" t="s">
        <v>15</v>
      </c>
      <c r="G34" s="50">
        <f>SUM(G31:G33)</f>
        <v>214021</v>
      </c>
    </row>
    <row r="35" ht="16.5" spans="1:7">
      <c r="A35" s="51"/>
      <c r="B35" s="51"/>
      <c r="C35" s="51"/>
      <c r="D35" s="51"/>
      <c r="E35" s="51"/>
      <c r="F35" s="52"/>
      <c r="G35" s="53"/>
    </row>
    <row r="36" spans="1:1">
      <c r="A36" s="1" t="s">
        <v>26</v>
      </c>
    </row>
    <row r="37" spans="2:2">
      <c r="B37" s="1" t="s">
        <v>27</v>
      </c>
    </row>
    <row r="38" customFormat="1" ht="15" spans="2:2">
      <c r="B38" s="1"/>
    </row>
    <row r="39" spans="1:1">
      <c r="A39" s="1" t="s">
        <v>30</v>
      </c>
    </row>
    <row r="40" spans="2:2">
      <c r="B40" s="1" t="s">
        <v>89</v>
      </c>
    </row>
    <row r="41" customFormat="1" ht="15" spans="2:2">
      <c r="B41" s="1" t="s">
        <v>31</v>
      </c>
    </row>
    <row r="42" s="2" customFormat="1" spans="2:2">
      <c r="B42" s="1"/>
    </row>
    <row r="43" spans="1:2">
      <c r="A43" s="1" t="s">
        <v>32</v>
      </c>
      <c r="B43" s="1" t="s">
        <v>33</v>
      </c>
    </row>
    <row r="44" spans="2:2">
      <c r="B44" s="1" t="s">
        <v>34</v>
      </c>
    </row>
    <row r="45" s="2" customFormat="1" spans="2:2">
      <c r="B45" s="24" t="s">
        <v>90</v>
      </c>
    </row>
    <row r="46" s="2" customFormat="1" spans="2:2">
      <c r="B46" s="24"/>
    </row>
    <row r="47" spans="2:2">
      <c r="B47" s="1" t="s">
        <v>35</v>
      </c>
    </row>
    <row r="49" spans="2:2">
      <c r="B49" s="1" t="s">
        <v>36</v>
      </c>
    </row>
    <row r="51" spans="2:2">
      <c r="B51" s="55" t="s">
        <v>183</v>
      </c>
    </row>
    <row r="52" spans="2:2">
      <c r="B52" s="55"/>
    </row>
    <row r="53" spans="2:2">
      <c r="B53" s="55"/>
    </row>
    <row r="57" spans="1:1">
      <c r="A57" s="1" t="s">
        <v>37</v>
      </c>
    </row>
    <row r="60" spans="1:1">
      <c r="A60" s="1" t="s">
        <v>38</v>
      </c>
    </row>
    <row r="61" spans="1:1">
      <c r="A61" s="1" t="s">
        <v>39</v>
      </c>
    </row>
    <row r="64" spans="1:4">
      <c r="A64" s="1" t="s">
        <v>40</v>
      </c>
      <c r="D64" s="1" t="s">
        <v>41</v>
      </c>
    </row>
    <row r="67" spans="1:4">
      <c r="A67" s="1" t="s">
        <v>42</v>
      </c>
      <c r="D67" s="1" t="s">
        <v>43</v>
      </c>
    </row>
    <row r="68" spans="1:4">
      <c r="A68" s="1" t="s">
        <v>44</v>
      </c>
      <c r="D68" s="1" t="s">
        <v>45</v>
      </c>
    </row>
    <row r="73" spans="1:5">
      <c r="A73" s="1" t="s">
        <v>199</v>
      </c>
      <c r="D73" s="1" t="s">
        <v>47</v>
      </c>
      <c r="E73" s="1" t="s">
        <v>48</v>
      </c>
    </row>
    <row r="74" spans="1:5">
      <c r="A74" s="1" t="s">
        <v>188</v>
      </c>
      <c r="E74" s="1" t="s">
        <v>50</v>
      </c>
    </row>
  </sheetData>
  <mergeCells count="22">
    <mergeCell ref="A4:B4"/>
    <mergeCell ref="A31:E31"/>
    <mergeCell ref="A33:E33"/>
    <mergeCell ref="A34:E34"/>
    <mergeCell ref="A20:A22"/>
    <mergeCell ref="A23:A26"/>
    <mergeCell ref="A27:A30"/>
    <mergeCell ref="B20:B22"/>
    <mergeCell ref="B23:B26"/>
    <mergeCell ref="B27:B30"/>
    <mergeCell ref="D20:D22"/>
    <mergeCell ref="D23:D26"/>
    <mergeCell ref="D27:D30"/>
    <mergeCell ref="E20:E22"/>
    <mergeCell ref="E23:E26"/>
    <mergeCell ref="E27:E30"/>
    <mergeCell ref="F20:F22"/>
    <mergeCell ref="F23:F26"/>
    <mergeCell ref="F27:F30"/>
    <mergeCell ref="G20:G22"/>
    <mergeCell ref="G23:G26"/>
    <mergeCell ref="G27:G30"/>
  </mergeCells>
  <pageMargins left="0.393055555555556" right="0.17" top="0.865972222222222" bottom="0.590277777777778" header="0.5" footer="0.196527777777778"/>
  <pageSetup paperSize="1" scale="65" orientation="portrait" horizontalDpi="120" verticalDpi="72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3"/>
  <sheetViews>
    <sheetView workbookViewId="0">
      <selection activeCell="A7" sqref="A7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3" style="1" customWidth="1"/>
    <col min="4" max="4" width="12.552380952381" style="1" customWidth="1"/>
    <col min="5" max="5" width="15.5714285714286" style="1" customWidth="1"/>
    <col min="6" max="6" width="5.66666666666667" style="1" customWidth="1"/>
    <col min="7" max="7" width="16.5714285714286" style="1" customWidth="1"/>
    <col min="8" max="16384" width="9.1047619047619" style="1"/>
  </cols>
  <sheetData>
    <row r="4" spans="1:2">
      <c r="A4" s="27">
        <v>45813</v>
      </c>
      <c r="B4" s="27"/>
    </row>
    <row r="5" spans="1:2">
      <c r="A5" s="27"/>
      <c r="B5" s="27"/>
    </row>
    <row r="6" spans="1:2">
      <c r="A6" s="27"/>
      <c r="B6" s="27"/>
    </row>
    <row r="7" spans="1:1">
      <c r="A7" s="27" t="s">
        <v>200</v>
      </c>
    </row>
    <row r="8" spans="1:1">
      <c r="A8" s="1" t="s">
        <v>201</v>
      </c>
    </row>
    <row r="9" spans="1:1">
      <c r="A9" s="1" t="s">
        <v>202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152</v>
      </c>
    </row>
    <row r="18" ht="15" spans="3:3">
      <c r="C18" s="28" t="s">
        <v>153</v>
      </c>
    </row>
    <row r="19" ht="25.5" customHeight="1" spans="1:7">
      <c r="A19" s="29" t="s">
        <v>7</v>
      </c>
      <c r="B19" s="29" t="s">
        <v>8</v>
      </c>
      <c r="C19" s="29" t="s">
        <v>9</v>
      </c>
      <c r="D19" s="29" t="s">
        <v>10</v>
      </c>
      <c r="E19" s="30" t="s">
        <v>11</v>
      </c>
      <c r="F19" s="31"/>
      <c r="G19" s="32" t="s">
        <v>12</v>
      </c>
    </row>
    <row r="20" customFormat="1" ht="15" spans="1:7">
      <c r="A20" s="33">
        <v>1</v>
      </c>
      <c r="B20" s="33" t="s">
        <v>13</v>
      </c>
      <c r="C20" s="34" t="s">
        <v>102</v>
      </c>
      <c r="D20" s="35">
        <v>41995</v>
      </c>
      <c r="E20" s="36">
        <f>(D20*0.76)-4000</f>
        <v>27916.2</v>
      </c>
      <c r="F20" s="33" t="s">
        <v>15</v>
      </c>
      <c r="G20" s="37">
        <f>E20*A20</f>
        <v>27916.2</v>
      </c>
    </row>
    <row r="21" customFormat="1" ht="16" customHeight="1" spans="1:7">
      <c r="A21" s="38"/>
      <c r="B21" s="38"/>
      <c r="C21" s="39" t="s">
        <v>103</v>
      </c>
      <c r="D21" s="40"/>
      <c r="E21" s="41"/>
      <c r="F21" s="38"/>
      <c r="G21" s="42"/>
    </row>
    <row r="22" customFormat="1" ht="15.75" spans="1:7">
      <c r="A22" s="14"/>
      <c r="B22" s="14"/>
      <c r="C22" s="43" t="s">
        <v>104</v>
      </c>
      <c r="D22" s="13"/>
      <c r="E22" s="44"/>
      <c r="F22" s="14"/>
      <c r="G22" s="45"/>
    </row>
    <row r="23" customFormat="1" ht="15.75" spans="1:8">
      <c r="A23" s="96" t="s">
        <v>24</v>
      </c>
      <c r="B23" s="97"/>
      <c r="C23" s="97"/>
      <c r="D23" s="98"/>
      <c r="E23" s="99"/>
      <c r="F23" s="100" t="s">
        <v>15</v>
      </c>
      <c r="G23" s="101">
        <v>600</v>
      </c>
      <c r="H23" s="2"/>
    </row>
    <row r="24" ht="17.25" spans="1:7">
      <c r="A24" s="102" t="s">
        <v>25</v>
      </c>
      <c r="B24" s="103"/>
      <c r="C24" s="103"/>
      <c r="D24" s="104"/>
      <c r="E24" s="105"/>
      <c r="F24" s="66" t="s">
        <v>15</v>
      </c>
      <c r="G24" s="50">
        <f>SUM(G20:G23)</f>
        <v>28516.2</v>
      </c>
    </row>
    <row r="25" ht="16.5" spans="1:7">
      <c r="A25" s="108"/>
      <c r="B25" s="108"/>
      <c r="C25" s="108"/>
      <c r="D25" s="108"/>
      <c r="E25" s="108"/>
      <c r="F25" s="52"/>
      <c r="G25" s="53"/>
    </row>
    <row r="26" ht="15" spans="3:3">
      <c r="C26" s="28" t="s">
        <v>156</v>
      </c>
    </row>
    <row r="27" ht="25.5" customHeight="1" spans="1:7">
      <c r="A27" s="29" t="s">
        <v>7</v>
      </c>
      <c r="B27" s="29" t="s">
        <v>8</v>
      </c>
      <c r="C27" s="29" t="s">
        <v>9</v>
      </c>
      <c r="D27" s="29" t="s">
        <v>10</v>
      </c>
      <c r="E27" s="30" t="s">
        <v>11</v>
      </c>
      <c r="F27" s="31"/>
      <c r="G27" s="32" t="s">
        <v>12</v>
      </c>
    </row>
    <row r="28" customFormat="1" ht="15" spans="1:7">
      <c r="A28" s="33">
        <v>1</v>
      </c>
      <c r="B28" s="33" t="s">
        <v>13</v>
      </c>
      <c r="C28" s="34" t="s">
        <v>157</v>
      </c>
      <c r="D28" s="35">
        <v>59595</v>
      </c>
      <c r="E28" s="36">
        <f>(D28*0.76)-7000</f>
        <v>38292.2</v>
      </c>
      <c r="F28" s="33" t="s">
        <v>15</v>
      </c>
      <c r="G28" s="37">
        <f>E28*A28</f>
        <v>38292.2</v>
      </c>
    </row>
    <row r="29" customFormat="1" ht="16" customHeight="1" spans="1:7">
      <c r="A29" s="38"/>
      <c r="B29" s="38"/>
      <c r="C29" s="39" t="s">
        <v>86</v>
      </c>
      <c r="D29" s="40"/>
      <c r="E29" s="41"/>
      <c r="F29" s="38"/>
      <c r="G29" s="42"/>
    </row>
    <row r="30" customFormat="1" ht="15.75" spans="1:7">
      <c r="A30" s="14"/>
      <c r="B30" s="14"/>
      <c r="C30" s="43" t="s">
        <v>158</v>
      </c>
      <c r="D30" s="13"/>
      <c r="E30" s="44"/>
      <c r="F30" s="14"/>
      <c r="G30" s="45"/>
    </row>
    <row r="31" customFormat="1" ht="15.75" spans="1:8">
      <c r="A31" s="96" t="s">
        <v>24</v>
      </c>
      <c r="B31" s="97"/>
      <c r="C31" s="97"/>
      <c r="D31" s="98"/>
      <c r="E31" s="99"/>
      <c r="F31" s="100" t="s">
        <v>15</v>
      </c>
      <c r="G31" s="101">
        <v>600</v>
      </c>
      <c r="H31" s="2"/>
    </row>
    <row r="32" ht="17.25" spans="1:7">
      <c r="A32" s="102" t="s">
        <v>25</v>
      </c>
      <c r="B32" s="103"/>
      <c r="C32" s="103"/>
      <c r="D32" s="104"/>
      <c r="E32" s="105"/>
      <c r="F32" s="66" t="s">
        <v>15</v>
      </c>
      <c r="G32" s="50">
        <f>SUM(G28:G31)</f>
        <v>38892.2</v>
      </c>
    </row>
    <row r="33" ht="16.5" spans="1:7">
      <c r="A33" s="108"/>
      <c r="B33" s="108"/>
      <c r="C33" s="108"/>
      <c r="D33" s="108"/>
      <c r="E33" s="108"/>
      <c r="F33" s="52"/>
      <c r="G33" s="53"/>
    </row>
    <row r="34" spans="1:1">
      <c r="A34" s="1" t="s">
        <v>26</v>
      </c>
    </row>
    <row r="35" spans="2:2">
      <c r="B35" s="1" t="s">
        <v>27</v>
      </c>
    </row>
    <row r="37" s="1" customFormat="1" spans="1:1">
      <c r="A37" s="1" t="s">
        <v>28</v>
      </c>
    </row>
    <row r="38" s="1" customFormat="1" spans="2:2">
      <c r="B38" s="1" t="s">
        <v>105</v>
      </c>
    </row>
    <row r="39" s="2" customFormat="1" spans="2:2">
      <c r="B39" s="1" t="s">
        <v>106</v>
      </c>
    </row>
    <row r="40" s="2" customFormat="1" spans="2:2">
      <c r="B40" s="1" t="s">
        <v>107</v>
      </c>
    </row>
    <row r="42" spans="1:1">
      <c r="A42" s="1" t="s">
        <v>30</v>
      </c>
    </row>
    <row r="43" s="2" customFormat="1" spans="2:2">
      <c r="B43" s="1" t="s">
        <v>89</v>
      </c>
    </row>
    <row r="44" s="2" customFormat="1"/>
    <row r="45" s="1" customFormat="1" spans="1:1">
      <c r="A45" s="1" t="s">
        <v>58</v>
      </c>
    </row>
    <row r="46" spans="2:2">
      <c r="B46" s="1" t="s">
        <v>34</v>
      </c>
    </row>
    <row r="47" spans="2:2">
      <c r="B47" s="54"/>
    </row>
    <row r="48" spans="2:2">
      <c r="B48" s="1" t="s">
        <v>35</v>
      </c>
    </row>
    <row r="50" spans="2:2">
      <c r="B50" s="1" t="s">
        <v>36</v>
      </c>
    </row>
    <row r="53" spans="2:2">
      <c r="B53" s="130"/>
    </row>
    <row r="54" spans="2:2">
      <c r="B54" s="24"/>
    </row>
    <row r="56" spans="1:1">
      <c r="A56" s="1" t="s">
        <v>37</v>
      </c>
    </row>
    <row r="59" spans="1:1">
      <c r="A59" s="1" t="s">
        <v>38</v>
      </c>
    </row>
    <row r="60" spans="1:1">
      <c r="A60" s="1" t="s">
        <v>39</v>
      </c>
    </row>
    <row r="63" spans="1:4">
      <c r="A63" s="1" t="s">
        <v>99</v>
      </c>
      <c r="D63" s="1" t="s">
        <v>41</v>
      </c>
    </row>
    <row r="66" spans="1:4">
      <c r="A66" s="1" t="s">
        <v>42</v>
      </c>
      <c r="D66" s="1" t="s">
        <v>43</v>
      </c>
    </row>
    <row r="67" spans="1:4">
      <c r="A67" s="1" t="s">
        <v>44</v>
      </c>
      <c r="D67" s="1" t="s">
        <v>45</v>
      </c>
    </row>
    <row r="72" spans="1:5">
      <c r="A72" s="1" t="s">
        <v>203</v>
      </c>
      <c r="D72" s="1" t="s">
        <v>47</v>
      </c>
      <c r="E72" s="1" t="s">
        <v>48</v>
      </c>
    </row>
    <row r="73" spans="1:5">
      <c r="A73" s="1" t="s">
        <v>160</v>
      </c>
      <c r="E73" s="1" t="s">
        <v>50</v>
      </c>
    </row>
  </sheetData>
  <mergeCells count="17">
    <mergeCell ref="A4:B4"/>
    <mergeCell ref="A23:E23"/>
    <mergeCell ref="A24:E24"/>
    <mergeCell ref="A31:E31"/>
    <mergeCell ref="A32:E32"/>
    <mergeCell ref="A20:A22"/>
    <mergeCell ref="A28:A30"/>
    <mergeCell ref="B20:B22"/>
    <mergeCell ref="B28:B30"/>
    <mergeCell ref="D20:D22"/>
    <mergeCell ref="D28:D30"/>
    <mergeCell ref="E20:E22"/>
    <mergeCell ref="E28:E30"/>
    <mergeCell ref="F20:F22"/>
    <mergeCell ref="F28:F30"/>
    <mergeCell ref="G20:G22"/>
    <mergeCell ref="G28:G30"/>
  </mergeCells>
  <pageMargins left="0.432638888888889" right="0.17" top="0.84" bottom="0.590277777777778" header="0.511805555555556" footer="0.196527777777778"/>
  <pageSetup paperSize="1" scale="66" orientation="portrait" horizontalDpi="120" verticalDpi="72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5"/>
  <sheetViews>
    <sheetView zoomScaleSheetLayoutView="60" workbookViewId="0">
      <selection activeCell="A7" sqref="A7"/>
    </sheetView>
  </sheetViews>
  <sheetFormatPr defaultColWidth="9.1047619047619" defaultRowHeight="14.25" outlineLevelCol="6"/>
  <cols>
    <col min="1" max="1" width="6.55238095238095" style="26" customWidth="1"/>
    <col min="2" max="2" width="11.4380952380952" style="26" customWidth="1"/>
    <col min="3" max="3" width="58.1047619047619" style="26" customWidth="1"/>
    <col min="4" max="4" width="12.552380952381" style="26" customWidth="1"/>
    <col min="5" max="5" width="16.1047619047619" style="26" customWidth="1"/>
    <col min="6" max="6" width="5.66666666666667" style="26" customWidth="1"/>
    <col min="7" max="7" width="15.4380952380952" style="26" customWidth="1"/>
    <col min="8" max="16384" width="9.1047619047619" style="26"/>
  </cols>
  <sheetData>
    <row r="4" spans="1:2">
      <c r="A4" s="27">
        <v>45813</v>
      </c>
      <c r="B4" s="27"/>
    </row>
    <row r="5" spans="1:2">
      <c r="A5" s="72"/>
      <c r="B5" s="72"/>
    </row>
    <row r="6" spans="1:2">
      <c r="A6" s="72"/>
      <c r="B6" s="72"/>
    </row>
    <row r="7" spans="1:2">
      <c r="A7" s="72" t="s">
        <v>204</v>
      </c>
      <c r="B7" s="72"/>
    </row>
    <row r="8" spans="1:1">
      <c r="A8" s="72" t="s">
        <v>205</v>
      </c>
    </row>
    <row r="9" spans="1:1">
      <c r="A9" s="72" t="s">
        <v>206</v>
      </c>
    </row>
    <row r="10" spans="1:1">
      <c r="A10" s="72" t="s">
        <v>207</v>
      </c>
    </row>
    <row r="13" spans="1:1">
      <c r="A13" s="26" t="s">
        <v>3</v>
      </c>
    </row>
    <row r="15" spans="2:2">
      <c r="B15" s="26" t="s">
        <v>4</v>
      </c>
    </row>
    <row r="16" spans="2:2">
      <c r="B16" s="26" t="s">
        <v>5</v>
      </c>
    </row>
    <row r="19" spans="1:1">
      <c r="A19" s="26" t="s">
        <v>6</v>
      </c>
    </row>
    <row r="20" ht="15" spans="3:3">
      <c r="C20" s="73" t="s">
        <v>164</v>
      </c>
    </row>
    <row r="21" ht="25.5" customHeight="1" spans="1:7">
      <c r="A21" s="74" t="s">
        <v>7</v>
      </c>
      <c r="B21" s="74" t="s">
        <v>8</v>
      </c>
      <c r="C21" s="74" t="s">
        <v>9</v>
      </c>
      <c r="D21" s="74" t="s">
        <v>10</v>
      </c>
      <c r="E21" s="75" t="s">
        <v>11</v>
      </c>
      <c r="F21" s="76"/>
      <c r="G21" s="77" t="s">
        <v>12</v>
      </c>
    </row>
    <row r="22" spans="1:7">
      <c r="A22" s="33">
        <v>1</v>
      </c>
      <c r="B22" s="33" t="s">
        <v>13</v>
      </c>
      <c r="C22" s="56" t="s">
        <v>14</v>
      </c>
      <c r="D22" s="57">
        <v>24995</v>
      </c>
      <c r="E22" s="36">
        <f>(D22*0.76)-800</f>
        <v>18196.2</v>
      </c>
      <c r="F22" s="33" t="s">
        <v>15</v>
      </c>
      <c r="G22" s="58">
        <f>E22*A22</f>
        <v>18196.2</v>
      </c>
    </row>
    <row r="23" spans="1:7">
      <c r="A23" s="38"/>
      <c r="B23" s="38"/>
      <c r="C23" s="59" t="s">
        <v>16</v>
      </c>
      <c r="D23" s="60"/>
      <c r="E23" s="41"/>
      <c r="F23" s="38"/>
      <c r="G23" s="61"/>
    </row>
    <row r="24" spans="1:7">
      <c r="A24" s="38"/>
      <c r="B24" s="38"/>
      <c r="C24" s="59" t="s">
        <v>17</v>
      </c>
      <c r="D24" s="60"/>
      <c r="E24" s="41"/>
      <c r="F24" s="38"/>
      <c r="G24" s="61"/>
    </row>
    <row r="25" ht="15" spans="1:7">
      <c r="A25" s="14"/>
      <c r="B25" s="14"/>
      <c r="C25" s="62" t="s">
        <v>18</v>
      </c>
      <c r="D25" s="63"/>
      <c r="E25" s="44"/>
      <c r="F25" s="14"/>
      <c r="G25" s="64"/>
    </row>
    <row r="26" ht="15" spans="1:7">
      <c r="A26" s="96" t="s">
        <v>24</v>
      </c>
      <c r="B26" s="97"/>
      <c r="C26" s="97"/>
      <c r="D26" s="98"/>
      <c r="E26" s="99"/>
      <c r="F26" s="100" t="s">
        <v>15</v>
      </c>
      <c r="G26" s="101">
        <v>600</v>
      </c>
    </row>
    <row r="27" ht="17.25" spans="1:7">
      <c r="A27" s="102" t="s">
        <v>25</v>
      </c>
      <c r="B27" s="103"/>
      <c r="C27" s="103"/>
      <c r="D27" s="104"/>
      <c r="E27" s="105"/>
      <c r="F27" s="106" t="s">
        <v>15</v>
      </c>
      <c r="G27" s="107">
        <f>SUM(G22:G26)</f>
        <v>18796.2</v>
      </c>
    </row>
    <row r="28" spans="1:7">
      <c r="A28" s="78"/>
      <c r="B28" s="78"/>
      <c r="C28" s="78"/>
      <c r="D28" s="78"/>
      <c r="E28" s="78"/>
      <c r="F28" s="79"/>
      <c r="G28" s="80"/>
    </row>
    <row r="29" ht="15" spans="3:3">
      <c r="C29" s="73" t="s">
        <v>167</v>
      </c>
    </row>
    <row r="30" ht="25.5" customHeight="1" spans="1:7">
      <c r="A30" s="74" t="s">
        <v>7</v>
      </c>
      <c r="B30" s="74" t="s">
        <v>8</v>
      </c>
      <c r="C30" s="74" t="s">
        <v>9</v>
      </c>
      <c r="D30" s="74" t="s">
        <v>10</v>
      </c>
      <c r="E30" s="75" t="s">
        <v>11</v>
      </c>
      <c r="F30" s="76"/>
      <c r="G30" s="77" t="s">
        <v>12</v>
      </c>
    </row>
    <row r="31" spans="1:7">
      <c r="A31" s="33">
        <v>1</v>
      </c>
      <c r="B31" s="67" t="s">
        <v>13</v>
      </c>
      <c r="C31" s="56" t="s">
        <v>208</v>
      </c>
      <c r="D31" s="57">
        <v>28995</v>
      </c>
      <c r="E31" s="36">
        <f>(D31*0.76)-1300</f>
        <v>20736.2</v>
      </c>
      <c r="F31" s="33" t="s">
        <v>15</v>
      </c>
      <c r="G31" s="58">
        <f>E31*A31</f>
        <v>20736.2</v>
      </c>
    </row>
    <row r="32" spans="1:7">
      <c r="A32" s="38"/>
      <c r="B32" s="68"/>
      <c r="C32" s="59" t="s">
        <v>180</v>
      </c>
      <c r="D32" s="60"/>
      <c r="E32" s="41"/>
      <c r="F32" s="38"/>
      <c r="G32" s="61"/>
    </row>
    <row r="33" spans="1:7">
      <c r="A33" s="38"/>
      <c r="B33" s="68"/>
      <c r="C33" s="59" t="s">
        <v>209</v>
      </c>
      <c r="D33" s="60"/>
      <c r="E33" s="41"/>
      <c r="F33" s="38"/>
      <c r="G33" s="61"/>
    </row>
    <row r="34" ht="15" spans="1:7">
      <c r="A34" s="14"/>
      <c r="B34" s="69"/>
      <c r="C34" s="62" t="s">
        <v>210</v>
      </c>
      <c r="D34" s="63"/>
      <c r="E34" s="44"/>
      <c r="F34" s="14"/>
      <c r="G34" s="64"/>
    </row>
    <row r="35" ht="15" spans="1:7">
      <c r="A35" s="96" t="s">
        <v>24</v>
      </c>
      <c r="B35" s="97"/>
      <c r="C35" s="97"/>
      <c r="D35" s="98"/>
      <c r="E35" s="99"/>
      <c r="F35" s="100" t="s">
        <v>15</v>
      </c>
      <c r="G35" s="101">
        <v>600</v>
      </c>
    </row>
    <row r="36" ht="17.25" spans="1:7">
      <c r="A36" s="102" t="s">
        <v>25</v>
      </c>
      <c r="B36" s="103"/>
      <c r="C36" s="103"/>
      <c r="D36" s="104"/>
      <c r="E36" s="105"/>
      <c r="F36" s="106" t="s">
        <v>15</v>
      </c>
      <c r="G36" s="107">
        <f>SUM(G31:G35)</f>
        <v>21336.2</v>
      </c>
    </row>
    <row r="38" spans="1:1">
      <c r="A38" s="26" t="s">
        <v>26</v>
      </c>
    </row>
    <row r="39" spans="2:2">
      <c r="B39" s="26" t="s">
        <v>27</v>
      </c>
    </row>
    <row r="41" s="26" customFormat="1" spans="1:1">
      <c r="A41" s="26" t="s">
        <v>28</v>
      </c>
    </row>
    <row r="42" s="26" customFormat="1" spans="2:2">
      <c r="B42" s="1" t="s">
        <v>29</v>
      </c>
    </row>
    <row r="44" spans="1:1">
      <c r="A44" s="26" t="s">
        <v>30</v>
      </c>
    </row>
    <row r="45" s="26" customFormat="1" spans="2:2">
      <c r="B45" s="1" t="s">
        <v>31</v>
      </c>
    </row>
    <row r="46" s="70" customFormat="1"/>
    <row r="47" spans="1:1">
      <c r="A47" s="26" t="s">
        <v>58</v>
      </c>
    </row>
    <row r="48" spans="2:2">
      <c r="B48" s="26" t="s">
        <v>34</v>
      </c>
    </row>
    <row r="50" spans="2:2">
      <c r="B50" s="26" t="s">
        <v>35</v>
      </c>
    </row>
    <row r="52" spans="2:2">
      <c r="B52" s="26" t="s">
        <v>36</v>
      </c>
    </row>
    <row r="56" spans="2:2">
      <c r="B56" s="82"/>
    </row>
    <row r="58" spans="1:1">
      <c r="A58" s="26" t="s">
        <v>37</v>
      </c>
    </row>
    <row r="61" spans="1:1">
      <c r="A61" s="26" t="s">
        <v>38</v>
      </c>
    </row>
    <row r="62" spans="1:1">
      <c r="A62" s="26" t="s">
        <v>39</v>
      </c>
    </row>
    <row r="65" spans="1:4">
      <c r="A65" s="26" t="s">
        <v>99</v>
      </c>
      <c r="D65" s="26" t="s">
        <v>41</v>
      </c>
    </row>
    <row r="68" spans="1:4">
      <c r="A68" s="26" t="s">
        <v>42</v>
      </c>
      <c r="D68" s="26" t="s">
        <v>43</v>
      </c>
    </row>
    <row r="69" spans="1:4">
      <c r="A69" s="26" t="s">
        <v>44</v>
      </c>
      <c r="D69" s="26" t="s">
        <v>45</v>
      </c>
    </row>
    <row r="74" spans="1:5">
      <c r="A74" s="1" t="s">
        <v>211</v>
      </c>
      <c r="D74" s="26" t="s">
        <v>47</v>
      </c>
      <c r="E74" s="26" t="s">
        <v>48</v>
      </c>
    </row>
    <row r="75" spans="1:5">
      <c r="A75" s="1" t="s">
        <v>212</v>
      </c>
      <c r="E75" s="26" t="s">
        <v>50</v>
      </c>
    </row>
  </sheetData>
  <mergeCells count="17">
    <mergeCell ref="A4:B4"/>
    <mergeCell ref="A26:E26"/>
    <mergeCell ref="A27:E27"/>
    <mergeCell ref="A35:E35"/>
    <mergeCell ref="A36:E36"/>
    <mergeCell ref="A22:A25"/>
    <mergeCell ref="A31:A34"/>
    <mergeCell ref="B22:B25"/>
    <mergeCell ref="B31:B34"/>
    <mergeCell ref="D22:D25"/>
    <mergeCell ref="D31:D34"/>
    <mergeCell ref="E22:E25"/>
    <mergeCell ref="E31:E34"/>
    <mergeCell ref="F22:F25"/>
    <mergeCell ref="F31:F34"/>
    <mergeCell ref="G22:G25"/>
    <mergeCell ref="G31:G34"/>
  </mergeCells>
  <pageMargins left="0.393055555555556" right="0.17" top="0.84" bottom="0.590277777777778" header="0.5" footer="0.196527777777778"/>
  <pageSetup paperSize="1" scale="64" orientation="portrait" horizontalDpi="120" verticalDpi="72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4"/>
  <sheetViews>
    <sheetView workbookViewId="0">
      <selection activeCell="A7" sqref="A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2.7142857142857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7.7142857142857" style="1" customWidth="1"/>
    <col min="8" max="16384" width="9.14285714285714" style="1"/>
  </cols>
  <sheetData>
    <row r="4" spans="1:2">
      <c r="A4" s="27">
        <v>45813</v>
      </c>
      <c r="B4" s="27"/>
    </row>
    <row r="5" spans="1:2">
      <c r="A5" s="27"/>
      <c r="B5" s="27"/>
    </row>
    <row r="6" spans="1:2">
      <c r="A6" s="27"/>
      <c r="B6" s="27"/>
    </row>
    <row r="7" spans="1:2">
      <c r="A7" s="27" t="s">
        <v>213</v>
      </c>
      <c r="B7" s="27"/>
    </row>
    <row r="8" spans="1:2">
      <c r="A8" s="27" t="s">
        <v>214</v>
      </c>
      <c r="B8" s="27"/>
    </row>
    <row r="9" spans="1:2">
      <c r="A9" s="27" t="s">
        <v>215</v>
      </c>
      <c r="B9" s="27"/>
    </row>
    <row r="10" spans="1:1">
      <c r="A10" s="1" t="s">
        <v>216</v>
      </c>
    </row>
    <row r="13" spans="1:1">
      <c r="A13" s="1" t="s">
        <v>3</v>
      </c>
    </row>
    <row r="15" spans="2:2">
      <c r="B15" s="1" t="s">
        <v>4</v>
      </c>
    </row>
    <row r="16" spans="2:2">
      <c r="B16" s="1" t="s">
        <v>5</v>
      </c>
    </row>
    <row r="18" spans="1:1">
      <c r="A18" s="1" t="s">
        <v>6</v>
      </c>
    </row>
    <row r="19" ht="15" spans="3:3">
      <c r="C19" s="28" t="s">
        <v>164</v>
      </c>
    </row>
    <row r="20" ht="25.5" customHeight="1" spans="1:7">
      <c r="A20" s="29" t="s">
        <v>7</v>
      </c>
      <c r="B20" s="29" t="s">
        <v>8</v>
      </c>
      <c r="C20" s="29" t="s">
        <v>9</v>
      </c>
      <c r="D20" s="29" t="s">
        <v>10</v>
      </c>
      <c r="E20" s="30" t="s">
        <v>11</v>
      </c>
      <c r="F20" s="31"/>
      <c r="G20" s="32" t="s">
        <v>12</v>
      </c>
    </row>
    <row r="21" customFormat="1" ht="15" spans="1:7">
      <c r="A21" s="33">
        <v>1</v>
      </c>
      <c r="B21" s="33" t="s">
        <v>13</v>
      </c>
      <c r="C21" s="56" t="s">
        <v>19</v>
      </c>
      <c r="D21" s="57">
        <v>27995</v>
      </c>
      <c r="E21" s="36">
        <f>(D21*0.76)-1000</f>
        <v>20276.2</v>
      </c>
      <c r="F21" s="33" t="s">
        <v>15</v>
      </c>
      <c r="G21" s="58">
        <f>E21*A21</f>
        <v>20276.2</v>
      </c>
    </row>
    <row r="22" customFormat="1" ht="15" spans="1:7">
      <c r="A22" s="38"/>
      <c r="B22" s="38"/>
      <c r="C22" s="59" t="s">
        <v>16</v>
      </c>
      <c r="D22" s="60"/>
      <c r="E22" s="41"/>
      <c r="F22" s="38"/>
      <c r="G22" s="61"/>
    </row>
    <row r="23" customFormat="1" ht="15" spans="1:7">
      <c r="A23" s="38"/>
      <c r="B23" s="38"/>
      <c r="C23" s="59" t="s">
        <v>20</v>
      </c>
      <c r="D23" s="60"/>
      <c r="E23" s="41"/>
      <c r="F23" s="38"/>
      <c r="G23" s="61"/>
    </row>
    <row r="24" customFormat="1" ht="15.75" spans="1:7">
      <c r="A24" s="14"/>
      <c r="B24" s="14"/>
      <c r="C24" s="62" t="s">
        <v>18</v>
      </c>
      <c r="D24" s="63"/>
      <c r="E24" s="44"/>
      <c r="F24" s="14"/>
      <c r="G24" s="64"/>
    </row>
    <row r="25" customFormat="1" ht="15.75" spans="1:8">
      <c r="A25" s="4" t="s">
        <v>24</v>
      </c>
      <c r="B25" s="16"/>
      <c r="C25" s="16"/>
      <c r="D25" s="5"/>
      <c r="E25" s="6"/>
      <c r="F25" s="17" t="s">
        <v>15</v>
      </c>
      <c r="G25" s="8">
        <v>600</v>
      </c>
      <c r="H25" s="2"/>
    </row>
    <row r="26" s="1" customFormat="1" ht="17.25" spans="1:7">
      <c r="A26" s="46" t="s">
        <v>25</v>
      </c>
      <c r="B26" s="65"/>
      <c r="C26" s="65"/>
      <c r="D26" s="47"/>
      <c r="E26" s="48"/>
      <c r="F26" s="49" t="s">
        <v>15</v>
      </c>
      <c r="G26" s="50">
        <f>SUM(G21:G25)</f>
        <v>20876.2</v>
      </c>
    </row>
    <row r="27" s="2" customFormat="1" ht="16.5" spans="1:7">
      <c r="A27" s="51"/>
      <c r="B27" s="51"/>
      <c r="C27" s="51"/>
      <c r="D27" s="51"/>
      <c r="E27" s="51"/>
      <c r="F27" s="71"/>
      <c r="G27" s="53"/>
    </row>
    <row r="28" s="2" customFormat="1" ht="15" spans="1:7">
      <c r="A28" s="1"/>
      <c r="B28" s="1"/>
      <c r="C28" s="28" t="s">
        <v>167</v>
      </c>
      <c r="D28" s="1"/>
      <c r="E28" s="1"/>
      <c r="F28" s="1"/>
      <c r="G28" s="1"/>
    </row>
    <row r="29" s="2" customFormat="1" ht="25.5" customHeight="1" spans="1:7">
      <c r="A29" s="29" t="s">
        <v>7</v>
      </c>
      <c r="B29" s="29" t="s">
        <v>8</v>
      </c>
      <c r="C29" s="29" t="s">
        <v>9</v>
      </c>
      <c r="D29" s="29" t="s">
        <v>10</v>
      </c>
      <c r="E29" s="30" t="s">
        <v>11</v>
      </c>
      <c r="F29" s="31"/>
      <c r="G29" s="32" t="s">
        <v>12</v>
      </c>
    </row>
    <row r="30" customFormat="1" ht="15" spans="1:7">
      <c r="A30" s="33">
        <v>1</v>
      </c>
      <c r="B30" s="67" t="s">
        <v>13</v>
      </c>
      <c r="C30" s="56" t="s">
        <v>217</v>
      </c>
      <c r="D30" s="57">
        <v>32995</v>
      </c>
      <c r="E30" s="36">
        <f>(D30*0.76)-1300</f>
        <v>23776.2</v>
      </c>
      <c r="F30" s="33" t="s">
        <v>15</v>
      </c>
      <c r="G30" s="58">
        <f>E30*A30</f>
        <v>23776.2</v>
      </c>
    </row>
    <row r="31" customFormat="1" ht="15" spans="1:7">
      <c r="A31" s="38"/>
      <c r="B31" s="68"/>
      <c r="C31" s="59" t="s">
        <v>180</v>
      </c>
      <c r="D31" s="60"/>
      <c r="E31" s="41"/>
      <c r="F31" s="38"/>
      <c r="G31" s="61"/>
    </row>
    <row r="32" customFormat="1" ht="15" spans="1:7">
      <c r="A32" s="38"/>
      <c r="B32" s="68"/>
      <c r="C32" s="59" t="s">
        <v>218</v>
      </c>
      <c r="D32" s="60"/>
      <c r="E32" s="41"/>
      <c r="F32" s="38"/>
      <c r="G32" s="61"/>
    </row>
    <row r="33" customFormat="1" ht="15.75" spans="1:7">
      <c r="A33" s="14"/>
      <c r="B33" s="69"/>
      <c r="C33" s="62" t="s">
        <v>219</v>
      </c>
      <c r="D33" s="63"/>
      <c r="E33" s="44"/>
      <c r="F33" s="14"/>
      <c r="G33" s="64"/>
    </row>
    <row r="34" customFormat="1" ht="15.75" spans="1:8">
      <c r="A34" s="4" t="s">
        <v>24</v>
      </c>
      <c r="B34" s="16"/>
      <c r="C34" s="16"/>
      <c r="D34" s="5"/>
      <c r="E34" s="6"/>
      <c r="F34" s="17" t="s">
        <v>15</v>
      </c>
      <c r="G34" s="8">
        <v>600</v>
      </c>
      <c r="H34" s="2"/>
    </row>
    <row r="35" s="1" customFormat="1" ht="17.25" spans="1:7">
      <c r="A35" s="46" t="s">
        <v>25</v>
      </c>
      <c r="B35" s="65"/>
      <c r="C35" s="65"/>
      <c r="D35" s="47"/>
      <c r="E35" s="48"/>
      <c r="F35" s="49" t="s">
        <v>15</v>
      </c>
      <c r="G35" s="50">
        <f>SUM(G30:G34)</f>
        <v>24376.2</v>
      </c>
    </row>
    <row r="36" s="2" customFormat="1" ht="16.5" spans="1:7">
      <c r="A36" s="51"/>
      <c r="B36" s="51"/>
      <c r="C36" s="51"/>
      <c r="D36" s="51"/>
      <c r="E36" s="51"/>
      <c r="F36" s="71"/>
      <c r="G36" s="53"/>
    </row>
    <row r="37" spans="1:1">
      <c r="A37" s="1" t="s">
        <v>26</v>
      </c>
    </row>
    <row r="38" spans="2:2">
      <c r="B38" s="1" t="s">
        <v>27</v>
      </c>
    </row>
    <row r="40" s="1" customFormat="1" spans="1:1">
      <c r="A40" s="1" t="s">
        <v>28</v>
      </c>
    </row>
    <row r="41" s="1" customFormat="1" spans="2:2">
      <c r="B41" s="1" t="s">
        <v>29</v>
      </c>
    </row>
    <row r="43" spans="1:1">
      <c r="A43" s="1" t="s">
        <v>30</v>
      </c>
    </row>
    <row r="44" spans="2:2">
      <c r="B44" s="1" t="s">
        <v>31</v>
      </c>
    </row>
    <row r="46" spans="1:1">
      <c r="A46" s="1" t="s">
        <v>58</v>
      </c>
    </row>
    <row r="47" spans="2:2">
      <c r="B47" s="1" t="s">
        <v>34</v>
      </c>
    </row>
    <row r="48" spans="2:2">
      <c r="B48" s="24"/>
    </row>
    <row r="49" spans="2:2">
      <c r="B49" s="24"/>
    </row>
    <row r="50" spans="2:2">
      <c r="B50" s="1" t="s">
        <v>35</v>
      </c>
    </row>
    <row r="52" spans="2:2">
      <c r="B52" s="1" t="s">
        <v>36</v>
      </c>
    </row>
    <row r="53" spans="2:2">
      <c r="B53" s="55"/>
    </row>
    <row r="54" spans="2:3">
      <c r="B54" s="55"/>
      <c r="C54" s="55"/>
    </row>
    <row r="58" spans="1:1">
      <c r="A58" s="1" t="s">
        <v>37</v>
      </c>
    </row>
    <row r="61" spans="1:1">
      <c r="A61" s="1" t="s">
        <v>38</v>
      </c>
    </row>
    <row r="62" spans="1:1">
      <c r="A62" s="1" t="s">
        <v>39</v>
      </c>
    </row>
    <row r="64" spans="1:4">
      <c r="A64" s="1" t="s">
        <v>99</v>
      </c>
      <c r="D64" s="1" t="s">
        <v>41</v>
      </c>
    </row>
    <row r="67" spans="1:4">
      <c r="A67" s="1" t="s">
        <v>42</v>
      </c>
      <c r="D67" s="1" t="s">
        <v>43</v>
      </c>
    </row>
    <row r="68" spans="1:4">
      <c r="A68" s="1" t="s">
        <v>44</v>
      </c>
      <c r="D68" s="1" t="s">
        <v>45</v>
      </c>
    </row>
    <row r="73" spans="1:5">
      <c r="A73" s="1" t="s">
        <v>220</v>
      </c>
      <c r="D73" s="1" t="s">
        <v>47</v>
      </c>
      <c r="E73" s="1" t="s">
        <v>48</v>
      </c>
    </row>
    <row r="74" spans="1:5">
      <c r="A74" s="1" t="s">
        <v>221</v>
      </c>
      <c r="E74" s="1" t="s">
        <v>50</v>
      </c>
    </row>
  </sheetData>
  <mergeCells count="17">
    <mergeCell ref="A4:B4"/>
    <mergeCell ref="A25:E25"/>
    <mergeCell ref="A26:E26"/>
    <mergeCell ref="A34:E34"/>
    <mergeCell ref="A35:E35"/>
    <mergeCell ref="A21:A24"/>
    <mergeCell ref="A30:A33"/>
    <mergeCell ref="B21:B24"/>
    <mergeCell ref="B30:B33"/>
    <mergeCell ref="D21:D24"/>
    <mergeCell ref="D30:D33"/>
    <mergeCell ref="E21:E24"/>
    <mergeCell ref="E30:E33"/>
    <mergeCell ref="F21:F24"/>
    <mergeCell ref="F30:F33"/>
    <mergeCell ref="G21:G24"/>
    <mergeCell ref="G30:G33"/>
  </mergeCells>
  <pageMargins left="0.393055555555556" right="0.17" top="0.84" bottom="0.590277777777778" header="0.5" footer="0.196527777777778"/>
  <pageSetup paperSize="1" scale="64" orientation="portrait" horizontalDpi="120" verticalDpi="72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6"/>
  <sheetViews>
    <sheetView topLeftCell="A38" workbookViewId="0">
      <selection activeCell="A24" sqref="A24:E24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2.7142857142857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7.7142857142857" style="1" customWidth="1"/>
    <col min="8" max="16384" width="9.14285714285714" style="1"/>
  </cols>
  <sheetData>
    <row r="4" spans="1:2">
      <c r="A4" s="27">
        <v>45817</v>
      </c>
      <c r="B4" s="27"/>
    </row>
    <row r="5" spans="1:2">
      <c r="A5" s="27"/>
      <c r="B5" s="27"/>
    </row>
    <row r="6" spans="1:2">
      <c r="A6" s="27"/>
      <c r="B6" s="27"/>
    </row>
    <row r="7" spans="1:2">
      <c r="A7" s="27" t="s">
        <v>222</v>
      </c>
      <c r="B7" s="27"/>
    </row>
    <row r="8" spans="1:2">
      <c r="A8" s="27" t="s">
        <v>223</v>
      </c>
      <c r="B8" s="27"/>
    </row>
    <row r="9" spans="1:1">
      <c r="A9" s="1" t="s">
        <v>224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74</v>
      </c>
    </row>
    <row r="18" ht="15" spans="3:3">
      <c r="C18" s="28"/>
    </row>
    <row r="19" ht="25.5" customHeight="1" spans="1:7">
      <c r="A19" s="29" t="s">
        <v>7</v>
      </c>
      <c r="B19" s="29" t="s">
        <v>8</v>
      </c>
      <c r="C19" s="29" t="s">
        <v>9</v>
      </c>
      <c r="D19" s="29" t="s">
        <v>10</v>
      </c>
      <c r="E19" s="30" t="s">
        <v>11</v>
      </c>
      <c r="F19" s="31"/>
      <c r="G19" s="32" t="s">
        <v>12</v>
      </c>
    </row>
    <row r="20" customFormat="1" ht="15" spans="1:7">
      <c r="A20" s="33">
        <v>1</v>
      </c>
      <c r="B20" s="33" t="s">
        <v>13</v>
      </c>
      <c r="C20" s="56" t="s">
        <v>19</v>
      </c>
      <c r="D20" s="57">
        <v>27995</v>
      </c>
      <c r="E20" s="36">
        <f>(D20*0.76)-1000</f>
        <v>20276.2</v>
      </c>
      <c r="F20" s="33" t="s">
        <v>15</v>
      </c>
      <c r="G20" s="58">
        <f>E20*A20</f>
        <v>20276.2</v>
      </c>
    </row>
    <row r="21" customFormat="1" ht="15" spans="1:7">
      <c r="A21" s="38"/>
      <c r="B21" s="38"/>
      <c r="C21" s="59" t="s">
        <v>16</v>
      </c>
      <c r="D21" s="60"/>
      <c r="E21" s="41"/>
      <c r="F21" s="38"/>
      <c r="G21" s="61"/>
    </row>
    <row r="22" customFormat="1" ht="15" spans="1:7">
      <c r="A22" s="38"/>
      <c r="B22" s="38"/>
      <c r="C22" s="59" t="s">
        <v>20</v>
      </c>
      <c r="D22" s="60"/>
      <c r="E22" s="41"/>
      <c r="F22" s="38"/>
      <c r="G22" s="61"/>
    </row>
    <row r="23" customFormat="1" ht="15.75" spans="1:7">
      <c r="A23" s="14"/>
      <c r="B23" s="14"/>
      <c r="C23" s="62" t="s">
        <v>18</v>
      </c>
      <c r="D23" s="63"/>
      <c r="E23" s="44"/>
      <c r="F23" s="14"/>
      <c r="G23" s="64"/>
    </row>
    <row r="24" customFormat="1" ht="17.25" spans="1:7">
      <c r="A24" s="46" t="s">
        <v>25</v>
      </c>
      <c r="B24" s="65"/>
      <c r="C24" s="65"/>
      <c r="D24" s="47"/>
      <c r="E24" s="48"/>
      <c r="F24" s="14"/>
      <c r="G24" s="139">
        <f>SUM(G20)</f>
        <v>20276.2</v>
      </c>
    </row>
    <row r="25" customFormat="1" ht="15.75" spans="1:7">
      <c r="A25" s="9" t="s">
        <v>225</v>
      </c>
      <c r="B25" s="10"/>
      <c r="C25" s="11"/>
      <c r="D25" s="12"/>
      <c r="E25" s="13"/>
      <c r="F25" s="14"/>
      <c r="G25" s="139">
        <v>1200</v>
      </c>
    </row>
    <row r="26" customFormat="1" ht="15.75" spans="1:8">
      <c r="A26" s="4" t="s">
        <v>24</v>
      </c>
      <c r="B26" s="16"/>
      <c r="C26" s="16"/>
      <c r="D26" s="5"/>
      <c r="E26" s="6"/>
      <c r="F26" s="17" t="s">
        <v>15</v>
      </c>
      <c r="G26" s="8">
        <v>600</v>
      </c>
      <c r="H26" s="2"/>
    </row>
    <row r="27" s="1" customFormat="1" ht="17.25" spans="1:7">
      <c r="A27" s="46" t="s">
        <v>83</v>
      </c>
      <c r="B27" s="65"/>
      <c r="C27" s="65"/>
      <c r="D27" s="47"/>
      <c r="E27" s="48"/>
      <c r="F27" s="49" t="s">
        <v>15</v>
      </c>
      <c r="G27" s="50">
        <f>SUM(G24:G26)</f>
        <v>22076.2</v>
      </c>
    </row>
    <row r="28" s="2" customFormat="1" ht="16.5" spans="1:7">
      <c r="A28" s="51"/>
      <c r="B28" s="51"/>
      <c r="C28" s="51"/>
      <c r="D28" s="51"/>
      <c r="E28" s="51"/>
      <c r="F28" s="71"/>
      <c r="G28" s="53"/>
    </row>
    <row r="29" spans="1:1">
      <c r="A29" s="1" t="s">
        <v>26</v>
      </c>
    </row>
    <row r="30" spans="2:2">
      <c r="B30" s="1" t="s">
        <v>27</v>
      </c>
    </row>
    <row r="32" s="1" customFormat="1" spans="1:1">
      <c r="A32" s="1" t="s">
        <v>28</v>
      </c>
    </row>
    <row r="33" s="1" customFormat="1" spans="2:2">
      <c r="B33" s="1" t="s">
        <v>29</v>
      </c>
    </row>
    <row r="35" spans="1:1">
      <c r="A35" s="1" t="s">
        <v>30</v>
      </c>
    </row>
    <row r="36" spans="2:2">
      <c r="B36" s="1" t="s">
        <v>31</v>
      </c>
    </row>
    <row r="38" spans="1:1">
      <c r="A38" s="1" t="s">
        <v>58</v>
      </c>
    </row>
    <row r="39" spans="2:2">
      <c r="B39" s="1" t="s">
        <v>34</v>
      </c>
    </row>
    <row r="40" spans="2:2">
      <c r="B40" s="24"/>
    </row>
    <row r="41" spans="2:2">
      <c r="B41" s="1" t="s">
        <v>35</v>
      </c>
    </row>
    <row r="43" spans="2:2">
      <c r="B43" s="1" t="s">
        <v>36</v>
      </c>
    </row>
    <row r="44" spans="2:3">
      <c r="B44" s="55"/>
      <c r="C44" s="55"/>
    </row>
    <row r="45" spans="2:3">
      <c r="B45" s="55"/>
      <c r="C45" s="55"/>
    </row>
    <row r="46" spans="2:3">
      <c r="B46" s="55"/>
      <c r="C46" s="55"/>
    </row>
    <row r="50" spans="1:1">
      <c r="A50" s="1" t="s">
        <v>37</v>
      </c>
    </row>
    <row r="53" spans="1:1">
      <c r="A53" s="1" t="s">
        <v>38</v>
      </c>
    </row>
    <row r="54" spans="1:1">
      <c r="A54" s="1" t="s">
        <v>39</v>
      </c>
    </row>
    <row r="56" spans="1:4">
      <c r="A56" s="1" t="s">
        <v>99</v>
      </c>
      <c r="D56" s="1" t="s">
        <v>41</v>
      </c>
    </row>
    <row r="59" spans="1:4">
      <c r="A59" s="1" t="s">
        <v>42</v>
      </c>
      <c r="D59" s="1" t="s">
        <v>43</v>
      </c>
    </row>
    <row r="60" spans="1:4">
      <c r="A60" s="1" t="s">
        <v>44</v>
      </c>
      <c r="D60" s="1" t="s">
        <v>45</v>
      </c>
    </row>
    <row r="65" spans="1:5">
      <c r="A65" s="1" t="s">
        <v>226</v>
      </c>
      <c r="D65" s="1" t="s">
        <v>47</v>
      </c>
      <c r="E65" s="1" t="s">
        <v>48</v>
      </c>
    </row>
    <row r="66" spans="1:5">
      <c r="A66" s="1" t="s">
        <v>227</v>
      </c>
      <c r="E66" s="1" t="s">
        <v>50</v>
      </c>
    </row>
  </sheetData>
  <mergeCells count="10">
    <mergeCell ref="A4:B4"/>
    <mergeCell ref="A24:E24"/>
    <mergeCell ref="A26:E26"/>
    <mergeCell ref="A27:E27"/>
    <mergeCell ref="A20:A23"/>
    <mergeCell ref="B20:B23"/>
    <mergeCell ref="D20:D23"/>
    <mergeCell ref="E20:E23"/>
    <mergeCell ref="F20:F23"/>
    <mergeCell ref="G20:G23"/>
  </mergeCells>
  <pageMargins left="0.393055555555556" right="0.17" top="0.84" bottom="0.590277777777778" header="0.5" footer="0.196527777777778"/>
  <pageSetup paperSize="1" scale="74" orientation="portrait" horizontalDpi="120" verticalDpi="72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6"/>
  <sheetViews>
    <sheetView topLeftCell="A44" workbookViewId="0">
      <selection activeCell="E63" sqref="E63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2.7142857142857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7" style="1" customWidth="1"/>
    <col min="8" max="16384" width="9.14285714285714" style="1"/>
  </cols>
  <sheetData>
    <row r="4" spans="1:2">
      <c r="A4" s="27">
        <v>45817</v>
      </c>
      <c r="B4" s="27"/>
    </row>
    <row r="5" spans="1:2">
      <c r="A5" s="27"/>
      <c r="B5" s="27"/>
    </row>
    <row r="6" spans="1:2">
      <c r="A6" s="27"/>
      <c r="B6" s="27"/>
    </row>
    <row r="7" spans="1:2">
      <c r="A7" s="27" t="s">
        <v>228</v>
      </c>
      <c r="B7" s="27"/>
    </row>
    <row r="8" spans="1:2">
      <c r="A8" s="27" t="s">
        <v>229</v>
      </c>
      <c r="B8" s="27"/>
    </row>
    <row r="9" spans="1:1">
      <c r="A9" s="1" t="s">
        <v>230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6</v>
      </c>
    </row>
    <row r="18" ht="15" spans="3:3">
      <c r="C18" s="28"/>
    </row>
    <row r="19" ht="25.5" customHeight="1" spans="1:7">
      <c r="A19" s="29" t="s">
        <v>7</v>
      </c>
      <c r="B19" s="29" t="s">
        <v>8</v>
      </c>
      <c r="C19" s="29" t="s">
        <v>9</v>
      </c>
      <c r="D19" s="29" t="s">
        <v>10</v>
      </c>
      <c r="E19" s="30" t="s">
        <v>11</v>
      </c>
      <c r="F19" s="31"/>
      <c r="G19" s="32" t="s">
        <v>12</v>
      </c>
    </row>
    <row r="20" customFormat="1" ht="15" spans="1:7">
      <c r="A20" s="86">
        <v>12</v>
      </c>
      <c r="B20" s="113" t="s">
        <v>13</v>
      </c>
      <c r="C20" s="114" t="s">
        <v>231</v>
      </c>
      <c r="D20" s="84">
        <v>319995</v>
      </c>
      <c r="E20" s="85">
        <f>D20*0.75</f>
        <v>239996.25</v>
      </c>
      <c r="F20" s="86" t="s">
        <v>15</v>
      </c>
      <c r="G20" s="87">
        <f>E20*A20</f>
        <v>2879955</v>
      </c>
    </row>
    <row r="21" customFormat="1" ht="15" spans="1:7">
      <c r="A21" s="90"/>
      <c r="B21" s="116"/>
      <c r="C21" s="117" t="s">
        <v>77</v>
      </c>
      <c r="D21" s="88"/>
      <c r="E21" s="89"/>
      <c r="F21" s="90"/>
      <c r="G21" s="91"/>
    </row>
    <row r="22" customFormat="1" ht="15.75" spans="1:7">
      <c r="A22" s="94"/>
      <c r="B22" s="119"/>
      <c r="C22" s="120" t="s">
        <v>232</v>
      </c>
      <c r="D22" s="92"/>
      <c r="E22" s="93"/>
      <c r="F22" s="94"/>
      <c r="G22" s="95"/>
    </row>
    <row r="23" s="1" customFormat="1" ht="17.25" spans="1:7">
      <c r="A23" s="46" t="s">
        <v>25</v>
      </c>
      <c r="B23" s="65"/>
      <c r="C23" s="65"/>
      <c r="D23" s="47"/>
      <c r="E23" s="48"/>
      <c r="F23" s="49" t="s">
        <v>15</v>
      </c>
      <c r="G23" s="50">
        <f>SUM(G20:G22)</f>
        <v>2879955</v>
      </c>
    </row>
    <row r="24" customFormat="1" ht="15.75" spans="1:8">
      <c r="A24" s="134" t="s">
        <v>233</v>
      </c>
      <c r="B24" s="135"/>
      <c r="C24" s="135"/>
      <c r="D24" s="136"/>
      <c r="E24" s="137"/>
      <c r="F24" s="17" t="s">
        <v>15</v>
      </c>
      <c r="G24" s="8">
        <v>-1458030.6</v>
      </c>
      <c r="H24" s="2"/>
    </row>
    <row r="25" s="1" customFormat="1" ht="17.25" spans="1:7">
      <c r="A25" s="46" t="s">
        <v>234</v>
      </c>
      <c r="B25" s="65"/>
      <c r="C25" s="65"/>
      <c r="D25" s="47"/>
      <c r="E25" s="48"/>
      <c r="F25" s="49" t="s">
        <v>15</v>
      </c>
      <c r="G25" s="50">
        <f>SUM(G23:G24)</f>
        <v>1421924.4</v>
      </c>
    </row>
    <row r="26" s="2" customFormat="1" ht="16.5" spans="1:7">
      <c r="A26" s="51"/>
      <c r="B26" s="51"/>
      <c r="C26" s="51"/>
      <c r="D26" s="51"/>
      <c r="E26" s="51"/>
      <c r="F26" s="71"/>
      <c r="G26" s="53"/>
    </row>
    <row r="27" spans="1:7">
      <c r="A27" s="1" t="s">
        <v>26</v>
      </c>
      <c r="G27" s="138"/>
    </row>
    <row r="28" spans="2:2">
      <c r="B28" s="1" t="s">
        <v>27</v>
      </c>
    </row>
    <row r="30" s="1" customFormat="1" spans="1:1">
      <c r="A30" s="1" t="s">
        <v>28</v>
      </c>
    </row>
    <row r="31" s="1" customFormat="1" spans="2:2">
      <c r="B31" s="21" t="s">
        <v>96</v>
      </c>
    </row>
    <row r="32" s="1" customFormat="1" spans="2:2">
      <c r="B32" s="22" t="s">
        <v>97</v>
      </c>
    </row>
    <row r="33" s="1" customFormat="1" spans="2:2">
      <c r="B33" s="22" t="s">
        <v>98</v>
      </c>
    </row>
    <row r="35" spans="1:1">
      <c r="A35" s="1" t="s">
        <v>30</v>
      </c>
    </row>
    <row r="36" spans="2:2">
      <c r="B36" s="1" t="s">
        <v>88</v>
      </c>
    </row>
    <row r="38" spans="1:1">
      <c r="A38" s="1" t="s">
        <v>58</v>
      </c>
    </row>
    <row r="39" spans="2:2">
      <c r="B39" s="1" t="s">
        <v>34</v>
      </c>
    </row>
    <row r="40" spans="2:2">
      <c r="B40" s="24"/>
    </row>
    <row r="41" spans="2:2">
      <c r="B41" s="1" t="s">
        <v>35</v>
      </c>
    </row>
    <row r="43" spans="2:2">
      <c r="B43" s="1" t="s">
        <v>36</v>
      </c>
    </row>
    <row r="45" spans="2:3">
      <c r="B45" s="55"/>
      <c r="C45" s="55"/>
    </row>
    <row r="49" spans="1:1">
      <c r="A49" s="1" t="s">
        <v>37</v>
      </c>
    </row>
    <row r="52" spans="1:1">
      <c r="A52" s="1" t="s">
        <v>38</v>
      </c>
    </row>
    <row r="53" spans="1:1">
      <c r="A53" s="1" t="s">
        <v>39</v>
      </c>
    </row>
    <row r="55" spans="1:4">
      <c r="A55" s="1" t="s">
        <v>99</v>
      </c>
      <c r="D55" s="1" t="s">
        <v>41</v>
      </c>
    </row>
    <row r="58" spans="1:4">
      <c r="A58" s="1" t="s">
        <v>42</v>
      </c>
      <c r="D58" s="1" t="s">
        <v>43</v>
      </c>
    </row>
    <row r="59" spans="1:4">
      <c r="A59" s="1" t="s">
        <v>44</v>
      </c>
      <c r="D59" s="1" t="s">
        <v>45</v>
      </c>
    </row>
    <row r="65" spans="1:5">
      <c r="A65" s="1" t="s">
        <v>235</v>
      </c>
      <c r="D65" s="1" t="s">
        <v>47</v>
      </c>
      <c r="E65" s="1" t="s">
        <v>48</v>
      </c>
    </row>
    <row r="66" spans="1:5">
      <c r="A66" s="1" t="s">
        <v>236</v>
      </c>
      <c r="E66" s="1" t="s">
        <v>50</v>
      </c>
    </row>
  </sheetData>
  <mergeCells count="10">
    <mergeCell ref="A4:B4"/>
    <mergeCell ref="A23:E23"/>
    <mergeCell ref="A24:E24"/>
    <mergeCell ref="A25:E25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4" orientation="portrait" horizontalDpi="120" verticalDpi="72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7"/>
  <sheetViews>
    <sheetView workbookViewId="0">
      <selection activeCell="C12" sqref="C12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6.5714285714286" style="1" customWidth="1"/>
    <col min="4" max="4" width="12.5714285714286" style="1" customWidth="1"/>
    <col min="5" max="5" width="14.8571428571429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7">
        <v>45817</v>
      </c>
      <c r="B4" s="27"/>
    </row>
    <row r="5" spans="1:2">
      <c r="A5" s="27"/>
      <c r="B5" s="27"/>
    </row>
    <row r="6" spans="1:2">
      <c r="A6" s="27"/>
      <c r="B6" s="27"/>
    </row>
    <row r="7" spans="1:2">
      <c r="A7" s="27" t="s">
        <v>237</v>
      </c>
      <c r="B7" s="27"/>
    </row>
    <row r="8" spans="1:2">
      <c r="A8" s="27" t="s">
        <v>238</v>
      </c>
      <c r="B8" s="27"/>
    </row>
    <row r="9" spans="1:2">
      <c r="A9" s="27"/>
      <c r="B9" s="27"/>
    </row>
    <row r="10" spans="1:2">
      <c r="A10" s="27"/>
      <c r="B10" s="27"/>
    </row>
    <row r="11" spans="1:1">
      <c r="A11" s="1" t="s">
        <v>3</v>
      </c>
    </row>
    <row r="13" spans="2:2">
      <c r="B13" s="1" t="s">
        <v>4</v>
      </c>
    </row>
    <row r="14" spans="2:2">
      <c r="B14" s="1" t="s">
        <v>5</v>
      </c>
    </row>
    <row r="16" spans="1:1">
      <c r="A16" s="1" t="s">
        <v>6</v>
      </c>
    </row>
    <row r="17" ht="15" spans="3:3">
      <c r="C17" s="24"/>
    </row>
    <row r="18" ht="26.25" spans="1:7">
      <c r="A18" s="29" t="s">
        <v>7</v>
      </c>
      <c r="B18" s="29" t="s">
        <v>8</v>
      </c>
      <c r="C18" s="29" t="s">
        <v>9</v>
      </c>
      <c r="D18" s="29" t="s">
        <v>10</v>
      </c>
      <c r="E18" s="30" t="s">
        <v>11</v>
      </c>
      <c r="F18" s="31"/>
      <c r="G18" s="32" t="s">
        <v>12</v>
      </c>
    </row>
    <row r="19" spans="1:7">
      <c r="A19" s="86">
        <v>3</v>
      </c>
      <c r="B19" s="113" t="s">
        <v>13</v>
      </c>
      <c r="C19" s="114" t="s">
        <v>239</v>
      </c>
      <c r="D19" s="115">
        <v>16195</v>
      </c>
      <c r="E19" s="85">
        <f>(D19*0.76)-800</f>
        <v>11508.2</v>
      </c>
      <c r="F19" s="86" t="s">
        <v>15</v>
      </c>
      <c r="G19" s="131">
        <f>E19*A19</f>
        <v>34524.6</v>
      </c>
    </row>
    <row r="20" spans="1:7">
      <c r="A20" s="90"/>
      <c r="B20" s="116"/>
      <c r="C20" s="117" t="s">
        <v>240</v>
      </c>
      <c r="D20" s="118"/>
      <c r="E20" s="89"/>
      <c r="F20" s="90"/>
      <c r="G20" s="132"/>
    </row>
    <row r="21" spans="1:7">
      <c r="A21" s="90"/>
      <c r="B21" s="116"/>
      <c r="C21" s="117" t="s">
        <v>241</v>
      </c>
      <c r="D21" s="118"/>
      <c r="E21" s="89"/>
      <c r="F21" s="90"/>
      <c r="G21" s="132"/>
    </row>
    <row r="22" ht="15" spans="1:7">
      <c r="A22" s="94"/>
      <c r="B22" s="119"/>
      <c r="C22" s="120" t="s">
        <v>242</v>
      </c>
      <c r="D22" s="121"/>
      <c r="E22" s="93"/>
      <c r="F22" s="94"/>
      <c r="G22" s="133"/>
    </row>
    <row r="23" spans="1:7">
      <c r="A23" s="86">
        <v>1</v>
      </c>
      <c r="B23" s="113" t="s">
        <v>13</v>
      </c>
      <c r="C23" s="114" t="s">
        <v>243</v>
      </c>
      <c r="D23" s="115">
        <v>20495</v>
      </c>
      <c r="E23" s="85">
        <f>(D23*0.76)-1000</f>
        <v>14576.2</v>
      </c>
      <c r="F23" s="86" t="s">
        <v>15</v>
      </c>
      <c r="G23" s="131">
        <f>E23*A23</f>
        <v>14576.2</v>
      </c>
    </row>
    <row r="24" spans="1:7">
      <c r="A24" s="90"/>
      <c r="B24" s="116"/>
      <c r="C24" s="117" t="s">
        <v>244</v>
      </c>
      <c r="D24" s="118"/>
      <c r="E24" s="89"/>
      <c r="F24" s="90"/>
      <c r="G24" s="132"/>
    </row>
    <row r="25" spans="1:7">
      <c r="A25" s="90"/>
      <c r="B25" s="116"/>
      <c r="C25" s="117" t="s">
        <v>245</v>
      </c>
      <c r="D25" s="118"/>
      <c r="E25" s="89"/>
      <c r="F25" s="90"/>
      <c r="G25" s="132"/>
    </row>
    <row r="26" ht="15" spans="1:7">
      <c r="A26" s="94"/>
      <c r="B26" s="119"/>
      <c r="C26" s="120" t="s">
        <v>246</v>
      </c>
      <c r="D26" s="121"/>
      <c r="E26" s="93"/>
      <c r="F26" s="94"/>
      <c r="G26" s="133"/>
    </row>
    <row r="27" ht="15" spans="1:7">
      <c r="A27" s="4" t="s">
        <v>24</v>
      </c>
      <c r="B27" s="16"/>
      <c r="C27" s="16"/>
      <c r="D27" s="5"/>
      <c r="E27" s="6"/>
      <c r="F27" s="17" t="s">
        <v>15</v>
      </c>
      <c r="G27" s="8">
        <v>600</v>
      </c>
    </row>
    <row r="28" ht="17.25" spans="1:7">
      <c r="A28" s="46" t="s">
        <v>25</v>
      </c>
      <c r="B28" s="47"/>
      <c r="C28" s="47"/>
      <c r="D28" s="47"/>
      <c r="E28" s="48"/>
      <c r="F28" s="49" t="s">
        <v>15</v>
      </c>
      <c r="G28" s="50">
        <f>SUM(G19:G27)</f>
        <v>49700.8</v>
      </c>
    </row>
    <row r="29" ht="16.5" spans="1:7">
      <c r="A29" s="51"/>
      <c r="B29" s="51"/>
      <c r="C29" s="51"/>
      <c r="D29" s="51"/>
      <c r="E29" s="51"/>
      <c r="F29" s="52"/>
      <c r="G29" s="53"/>
    </row>
    <row r="30" s="2" customFormat="1" spans="1:8">
      <c r="A30" s="1" t="s">
        <v>26</v>
      </c>
      <c r="B30" s="1"/>
      <c r="C30" s="1"/>
      <c r="D30" s="1"/>
      <c r="E30" s="1"/>
      <c r="F30" s="1"/>
      <c r="G30" s="1"/>
      <c r="H30" s="1"/>
    </row>
    <row r="31" spans="2:2">
      <c r="B31" s="1" t="s">
        <v>27</v>
      </c>
    </row>
    <row r="33" spans="1:1">
      <c r="A33" s="1" t="s">
        <v>28</v>
      </c>
    </row>
    <row r="34" spans="2:2">
      <c r="B34" s="1" t="s">
        <v>29</v>
      </c>
    </row>
    <row r="36" spans="1:1">
      <c r="A36" s="1" t="s">
        <v>30</v>
      </c>
    </row>
    <row r="37" spans="1:7">
      <c r="A37" s="2"/>
      <c r="B37" s="1" t="s">
        <v>31</v>
      </c>
      <c r="C37" s="2"/>
      <c r="D37" s="2"/>
      <c r="E37" s="2"/>
      <c r="F37" s="2"/>
      <c r="G37" s="2"/>
    </row>
    <row r="39" spans="1:1">
      <c r="A39" s="1" t="s">
        <v>58</v>
      </c>
    </row>
    <row r="40" spans="2:2">
      <c r="B40" s="1" t="s">
        <v>34</v>
      </c>
    </row>
    <row r="42" spans="2:2">
      <c r="B42" s="1" t="s">
        <v>35</v>
      </c>
    </row>
    <row r="44" spans="2:2">
      <c r="B44" s="1" t="s">
        <v>36</v>
      </c>
    </row>
    <row r="50" spans="1:1">
      <c r="A50" s="1" t="s">
        <v>37</v>
      </c>
    </row>
    <row r="53" spans="1:1">
      <c r="A53" s="1" t="s">
        <v>38</v>
      </c>
    </row>
    <row r="54" spans="1:1">
      <c r="A54" s="1" t="s">
        <v>39</v>
      </c>
    </row>
    <row r="57" spans="1:4">
      <c r="A57" s="1" t="s">
        <v>99</v>
      </c>
      <c r="D57" s="1" t="s">
        <v>41</v>
      </c>
    </row>
    <row r="60" spans="1:4">
      <c r="A60" s="1" t="s">
        <v>42</v>
      </c>
      <c r="D60" s="1" t="s">
        <v>43</v>
      </c>
    </row>
    <row r="61" spans="1:4">
      <c r="A61" s="1" t="s">
        <v>44</v>
      </c>
      <c r="D61" s="1" t="s">
        <v>45</v>
      </c>
    </row>
    <row r="66" spans="1:5">
      <c r="A66" s="1" t="s">
        <v>247</v>
      </c>
      <c r="D66" s="1" t="s">
        <v>47</v>
      </c>
      <c r="E66" s="1" t="s">
        <v>48</v>
      </c>
    </row>
    <row r="67" spans="1:5">
      <c r="A67" s="1" t="s">
        <v>248</v>
      </c>
      <c r="E67" s="1" t="s">
        <v>50</v>
      </c>
    </row>
  </sheetData>
  <mergeCells count="15">
    <mergeCell ref="A4:B4"/>
    <mergeCell ref="A27:E27"/>
    <mergeCell ref="A28:E28"/>
    <mergeCell ref="A19:A22"/>
    <mergeCell ref="A23:A26"/>
    <mergeCell ref="B19:B22"/>
    <mergeCell ref="B23:B26"/>
    <mergeCell ref="D19:D22"/>
    <mergeCell ref="D23:D26"/>
    <mergeCell ref="E19:E22"/>
    <mergeCell ref="E23:E26"/>
    <mergeCell ref="F19:F22"/>
    <mergeCell ref="F23:F26"/>
    <mergeCell ref="G19:G22"/>
    <mergeCell ref="G23:G26"/>
  </mergeCells>
  <pageMargins left="0.393055555555556" right="0.17" top="0.84" bottom="0.590277777777778" header="0.5" footer="0.196527777777778"/>
  <pageSetup paperSize="1" scale="73" orientation="portrait" horizontalDpi="120" verticalDpi="72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5"/>
  <sheetViews>
    <sheetView workbookViewId="0">
      <selection activeCell="A7" sqref="A7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1.7142857142857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1428571428571" style="1" customWidth="1"/>
    <col min="8" max="16384" width="9.14285714285714" style="1"/>
  </cols>
  <sheetData>
    <row r="4" spans="1:2">
      <c r="A4" s="27">
        <v>45818</v>
      </c>
      <c r="B4" s="27"/>
    </row>
    <row r="5" spans="1:2">
      <c r="A5" s="27"/>
      <c r="B5" s="27"/>
    </row>
    <row r="6" spans="1:2">
      <c r="A6" s="27"/>
      <c r="B6" s="27"/>
    </row>
    <row r="7" spans="1:1">
      <c r="A7" s="27" t="s">
        <v>249</v>
      </c>
    </row>
    <row r="8" spans="1:1">
      <c r="A8" s="27" t="s">
        <v>250</v>
      </c>
    </row>
    <row r="9" spans="1:1">
      <c r="A9" s="27" t="s">
        <v>251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74</v>
      </c>
    </row>
    <row r="18" ht="15" spans="3:3">
      <c r="C18" s="28"/>
    </row>
    <row r="19" ht="25.5" customHeight="1" spans="1:7">
      <c r="A19" s="29" t="s">
        <v>7</v>
      </c>
      <c r="B19" s="29" t="s">
        <v>8</v>
      </c>
      <c r="C19" s="29" t="s">
        <v>9</v>
      </c>
      <c r="D19" s="29" t="s">
        <v>10</v>
      </c>
      <c r="E19" s="30" t="s">
        <v>11</v>
      </c>
      <c r="F19" s="31"/>
      <c r="G19" s="32" t="s">
        <v>12</v>
      </c>
    </row>
    <row r="20" spans="1:7">
      <c r="A20" s="33">
        <v>1</v>
      </c>
      <c r="B20" s="33" t="s">
        <v>13</v>
      </c>
      <c r="C20" s="34" t="s">
        <v>154</v>
      </c>
      <c r="D20" s="35">
        <v>76595</v>
      </c>
      <c r="E20" s="36">
        <f>(D20*0.76)-7000</f>
        <v>51212.2</v>
      </c>
      <c r="F20" s="33" t="s">
        <v>15</v>
      </c>
      <c r="G20" s="37">
        <f>E20*A20</f>
        <v>51212.2</v>
      </c>
    </row>
    <row r="21" spans="1:7">
      <c r="A21" s="38"/>
      <c r="B21" s="38"/>
      <c r="C21" s="39" t="s">
        <v>86</v>
      </c>
      <c r="D21" s="40"/>
      <c r="E21" s="41"/>
      <c r="F21" s="38"/>
      <c r="G21" s="42"/>
    </row>
    <row r="22" ht="15" spans="1:7">
      <c r="A22" s="14"/>
      <c r="B22" s="14"/>
      <c r="C22" s="43" t="s">
        <v>155</v>
      </c>
      <c r="D22" s="13"/>
      <c r="E22" s="44"/>
      <c r="F22" s="14"/>
      <c r="G22" s="45"/>
    </row>
    <row r="23" customFormat="1" ht="15" spans="1:7">
      <c r="A23" s="33">
        <v>1</v>
      </c>
      <c r="B23" s="33" t="s">
        <v>13</v>
      </c>
      <c r="C23" s="34" t="s">
        <v>157</v>
      </c>
      <c r="D23" s="35">
        <v>59595</v>
      </c>
      <c r="E23" s="36">
        <f>(D23*0.76)-7000</f>
        <v>38292.2</v>
      </c>
      <c r="F23" s="33" t="s">
        <v>15</v>
      </c>
      <c r="G23" s="37">
        <f>E23*A23</f>
        <v>38292.2</v>
      </c>
    </row>
    <row r="24" customFormat="1" ht="15" spans="1:7">
      <c r="A24" s="38"/>
      <c r="B24" s="38"/>
      <c r="C24" s="39" t="s">
        <v>86</v>
      </c>
      <c r="D24" s="40"/>
      <c r="E24" s="41"/>
      <c r="F24" s="38"/>
      <c r="G24" s="42"/>
    </row>
    <row r="25" customFormat="1" ht="15.75" spans="1:7">
      <c r="A25" s="14"/>
      <c r="B25" s="14"/>
      <c r="C25" s="43" t="s">
        <v>158</v>
      </c>
      <c r="D25" s="13"/>
      <c r="E25" s="44"/>
      <c r="F25" s="14"/>
      <c r="G25" s="45"/>
    </row>
    <row r="26" customFormat="1" ht="17.25" spans="1:7">
      <c r="A26" s="46" t="s">
        <v>25</v>
      </c>
      <c r="B26" s="47"/>
      <c r="C26" s="47"/>
      <c r="D26" s="47"/>
      <c r="E26" s="48"/>
      <c r="F26" s="66" t="s">
        <v>15</v>
      </c>
      <c r="G26" s="50">
        <f>SUM(G20:G25)</f>
        <v>89504.4</v>
      </c>
    </row>
    <row r="27" customFormat="1" ht="15.75" spans="1:7">
      <c r="A27" s="9" t="s">
        <v>117</v>
      </c>
      <c r="B27" s="10"/>
      <c r="C27" s="11"/>
      <c r="D27" s="12"/>
      <c r="E27" s="13"/>
      <c r="F27" s="14" t="s">
        <v>15</v>
      </c>
      <c r="G27" s="15">
        <v>92500</v>
      </c>
    </row>
    <row r="28" s="2" customFormat="1" ht="15" spans="1:7">
      <c r="A28" s="4" t="s">
        <v>24</v>
      </c>
      <c r="B28" s="16"/>
      <c r="C28" s="16"/>
      <c r="D28" s="5"/>
      <c r="E28" s="6"/>
      <c r="F28" s="17" t="s">
        <v>15</v>
      </c>
      <c r="G28" s="8">
        <v>600</v>
      </c>
    </row>
    <row r="29" ht="17.25" spans="1:7">
      <c r="A29" s="46" t="s">
        <v>83</v>
      </c>
      <c r="B29" s="65"/>
      <c r="C29" s="65"/>
      <c r="D29" s="47"/>
      <c r="E29" s="48"/>
      <c r="F29" s="49" t="s">
        <v>15</v>
      </c>
      <c r="G29" s="50">
        <f>SUM(G26:G28)</f>
        <v>182604.4</v>
      </c>
    </row>
    <row r="30" ht="16.5" spans="1:7">
      <c r="A30" s="51"/>
      <c r="B30" s="51"/>
      <c r="C30" s="51"/>
      <c r="D30" s="51"/>
      <c r="E30" s="51"/>
      <c r="F30" s="52"/>
      <c r="G30" s="53"/>
    </row>
    <row r="31" spans="1:1">
      <c r="A31" s="1" t="s">
        <v>26</v>
      </c>
    </row>
    <row r="32" spans="2:2">
      <c r="B32" s="1" t="s">
        <v>27</v>
      </c>
    </row>
    <row r="33" customFormat="1" ht="15" spans="2:2">
      <c r="B33" s="1"/>
    </row>
    <row r="34" spans="1:1">
      <c r="A34" s="1" t="s">
        <v>30</v>
      </c>
    </row>
    <row r="35" spans="2:2">
      <c r="B35" s="1" t="s">
        <v>89</v>
      </c>
    </row>
    <row r="36" s="2" customFormat="1" spans="2:2">
      <c r="B36" s="1"/>
    </row>
    <row r="37" s="1" customFormat="1" spans="1:1">
      <c r="A37" s="1" t="s">
        <v>32</v>
      </c>
    </row>
    <row r="38" s="1" customFormat="1" spans="2:2">
      <c r="B38" s="1" t="s">
        <v>33</v>
      </c>
    </row>
    <row r="39" spans="2:2">
      <c r="B39" s="1" t="s">
        <v>34</v>
      </c>
    </row>
    <row r="40" customFormat="1" ht="15" spans="2:2">
      <c r="B40" s="24" t="s">
        <v>169</v>
      </c>
    </row>
    <row r="41" s="2" customFormat="1" spans="2:2">
      <c r="B41" s="24"/>
    </row>
    <row r="42" spans="2:2">
      <c r="B42" s="1" t="s">
        <v>35</v>
      </c>
    </row>
    <row r="44" spans="2:2">
      <c r="B44" s="1" t="s">
        <v>36</v>
      </c>
    </row>
    <row r="49" spans="1:1">
      <c r="A49" s="1" t="s">
        <v>37</v>
      </c>
    </row>
    <row r="52" spans="1:1">
      <c r="A52" s="1" t="s">
        <v>38</v>
      </c>
    </row>
    <row r="53" spans="1:1">
      <c r="A53" s="1" t="s">
        <v>39</v>
      </c>
    </row>
    <row r="56" spans="1:4">
      <c r="A56" s="1" t="s">
        <v>40</v>
      </c>
      <c r="D56" s="1" t="s">
        <v>41</v>
      </c>
    </row>
    <row r="59" spans="1:4">
      <c r="A59" s="1" t="s">
        <v>42</v>
      </c>
      <c r="D59" s="1" t="s">
        <v>43</v>
      </c>
    </row>
    <row r="60" spans="1:4">
      <c r="A60" s="1" t="s">
        <v>44</v>
      </c>
      <c r="D60" s="1" t="s">
        <v>45</v>
      </c>
    </row>
    <row r="64" spans="1:5">
      <c r="A64" s="1" t="s">
        <v>252</v>
      </c>
      <c r="D64" s="1" t="s">
        <v>47</v>
      </c>
      <c r="E64" s="1" t="s">
        <v>48</v>
      </c>
    </row>
    <row r="65" spans="1:5">
      <c r="A65" s="1" t="s">
        <v>122</v>
      </c>
      <c r="E65" s="1" t="s">
        <v>50</v>
      </c>
    </row>
  </sheetData>
  <mergeCells count="16">
    <mergeCell ref="A4:B4"/>
    <mergeCell ref="A26:E26"/>
    <mergeCell ref="A28:E28"/>
    <mergeCell ref="A29:E29"/>
    <mergeCell ref="A20:A22"/>
    <mergeCell ref="A23:A25"/>
    <mergeCell ref="B20:B22"/>
    <mergeCell ref="B23:B25"/>
    <mergeCell ref="D20:D22"/>
    <mergeCell ref="D23:D25"/>
    <mergeCell ref="E20:E22"/>
    <mergeCell ref="E23:E25"/>
    <mergeCell ref="F20:F22"/>
    <mergeCell ref="F23:F25"/>
    <mergeCell ref="G20:G22"/>
    <mergeCell ref="G23:G25"/>
  </mergeCells>
  <pageMargins left="0.393055555555556" right="0.17" top="0.84" bottom="0.590277777777778" header="0.5" footer="0.196527777777778"/>
  <pageSetup paperSize="1" scale="74" orientation="portrait" horizontalDpi="120" verticalDpi="72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9"/>
  <sheetViews>
    <sheetView topLeftCell="A43" workbookViewId="0">
      <selection activeCell="C5" sqref="C5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3" style="1" customWidth="1"/>
    <col min="4" max="4" width="12.552380952381" style="1" customWidth="1"/>
    <col min="5" max="5" width="15.5714285714286" style="1" customWidth="1"/>
    <col min="6" max="6" width="5.66666666666667" style="1" customWidth="1"/>
    <col min="7" max="7" width="16.5714285714286" style="1" customWidth="1"/>
    <col min="8" max="16384" width="9.1047619047619" style="1"/>
  </cols>
  <sheetData>
    <row r="4" spans="1:2">
      <c r="A4" s="27">
        <v>45821</v>
      </c>
      <c r="B4" s="27"/>
    </row>
    <row r="5" spans="1:2">
      <c r="A5" s="27"/>
      <c r="B5" s="27"/>
    </row>
    <row r="6" spans="1:2">
      <c r="A6" s="27"/>
      <c r="B6" s="27"/>
    </row>
    <row r="7" spans="1:1">
      <c r="A7" s="1" t="s">
        <v>253</v>
      </c>
    </row>
    <row r="8" spans="1:1">
      <c r="A8" s="1" t="s">
        <v>254</v>
      </c>
    </row>
    <row r="9" spans="1:1">
      <c r="A9" s="1" t="s">
        <v>255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74</v>
      </c>
    </row>
    <row r="18" ht="15" spans="3:3">
      <c r="C18" s="24"/>
    </row>
    <row r="19" ht="25.5" customHeight="1" spans="1:7">
      <c r="A19" s="29" t="s">
        <v>7</v>
      </c>
      <c r="B19" s="29" t="s">
        <v>8</v>
      </c>
      <c r="C19" s="29" t="s">
        <v>9</v>
      </c>
      <c r="D19" s="29" t="s">
        <v>10</v>
      </c>
      <c r="E19" s="30" t="s">
        <v>11</v>
      </c>
      <c r="F19" s="31"/>
      <c r="G19" s="32" t="s">
        <v>12</v>
      </c>
    </row>
    <row r="20" customFormat="1" ht="15" spans="1:7">
      <c r="A20" s="33">
        <v>1</v>
      </c>
      <c r="B20" s="33" t="s">
        <v>13</v>
      </c>
      <c r="C20" s="34" t="s">
        <v>79</v>
      </c>
      <c r="D20" s="35">
        <v>49995</v>
      </c>
      <c r="E20" s="36">
        <f>(D20*0.76)-4000</f>
        <v>33996.2</v>
      </c>
      <c r="F20" s="33" t="s">
        <v>15</v>
      </c>
      <c r="G20" s="37">
        <f>E20*A20</f>
        <v>33996.2</v>
      </c>
    </row>
    <row r="21" customFormat="1" ht="15" spans="1:7">
      <c r="A21" s="38"/>
      <c r="B21" s="38"/>
      <c r="C21" s="39" t="s">
        <v>80</v>
      </c>
      <c r="D21" s="40"/>
      <c r="E21" s="41"/>
      <c r="F21" s="38"/>
      <c r="G21" s="42"/>
    </row>
    <row r="22" customFormat="1" ht="15.75" spans="1:7">
      <c r="A22" s="14"/>
      <c r="B22" s="14"/>
      <c r="C22" s="43" t="s">
        <v>81</v>
      </c>
      <c r="D22" s="13"/>
      <c r="E22" s="44"/>
      <c r="F22" s="14"/>
      <c r="G22" s="45"/>
    </row>
    <row r="23" customFormat="1" ht="15" spans="1:7">
      <c r="A23" s="33">
        <v>1</v>
      </c>
      <c r="B23" s="33" t="s">
        <v>13</v>
      </c>
      <c r="C23" s="34" t="s">
        <v>102</v>
      </c>
      <c r="D23" s="35">
        <v>41995</v>
      </c>
      <c r="E23" s="36">
        <f>(D23*0.76)-4000</f>
        <v>27916.2</v>
      </c>
      <c r="F23" s="33" t="s">
        <v>15</v>
      </c>
      <c r="G23" s="37">
        <f>E23*A23</f>
        <v>27916.2</v>
      </c>
    </row>
    <row r="24" customFormat="1" ht="15" spans="1:7">
      <c r="A24" s="38"/>
      <c r="B24" s="38"/>
      <c r="C24" s="39" t="s">
        <v>103</v>
      </c>
      <c r="D24" s="40"/>
      <c r="E24" s="41"/>
      <c r="F24" s="38"/>
      <c r="G24" s="42"/>
    </row>
    <row r="25" customFormat="1" ht="15.75" spans="1:7">
      <c r="A25" s="14"/>
      <c r="B25" s="14"/>
      <c r="C25" s="43" t="s">
        <v>104</v>
      </c>
      <c r="D25" s="13"/>
      <c r="E25" s="44"/>
      <c r="F25" s="14"/>
      <c r="G25" s="45"/>
    </row>
    <row r="26" s="26" customFormat="1" ht="17.25" spans="1:7">
      <c r="A26" s="102" t="s">
        <v>25</v>
      </c>
      <c r="B26" s="103"/>
      <c r="C26" s="103"/>
      <c r="D26" s="104"/>
      <c r="E26" s="105"/>
      <c r="F26" s="106" t="s">
        <v>15</v>
      </c>
      <c r="G26" s="107">
        <f>SUM(G20:G25)</f>
        <v>61912.4</v>
      </c>
    </row>
    <row r="27" s="26" customFormat="1" ht="15" spans="1:7">
      <c r="A27" s="125" t="s">
        <v>256</v>
      </c>
      <c r="B27" s="126"/>
      <c r="C27" s="127"/>
      <c r="D27" s="128"/>
      <c r="E27" s="92"/>
      <c r="F27" s="94" t="s">
        <v>15</v>
      </c>
      <c r="G27" s="129">
        <v>31320</v>
      </c>
    </row>
    <row r="28" customFormat="1" ht="15.75" spans="1:8">
      <c r="A28" s="96" t="s">
        <v>24</v>
      </c>
      <c r="B28" s="97"/>
      <c r="C28" s="97"/>
      <c r="D28" s="98"/>
      <c r="E28" s="99"/>
      <c r="F28" s="100" t="s">
        <v>15</v>
      </c>
      <c r="G28" s="101">
        <v>600</v>
      </c>
      <c r="H28" s="2"/>
    </row>
    <row r="29" ht="17.25" spans="1:7">
      <c r="A29" s="102" t="s">
        <v>83</v>
      </c>
      <c r="B29" s="103"/>
      <c r="C29" s="103"/>
      <c r="D29" s="104"/>
      <c r="E29" s="105"/>
      <c r="F29" s="66" t="s">
        <v>15</v>
      </c>
      <c r="G29" s="50">
        <f>SUM(G26:G28)</f>
        <v>93832.4</v>
      </c>
    </row>
    <row r="30" ht="16.5" spans="1:7">
      <c r="A30" s="108"/>
      <c r="B30" s="108"/>
      <c r="C30" s="108"/>
      <c r="D30" s="108"/>
      <c r="E30" s="108"/>
      <c r="F30" s="52"/>
      <c r="G30" s="53"/>
    </row>
    <row r="31" spans="1:1">
      <c r="A31" s="1" t="s">
        <v>26</v>
      </c>
    </row>
    <row r="32" spans="2:2">
      <c r="B32" s="1" t="s">
        <v>27</v>
      </c>
    </row>
    <row r="34" spans="1:1">
      <c r="A34" s="1" t="s">
        <v>30</v>
      </c>
    </row>
    <row r="35" s="2" customFormat="1" spans="2:2">
      <c r="B35" s="1" t="s">
        <v>89</v>
      </c>
    </row>
    <row r="36" s="2" customFormat="1"/>
    <row r="37" s="1" customFormat="1" spans="1:1">
      <c r="A37" s="1" t="s">
        <v>32</v>
      </c>
    </row>
    <row r="38" s="1" customFormat="1" spans="2:2">
      <c r="B38" s="1" t="s">
        <v>33</v>
      </c>
    </row>
    <row r="39" spans="2:2">
      <c r="B39" s="1" t="s">
        <v>34</v>
      </c>
    </row>
    <row r="40" spans="2:2">
      <c r="B40" s="24" t="s">
        <v>169</v>
      </c>
    </row>
    <row r="41" spans="2:2">
      <c r="B41" s="54"/>
    </row>
    <row r="42" spans="2:2">
      <c r="B42" s="1" t="s">
        <v>35</v>
      </c>
    </row>
    <row r="44" spans="2:2">
      <c r="B44" s="1" t="s">
        <v>36</v>
      </c>
    </row>
    <row r="45" spans="2:2">
      <c r="B45" s="130"/>
    </row>
    <row r="46" spans="2:2">
      <c r="B46" s="130"/>
    </row>
    <row r="47" spans="2:2">
      <c r="B47" s="130"/>
    </row>
    <row r="48" spans="2:2">
      <c r="B48" s="130"/>
    </row>
    <row r="49" spans="2:2">
      <c r="B49" s="24"/>
    </row>
    <row r="51" spans="1:1">
      <c r="A51" s="1" t="s">
        <v>37</v>
      </c>
    </row>
    <row r="54" spans="1:1">
      <c r="A54" s="1" t="s">
        <v>38</v>
      </c>
    </row>
    <row r="55" spans="1:1">
      <c r="A55" s="1" t="s">
        <v>39</v>
      </c>
    </row>
    <row r="58" spans="1:4">
      <c r="A58" s="1" t="s">
        <v>99</v>
      </c>
      <c r="D58" s="1" t="s">
        <v>41</v>
      </c>
    </row>
    <row r="61" spans="1:4">
      <c r="A61" s="1" t="s">
        <v>42</v>
      </c>
      <c r="D61" s="1" t="s">
        <v>43</v>
      </c>
    </row>
    <row r="62" spans="1:4">
      <c r="A62" s="1" t="s">
        <v>44</v>
      </c>
      <c r="D62" s="1" t="s">
        <v>45</v>
      </c>
    </row>
    <row r="68" spans="1:5">
      <c r="A68" s="1" t="s">
        <v>257</v>
      </c>
      <c r="D68" s="1" t="s">
        <v>47</v>
      </c>
      <c r="E68" s="1" t="s">
        <v>48</v>
      </c>
    </row>
    <row r="69" spans="1:5">
      <c r="A69" s="1" t="s">
        <v>258</v>
      </c>
      <c r="E69" s="1" t="s">
        <v>50</v>
      </c>
    </row>
  </sheetData>
  <mergeCells count="16">
    <mergeCell ref="A4:B4"/>
    <mergeCell ref="A26:E26"/>
    <mergeCell ref="A28:E28"/>
    <mergeCell ref="A29:E29"/>
    <mergeCell ref="A20:A22"/>
    <mergeCell ref="A23:A25"/>
    <mergeCell ref="B20:B22"/>
    <mergeCell ref="B23:B25"/>
    <mergeCell ref="D20:D22"/>
    <mergeCell ref="D23:D25"/>
    <mergeCell ref="E20:E22"/>
    <mergeCell ref="E23:E25"/>
    <mergeCell ref="F20:F22"/>
    <mergeCell ref="F23:F25"/>
    <mergeCell ref="G20:G22"/>
    <mergeCell ref="G23:G25"/>
  </mergeCells>
  <pageMargins left="0.432638888888889" right="0.17" top="0.84" bottom="0.590277777777778" header="0.511805555555556" footer="0.196527777777778"/>
  <pageSetup paperSize="1" scale="70" orientation="portrait" horizontalDpi="120" verticalDpi="72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7"/>
  <sheetViews>
    <sheetView workbookViewId="0">
      <selection activeCell="G16" sqref="G16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3" style="1" customWidth="1"/>
    <col min="4" max="4" width="12.552380952381" style="1" customWidth="1"/>
    <col min="5" max="5" width="15.5714285714286" style="1" customWidth="1"/>
    <col min="6" max="6" width="5.66666666666667" style="1" customWidth="1"/>
    <col min="7" max="7" width="16.5714285714286" style="1" customWidth="1"/>
    <col min="8" max="16384" width="9.1047619047619" style="1"/>
  </cols>
  <sheetData>
    <row r="4" spans="1:2">
      <c r="A4" s="27">
        <v>45821</v>
      </c>
      <c r="B4" s="27"/>
    </row>
    <row r="5" spans="1:2">
      <c r="A5" s="27"/>
      <c r="B5" s="27"/>
    </row>
    <row r="6" spans="1:2">
      <c r="A6" s="27"/>
      <c r="B6" s="27"/>
    </row>
    <row r="7" spans="1:1">
      <c r="A7" s="1" t="s">
        <v>253</v>
      </c>
    </row>
    <row r="8" spans="1:1">
      <c r="A8" s="1" t="s">
        <v>254</v>
      </c>
    </row>
    <row r="9" spans="1:1">
      <c r="A9" s="1" t="s">
        <v>255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74</v>
      </c>
    </row>
    <row r="18" ht="15" spans="3:3">
      <c r="C18" s="24"/>
    </row>
    <row r="19" ht="25.5" customHeight="1" spans="1:7">
      <c r="A19" s="29" t="s">
        <v>7</v>
      </c>
      <c r="B19" s="29" t="s">
        <v>8</v>
      </c>
      <c r="C19" s="29" t="s">
        <v>9</v>
      </c>
      <c r="D19" s="29" t="s">
        <v>10</v>
      </c>
      <c r="E19" s="30" t="s">
        <v>11</v>
      </c>
      <c r="F19" s="31"/>
      <c r="G19" s="32" t="s">
        <v>12</v>
      </c>
    </row>
    <row r="20" customFormat="1" ht="15" spans="1:7">
      <c r="A20" s="33">
        <v>1</v>
      </c>
      <c r="B20" s="33" t="s">
        <v>13</v>
      </c>
      <c r="C20" s="34" t="s">
        <v>79</v>
      </c>
      <c r="D20" s="35">
        <v>49995</v>
      </c>
      <c r="E20" s="36">
        <f>(D20*0.76)-4000</f>
        <v>33996.2</v>
      </c>
      <c r="F20" s="33" t="s">
        <v>15</v>
      </c>
      <c r="G20" s="37">
        <f>E20*A20</f>
        <v>33996.2</v>
      </c>
    </row>
    <row r="21" customFormat="1" ht="15" spans="1:7">
      <c r="A21" s="38"/>
      <c r="B21" s="38"/>
      <c r="C21" s="39" t="s">
        <v>80</v>
      </c>
      <c r="D21" s="40"/>
      <c r="E21" s="41"/>
      <c r="F21" s="38"/>
      <c r="G21" s="42"/>
    </row>
    <row r="22" customFormat="1" ht="15.75" spans="1:7">
      <c r="A22" s="14"/>
      <c r="B22" s="14"/>
      <c r="C22" s="43" t="s">
        <v>81</v>
      </c>
      <c r="D22" s="13"/>
      <c r="E22" s="44"/>
      <c r="F22" s="14"/>
      <c r="G22" s="45"/>
    </row>
    <row r="23" customFormat="1" ht="15" spans="1:7">
      <c r="A23" s="33">
        <v>1</v>
      </c>
      <c r="B23" s="33" t="s">
        <v>13</v>
      </c>
      <c r="C23" s="34" t="s">
        <v>102</v>
      </c>
      <c r="D23" s="35">
        <v>41995</v>
      </c>
      <c r="E23" s="36">
        <f>(D23*0.76)-4000</f>
        <v>27916.2</v>
      </c>
      <c r="F23" s="33" t="s">
        <v>15</v>
      </c>
      <c r="G23" s="37">
        <f>E23*A23</f>
        <v>27916.2</v>
      </c>
    </row>
    <row r="24" customFormat="1" ht="15" spans="1:7">
      <c r="A24" s="38"/>
      <c r="B24" s="38"/>
      <c r="C24" s="39" t="s">
        <v>103</v>
      </c>
      <c r="D24" s="40"/>
      <c r="E24" s="41"/>
      <c r="F24" s="38"/>
      <c r="G24" s="42"/>
    </row>
    <row r="25" customFormat="1" ht="15.75" spans="1:7">
      <c r="A25" s="14"/>
      <c r="B25" s="14"/>
      <c r="C25" s="43" t="s">
        <v>104</v>
      </c>
      <c r="D25" s="13"/>
      <c r="E25" s="44"/>
      <c r="F25" s="14"/>
      <c r="G25" s="45"/>
    </row>
    <row r="26" customFormat="1" ht="15" spans="1:7">
      <c r="A26" s="33">
        <v>1</v>
      </c>
      <c r="B26" s="33" t="s">
        <v>13</v>
      </c>
      <c r="C26" s="56" t="s">
        <v>21</v>
      </c>
      <c r="D26" s="57">
        <v>36995</v>
      </c>
      <c r="E26" s="36">
        <f>(D26*0.76)-1200</f>
        <v>26916.2</v>
      </c>
      <c r="F26" s="33" t="s">
        <v>15</v>
      </c>
      <c r="G26" s="58">
        <f>E26*A26</f>
        <v>26916.2</v>
      </c>
    </row>
    <row r="27" customFormat="1" ht="15" spans="1:7">
      <c r="A27" s="38"/>
      <c r="B27" s="38"/>
      <c r="C27" s="59" t="s">
        <v>16</v>
      </c>
      <c r="D27" s="60"/>
      <c r="E27" s="41"/>
      <c r="F27" s="38"/>
      <c r="G27" s="61"/>
    </row>
    <row r="28" customFormat="1" ht="15" spans="1:7">
      <c r="A28" s="38"/>
      <c r="B28" s="38"/>
      <c r="C28" s="59" t="s">
        <v>22</v>
      </c>
      <c r="D28" s="60"/>
      <c r="E28" s="41"/>
      <c r="F28" s="38"/>
      <c r="G28" s="61"/>
    </row>
    <row r="29" customFormat="1" ht="15.75" spans="1:7">
      <c r="A29" s="14"/>
      <c r="B29" s="14"/>
      <c r="C29" s="62" t="s">
        <v>23</v>
      </c>
      <c r="D29" s="63"/>
      <c r="E29" s="44"/>
      <c r="F29" s="14"/>
      <c r="G29" s="64"/>
    </row>
    <row r="30" customFormat="1" ht="15" spans="1:7">
      <c r="A30" s="33">
        <v>2</v>
      </c>
      <c r="B30" s="33" t="s">
        <v>13</v>
      </c>
      <c r="C30" s="56" t="s">
        <v>19</v>
      </c>
      <c r="D30" s="57">
        <v>27995</v>
      </c>
      <c r="E30" s="36">
        <f>(D30*0.76)-1000</f>
        <v>20276.2</v>
      </c>
      <c r="F30" s="33" t="s">
        <v>15</v>
      </c>
      <c r="G30" s="58">
        <f>E30*A30</f>
        <v>40552.4</v>
      </c>
    </row>
    <row r="31" customFormat="1" ht="15" spans="1:7">
      <c r="A31" s="38"/>
      <c r="B31" s="38"/>
      <c r="C31" s="59" t="s">
        <v>16</v>
      </c>
      <c r="D31" s="60"/>
      <c r="E31" s="41"/>
      <c r="F31" s="38"/>
      <c r="G31" s="61"/>
    </row>
    <row r="32" customFormat="1" ht="15" spans="1:7">
      <c r="A32" s="38"/>
      <c r="B32" s="38"/>
      <c r="C32" s="59" t="s">
        <v>20</v>
      </c>
      <c r="D32" s="60"/>
      <c r="E32" s="41"/>
      <c r="F32" s="38"/>
      <c r="G32" s="61"/>
    </row>
    <row r="33" customFormat="1" ht="15.75" spans="1:7">
      <c r="A33" s="14"/>
      <c r="B33" s="14"/>
      <c r="C33" s="62" t="s">
        <v>18</v>
      </c>
      <c r="D33" s="63"/>
      <c r="E33" s="44"/>
      <c r="F33" s="14"/>
      <c r="G33" s="64"/>
    </row>
    <row r="34" s="26" customFormat="1" ht="17.25" spans="1:7">
      <c r="A34" s="102" t="s">
        <v>25</v>
      </c>
      <c r="B34" s="103"/>
      <c r="C34" s="103"/>
      <c r="D34" s="104"/>
      <c r="E34" s="105"/>
      <c r="F34" s="106" t="s">
        <v>15</v>
      </c>
      <c r="G34" s="107">
        <f>SUM(G20:G33)</f>
        <v>129381</v>
      </c>
    </row>
    <row r="35" s="26" customFormat="1" ht="15" spans="1:7">
      <c r="A35" s="125" t="s">
        <v>259</v>
      </c>
      <c r="B35" s="126"/>
      <c r="C35" s="127"/>
      <c r="D35" s="128"/>
      <c r="E35" s="92"/>
      <c r="F35" s="94" t="s">
        <v>15</v>
      </c>
      <c r="G35" s="129">
        <v>31320</v>
      </c>
    </row>
    <row r="36" customFormat="1" ht="15.75" spans="1:8">
      <c r="A36" s="96" t="s">
        <v>24</v>
      </c>
      <c r="B36" s="97"/>
      <c r="C36" s="97"/>
      <c r="D36" s="98"/>
      <c r="E36" s="99"/>
      <c r="F36" s="100" t="s">
        <v>15</v>
      </c>
      <c r="G36" s="101">
        <v>600</v>
      </c>
      <c r="H36" s="2"/>
    </row>
    <row r="37" ht="17.25" spans="1:7">
      <c r="A37" s="102" t="s">
        <v>83</v>
      </c>
      <c r="B37" s="103"/>
      <c r="C37" s="103"/>
      <c r="D37" s="104"/>
      <c r="E37" s="105"/>
      <c r="F37" s="66" t="s">
        <v>15</v>
      </c>
      <c r="G37" s="50">
        <f>SUM(G34:G36)</f>
        <v>161301</v>
      </c>
    </row>
    <row r="38" ht="16.5" spans="1:7">
      <c r="A38" s="108"/>
      <c r="B38" s="108"/>
      <c r="C38" s="108"/>
      <c r="D38" s="108"/>
      <c r="E38" s="108"/>
      <c r="F38" s="52"/>
      <c r="G38" s="53"/>
    </row>
    <row r="39" spans="1:1">
      <c r="A39" s="1" t="s">
        <v>26</v>
      </c>
    </row>
    <row r="40" spans="2:2">
      <c r="B40" s="1" t="s">
        <v>27</v>
      </c>
    </row>
    <row r="42" spans="1:1">
      <c r="A42" s="1" t="s">
        <v>30</v>
      </c>
    </row>
    <row r="43" s="2" customFormat="1" spans="2:2">
      <c r="B43" s="1" t="s">
        <v>89</v>
      </c>
    </row>
    <row r="44" s="2" customFormat="1" spans="2:2">
      <c r="B44" s="1" t="s">
        <v>31</v>
      </c>
    </row>
    <row r="45" s="2" customFormat="1"/>
    <row r="46" s="1" customFormat="1" spans="1:1">
      <c r="A46" s="1" t="s">
        <v>32</v>
      </c>
    </row>
    <row r="47" s="1" customFormat="1" spans="2:2">
      <c r="B47" s="1" t="s">
        <v>33</v>
      </c>
    </row>
    <row r="48" spans="2:2">
      <c r="B48" s="1" t="s">
        <v>34</v>
      </c>
    </row>
    <row r="49" spans="2:2">
      <c r="B49" s="24" t="s">
        <v>169</v>
      </c>
    </row>
    <row r="50" spans="2:2">
      <c r="B50" s="54"/>
    </row>
    <row r="51" spans="2:2">
      <c r="B51" s="1" t="s">
        <v>35</v>
      </c>
    </row>
    <row r="53" spans="2:2">
      <c r="B53" s="1" t="s">
        <v>36</v>
      </c>
    </row>
    <row r="55" spans="2:2">
      <c r="B55" s="130"/>
    </row>
    <row r="56" spans="2:2">
      <c r="B56" s="130"/>
    </row>
    <row r="57" spans="2:2">
      <c r="B57" s="24"/>
    </row>
    <row r="59" spans="1:1">
      <c r="A59" s="1" t="s">
        <v>37</v>
      </c>
    </row>
    <row r="62" spans="1:1">
      <c r="A62" s="1" t="s">
        <v>38</v>
      </c>
    </row>
    <row r="63" spans="1:1">
      <c r="A63" s="1" t="s">
        <v>39</v>
      </c>
    </row>
    <row r="66" spans="1:4">
      <c r="A66" s="1" t="s">
        <v>99</v>
      </c>
      <c r="D66" s="1" t="s">
        <v>41</v>
      </c>
    </row>
    <row r="69" spans="1:4">
      <c r="A69" s="1" t="s">
        <v>42</v>
      </c>
      <c r="D69" s="1" t="s">
        <v>43</v>
      </c>
    </row>
    <row r="70" spans="1:4">
      <c r="A70" s="1" t="s">
        <v>44</v>
      </c>
      <c r="D70" s="1" t="s">
        <v>45</v>
      </c>
    </row>
    <row r="76" spans="1:5">
      <c r="A76" s="1" t="s">
        <v>257</v>
      </c>
      <c r="D76" s="1" t="s">
        <v>47</v>
      </c>
      <c r="E76" s="1" t="s">
        <v>48</v>
      </c>
    </row>
    <row r="77" spans="1:5">
      <c r="A77" s="1" t="s">
        <v>260</v>
      </c>
      <c r="E77" s="1" t="s">
        <v>50</v>
      </c>
    </row>
  </sheetData>
  <mergeCells count="28">
    <mergeCell ref="A4:B4"/>
    <mergeCell ref="A34:E34"/>
    <mergeCell ref="A36:E36"/>
    <mergeCell ref="A37:E37"/>
    <mergeCell ref="A20:A22"/>
    <mergeCell ref="A23:A25"/>
    <mergeCell ref="A26:A29"/>
    <mergeCell ref="A30:A33"/>
    <mergeCell ref="B20:B22"/>
    <mergeCell ref="B23:B25"/>
    <mergeCell ref="B26:B29"/>
    <mergeCell ref="B30:B33"/>
    <mergeCell ref="D20:D22"/>
    <mergeCell ref="D23:D25"/>
    <mergeCell ref="D26:D29"/>
    <mergeCell ref="D30:D33"/>
    <mergeCell ref="E20:E22"/>
    <mergeCell ref="E23:E25"/>
    <mergeCell ref="E26:E29"/>
    <mergeCell ref="E30:E33"/>
    <mergeCell ref="F20:F22"/>
    <mergeCell ref="F23:F25"/>
    <mergeCell ref="F26:F29"/>
    <mergeCell ref="F30:F33"/>
    <mergeCell ref="G20:G22"/>
    <mergeCell ref="G23:G25"/>
    <mergeCell ref="G26:G29"/>
    <mergeCell ref="G30:G33"/>
  </mergeCells>
  <pageMargins left="0.432638888888889" right="0.17" top="0.84" bottom="0.590277777777778" header="0.511805555555556" footer="0.196527777777778"/>
  <pageSetup paperSize="1" scale="63" orientation="portrait" horizontalDpi="120" verticalDpi="7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0"/>
  <sheetViews>
    <sheetView workbookViewId="0">
      <selection activeCell="A7" sqref="A7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2.7142857142857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7.8571428571429" style="1" customWidth="1"/>
    <col min="8" max="8" width="9.14285714285714" style="1"/>
    <col min="9" max="9" width="10.4285714285714" style="1" customWidth="1"/>
    <col min="10" max="16383" width="9.14285714285714" style="1"/>
  </cols>
  <sheetData>
    <row r="4" spans="1:2">
      <c r="A4" s="27">
        <v>45810</v>
      </c>
      <c r="B4" s="27"/>
    </row>
    <row r="5" spans="1:2">
      <c r="A5" s="27"/>
      <c r="B5" s="27"/>
    </row>
    <row r="6" spans="1:2">
      <c r="A6" s="27"/>
      <c r="B6" s="27"/>
    </row>
    <row r="7" spans="1:1">
      <c r="A7" s="1" t="s">
        <v>61</v>
      </c>
    </row>
    <row r="8" spans="1:1">
      <c r="A8" s="1" t="s">
        <v>62</v>
      </c>
    </row>
    <row r="9" spans="1:1">
      <c r="A9" s="1" t="s">
        <v>63</v>
      </c>
    </row>
    <row r="10" spans="1:1">
      <c r="A10" s="1" t="s">
        <v>64</v>
      </c>
    </row>
    <row r="13" spans="1:1">
      <c r="A13" s="1" t="s">
        <v>3</v>
      </c>
    </row>
    <row r="15" spans="2:2">
      <c r="B15" s="1" t="s">
        <v>4</v>
      </c>
    </row>
    <row r="16" spans="2:2">
      <c r="B16" s="1" t="s">
        <v>5</v>
      </c>
    </row>
    <row r="18" spans="1:1">
      <c r="A18" s="1" t="s">
        <v>6</v>
      </c>
    </row>
    <row r="19" ht="15"/>
    <row r="20" ht="25.5" customHeight="1" spans="1:7">
      <c r="A20" s="29" t="s">
        <v>7</v>
      </c>
      <c r="B20" s="29" t="s">
        <v>8</v>
      </c>
      <c r="C20" s="29" t="s">
        <v>9</v>
      </c>
      <c r="D20" s="29" t="s">
        <v>10</v>
      </c>
      <c r="E20" s="30" t="s">
        <v>11</v>
      </c>
      <c r="F20" s="31"/>
      <c r="G20" s="32" t="s">
        <v>12</v>
      </c>
    </row>
    <row r="21" s="1" customFormat="1" spans="1:7">
      <c r="A21" s="86">
        <v>1</v>
      </c>
      <c r="B21" s="113" t="s">
        <v>13</v>
      </c>
      <c r="C21" s="114" t="s">
        <v>65</v>
      </c>
      <c r="D21" s="115">
        <v>30995</v>
      </c>
      <c r="E21" s="85">
        <f>(D21*0.76)-1200</f>
        <v>22356.2</v>
      </c>
      <c r="F21" s="86" t="s">
        <v>15</v>
      </c>
      <c r="G21" s="131">
        <f>E21*A21</f>
        <v>22356.2</v>
      </c>
    </row>
    <row r="22" s="1" customFormat="1" spans="1:7">
      <c r="A22" s="90"/>
      <c r="B22" s="116"/>
      <c r="C22" s="117" t="s">
        <v>66</v>
      </c>
      <c r="D22" s="118"/>
      <c r="E22" s="89"/>
      <c r="F22" s="90"/>
      <c r="G22" s="132"/>
    </row>
    <row r="23" s="1" customFormat="1" spans="1:7">
      <c r="A23" s="90"/>
      <c r="B23" s="116"/>
      <c r="C23" s="117" t="s">
        <v>67</v>
      </c>
      <c r="D23" s="118"/>
      <c r="E23" s="89"/>
      <c r="F23" s="90"/>
      <c r="G23" s="132"/>
    </row>
    <row r="24" s="1" customFormat="1" ht="15" spans="1:7">
      <c r="A24" s="94"/>
      <c r="B24" s="119"/>
      <c r="C24" s="120" t="s">
        <v>68</v>
      </c>
      <c r="D24" s="121"/>
      <c r="E24" s="93"/>
      <c r="F24" s="94"/>
      <c r="G24" s="133"/>
    </row>
    <row r="25" s="1" customFormat="1" ht="15" spans="1:7">
      <c r="A25" s="4" t="s">
        <v>24</v>
      </c>
      <c r="B25" s="16"/>
      <c r="C25" s="16"/>
      <c r="D25" s="5"/>
      <c r="E25" s="6"/>
      <c r="F25" s="7" t="s">
        <v>15</v>
      </c>
      <c r="G25" s="8">
        <v>600</v>
      </c>
    </row>
    <row r="26" s="1" customFormat="1" ht="17.25" spans="1:7">
      <c r="A26" s="46" t="s">
        <v>25</v>
      </c>
      <c r="B26" s="65"/>
      <c r="C26" s="65"/>
      <c r="D26" s="47"/>
      <c r="E26" s="48"/>
      <c r="F26" s="66" t="s">
        <v>15</v>
      </c>
      <c r="G26" s="50">
        <f>SUM(G21:G25)</f>
        <v>22956.2</v>
      </c>
    </row>
    <row r="27" s="1" customFormat="1" ht="16.5" spans="1:7">
      <c r="A27" s="51"/>
      <c r="B27" s="51"/>
      <c r="C27" s="51"/>
      <c r="D27" s="51"/>
      <c r="E27" s="51"/>
      <c r="F27" s="52"/>
      <c r="G27" s="53"/>
    </row>
    <row r="28" s="1" customFormat="1" spans="1:1">
      <c r="A28" s="1" t="s">
        <v>26</v>
      </c>
    </row>
    <row r="29" s="1" customFormat="1" spans="2:2">
      <c r="B29" s="1" t="s">
        <v>27</v>
      </c>
    </row>
    <row r="31" s="1" customFormat="1" spans="1:1">
      <c r="A31" s="1" t="s">
        <v>28</v>
      </c>
    </row>
    <row r="32" s="1" customFormat="1" spans="2:2">
      <c r="B32" s="1" t="s">
        <v>29</v>
      </c>
    </row>
    <row r="34" s="1" customFormat="1" spans="1:1">
      <c r="A34" s="1" t="s">
        <v>30</v>
      </c>
    </row>
    <row r="35" s="1" customFormat="1" spans="2:2">
      <c r="B35" s="1" t="s">
        <v>31</v>
      </c>
    </row>
    <row r="36" s="2" customFormat="1" spans="2:2">
      <c r="B36" s="1"/>
    </row>
    <row r="37" s="1" customFormat="1" spans="1:1">
      <c r="A37" s="1" t="s">
        <v>58</v>
      </c>
    </row>
    <row r="38" s="1" customFormat="1" spans="2:2">
      <c r="B38" s="1" t="s">
        <v>34</v>
      </c>
    </row>
    <row r="40" s="1" customFormat="1" spans="2:2">
      <c r="B40" s="1" t="s">
        <v>35</v>
      </c>
    </row>
    <row r="42" s="1" customFormat="1" spans="2:2">
      <c r="B42" s="1" t="s">
        <v>36</v>
      </c>
    </row>
    <row r="50" s="1" customFormat="1" spans="1:1">
      <c r="A50" s="1" t="s">
        <v>37</v>
      </c>
    </row>
    <row r="53" s="1" customFormat="1" spans="1:1">
      <c r="A53" s="1" t="s">
        <v>38</v>
      </c>
    </row>
    <row r="54" s="1" customFormat="1" spans="1:1">
      <c r="A54" s="1" t="s">
        <v>39</v>
      </c>
    </row>
    <row r="58" s="1" customFormat="1" spans="1:4">
      <c r="A58" s="1" t="s">
        <v>40</v>
      </c>
      <c r="D58" s="1" t="s">
        <v>41</v>
      </c>
    </row>
    <row r="61" s="1" customFormat="1" spans="1:4">
      <c r="A61" s="1" t="s">
        <v>42</v>
      </c>
      <c r="D61" s="1" t="s">
        <v>43</v>
      </c>
    </row>
    <row r="62" s="1" customFormat="1" spans="1:4">
      <c r="A62" s="1" t="s">
        <v>44</v>
      </c>
      <c r="D62" s="1" t="s">
        <v>45</v>
      </c>
    </row>
    <row r="63" s="2" customFormat="1" spans="1:4">
      <c r="A63" s="1"/>
      <c r="D63" s="1"/>
    </row>
    <row r="64" s="2" customFormat="1" spans="1:4">
      <c r="A64" s="1"/>
      <c r="D64" s="1"/>
    </row>
    <row r="69" s="1" customFormat="1" spans="1:5">
      <c r="A69" s="1" t="s">
        <v>69</v>
      </c>
      <c r="D69" s="1" t="s">
        <v>47</v>
      </c>
      <c r="E69" s="1" t="s">
        <v>48</v>
      </c>
    </row>
    <row r="70" s="1" customFormat="1" spans="1:5">
      <c r="A70" s="1" t="s">
        <v>70</v>
      </c>
      <c r="E70" s="1" t="s">
        <v>50</v>
      </c>
    </row>
  </sheetData>
  <mergeCells count="9">
    <mergeCell ref="A4:B4"/>
    <mergeCell ref="A25:E25"/>
    <mergeCell ref="A26:E26"/>
    <mergeCell ref="A21:A24"/>
    <mergeCell ref="B21:B24"/>
    <mergeCell ref="D21:D24"/>
    <mergeCell ref="E21:E24"/>
    <mergeCell ref="F21:F24"/>
    <mergeCell ref="G21:G24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3"/>
  <sheetViews>
    <sheetView workbookViewId="0">
      <selection activeCell="A7" sqref="A7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3" style="1" customWidth="1"/>
    <col min="4" max="4" width="12.552380952381" style="1" customWidth="1"/>
    <col min="5" max="5" width="15.5714285714286" style="1" customWidth="1"/>
    <col min="6" max="6" width="5.66666666666667" style="1" customWidth="1"/>
    <col min="7" max="7" width="16.5714285714286" style="1" customWidth="1"/>
    <col min="8" max="16384" width="9.1047619047619" style="1"/>
  </cols>
  <sheetData>
    <row r="4" spans="1:2">
      <c r="A4" s="27">
        <v>45821</v>
      </c>
      <c r="B4" s="27"/>
    </row>
    <row r="5" spans="1:2">
      <c r="A5" s="27"/>
      <c r="B5" s="27"/>
    </row>
    <row r="6" spans="1:2">
      <c r="A6" s="27"/>
      <c r="B6" s="27"/>
    </row>
    <row r="7" spans="1:1">
      <c r="A7" s="1" t="s">
        <v>261</v>
      </c>
    </row>
    <row r="8" spans="1:1">
      <c r="A8" s="1" t="s">
        <v>262</v>
      </c>
    </row>
    <row r="9" spans="1:1">
      <c r="A9" s="1" t="s">
        <v>263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74</v>
      </c>
    </row>
    <row r="18" ht="15" spans="3:3">
      <c r="C18" s="24"/>
    </row>
    <row r="19" ht="25.5" customHeight="1" spans="1:7">
      <c r="A19" s="29" t="s">
        <v>7</v>
      </c>
      <c r="B19" s="29" t="s">
        <v>8</v>
      </c>
      <c r="C19" s="29" t="s">
        <v>9</v>
      </c>
      <c r="D19" s="29" t="s">
        <v>10</v>
      </c>
      <c r="E19" s="30" t="s">
        <v>11</v>
      </c>
      <c r="F19" s="31"/>
      <c r="G19" s="32" t="s">
        <v>12</v>
      </c>
    </row>
    <row r="20" customFormat="1" ht="15" spans="1:7">
      <c r="A20" s="33">
        <v>1</v>
      </c>
      <c r="B20" s="33" t="s">
        <v>13</v>
      </c>
      <c r="C20" s="34" t="s">
        <v>157</v>
      </c>
      <c r="D20" s="35">
        <v>59595</v>
      </c>
      <c r="E20" s="36">
        <f>(D20*0.76)-7000</f>
        <v>38292.2</v>
      </c>
      <c r="F20" s="33" t="s">
        <v>15</v>
      </c>
      <c r="G20" s="37">
        <f>E20*A20</f>
        <v>38292.2</v>
      </c>
    </row>
    <row r="21" customFormat="1" ht="15" spans="1:7">
      <c r="A21" s="38"/>
      <c r="B21" s="38"/>
      <c r="C21" s="39" t="s">
        <v>86</v>
      </c>
      <c r="D21" s="40"/>
      <c r="E21" s="41"/>
      <c r="F21" s="38"/>
      <c r="G21" s="42"/>
    </row>
    <row r="22" customFormat="1" ht="15.75" spans="1:7">
      <c r="A22" s="14"/>
      <c r="B22" s="14"/>
      <c r="C22" s="43" t="s">
        <v>158</v>
      </c>
      <c r="D22" s="13"/>
      <c r="E22" s="44"/>
      <c r="F22" s="14"/>
      <c r="G22" s="45"/>
    </row>
    <row r="23" customFormat="1" ht="15" spans="1:7">
      <c r="A23" s="33">
        <v>1</v>
      </c>
      <c r="B23" s="67" t="s">
        <v>13</v>
      </c>
      <c r="C23" s="56" t="s">
        <v>217</v>
      </c>
      <c r="D23" s="57">
        <v>32995</v>
      </c>
      <c r="E23" s="36">
        <f>(D23*0.76)-1300</f>
        <v>23776.2</v>
      </c>
      <c r="F23" s="33" t="s">
        <v>15</v>
      </c>
      <c r="G23" s="58">
        <f>E23*A23</f>
        <v>23776.2</v>
      </c>
    </row>
    <row r="24" customFormat="1" ht="15" spans="1:7">
      <c r="A24" s="38"/>
      <c r="B24" s="68"/>
      <c r="C24" s="59" t="s">
        <v>180</v>
      </c>
      <c r="D24" s="60"/>
      <c r="E24" s="41"/>
      <c r="F24" s="38"/>
      <c r="G24" s="61"/>
    </row>
    <row r="25" customFormat="1" ht="15" spans="1:7">
      <c r="A25" s="38"/>
      <c r="B25" s="68"/>
      <c r="C25" s="59" t="s">
        <v>218</v>
      </c>
      <c r="D25" s="60"/>
      <c r="E25" s="41"/>
      <c r="F25" s="38"/>
      <c r="G25" s="61"/>
    </row>
    <row r="26" customFormat="1" ht="15.75" spans="1:7">
      <c r="A26" s="14"/>
      <c r="B26" s="69"/>
      <c r="C26" s="62" t="s">
        <v>219</v>
      </c>
      <c r="D26" s="63"/>
      <c r="E26" s="44"/>
      <c r="F26" s="14"/>
      <c r="G26" s="64"/>
    </row>
    <row r="27" customFormat="1" ht="15" spans="1:7">
      <c r="A27" s="33">
        <v>1</v>
      </c>
      <c r="B27" s="67" t="s">
        <v>13</v>
      </c>
      <c r="C27" s="56" t="s">
        <v>208</v>
      </c>
      <c r="D27" s="57">
        <v>28995</v>
      </c>
      <c r="E27" s="36">
        <f>(D27*0.76)-1300</f>
        <v>20736.2</v>
      </c>
      <c r="F27" s="33" t="s">
        <v>15</v>
      </c>
      <c r="G27" s="58">
        <f>E27*A27</f>
        <v>20736.2</v>
      </c>
    </row>
    <row r="28" customFormat="1" ht="15" spans="1:7">
      <c r="A28" s="38"/>
      <c r="B28" s="68"/>
      <c r="C28" s="59" t="s">
        <v>180</v>
      </c>
      <c r="D28" s="60"/>
      <c r="E28" s="41"/>
      <c r="F28" s="38"/>
      <c r="G28" s="61"/>
    </row>
    <row r="29" customFormat="1" ht="15" spans="1:7">
      <c r="A29" s="38"/>
      <c r="B29" s="68"/>
      <c r="C29" s="59" t="s">
        <v>209</v>
      </c>
      <c r="D29" s="60"/>
      <c r="E29" s="41"/>
      <c r="F29" s="38"/>
      <c r="G29" s="61"/>
    </row>
    <row r="30" customFormat="1" ht="15.75" spans="1:7">
      <c r="A30" s="14"/>
      <c r="B30" s="69"/>
      <c r="C30" s="62" t="s">
        <v>210</v>
      </c>
      <c r="D30" s="63"/>
      <c r="E30" s="44"/>
      <c r="F30" s="14"/>
      <c r="G30" s="64"/>
    </row>
    <row r="31" s="26" customFormat="1" ht="17.25" spans="1:7">
      <c r="A31" s="102" t="s">
        <v>25</v>
      </c>
      <c r="B31" s="103"/>
      <c r="C31" s="103"/>
      <c r="D31" s="104"/>
      <c r="E31" s="105"/>
      <c r="F31" s="106" t="s">
        <v>15</v>
      </c>
      <c r="G31" s="107">
        <f>SUM(G20:G30)</f>
        <v>82804.6</v>
      </c>
    </row>
    <row r="32" s="26" customFormat="1" ht="15" spans="1:7">
      <c r="A32" s="125" t="s">
        <v>256</v>
      </c>
      <c r="B32" s="126"/>
      <c r="C32" s="127"/>
      <c r="D32" s="128"/>
      <c r="E32" s="92"/>
      <c r="F32" s="94" t="s">
        <v>15</v>
      </c>
      <c r="G32" s="129">
        <v>17120</v>
      </c>
    </row>
    <row r="33" customFormat="1" ht="15.75" spans="1:8">
      <c r="A33" s="96" t="s">
        <v>24</v>
      </c>
      <c r="B33" s="97"/>
      <c r="C33" s="97"/>
      <c r="D33" s="98"/>
      <c r="E33" s="99"/>
      <c r="F33" s="100" t="s">
        <v>15</v>
      </c>
      <c r="G33" s="101">
        <v>600</v>
      </c>
      <c r="H33" s="2"/>
    </row>
    <row r="34" ht="17.25" spans="1:7">
      <c r="A34" s="102" t="s">
        <v>83</v>
      </c>
      <c r="B34" s="103"/>
      <c r="C34" s="103"/>
      <c r="D34" s="104"/>
      <c r="E34" s="105"/>
      <c r="F34" s="66" t="s">
        <v>15</v>
      </c>
      <c r="G34" s="50">
        <f>SUM(G31:G33)</f>
        <v>100524.6</v>
      </c>
    </row>
    <row r="35" ht="16.5" spans="1:7">
      <c r="A35" s="108"/>
      <c r="B35" s="108"/>
      <c r="C35" s="108"/>
      <c r="D35" s="108"/>
      <c r="E35" s="108"/>
      <c r="F35" s="52"/>
      <c r="G35" s="53"/>
    </row>
    <row r="36" spans="1:1">
      <c r="A36" s="1" t="s">
        <v>26</v>
      </c>
    </row>
    <row r="37" spans="2:2">
      <c r="B37" s="1" t="s">
        <v>27</v>
      </c>
    </row>
    <row r="39" spans="1:1">
      <c r="A39" s="1" t="s">
        <v>30</v>
      </c>
    </row>
    <row r="40" s="2" customFormat="1" spans="2:2">
      <c r="B40" s="1" t="s">
        <v>89</v>
      </c>
    </row>
    <row r="41" s="2" customFormat="1" spans="2:2">
      <c r="B41" s="1" t="s">
        <v>31</v>
      </c>
    </row>
    <row r="42" s="2" customFormat="1"/>
    <row r="43" s="1" customFormat="1" spans="1:1">
      <c r="A43" s="1" t="s">
        <v>58</v>
      </c>
    </row>
    <row r="44" s="1" customFormat="1" spans="2:2">
      <c r="B44" s="1" t="s">
        <v>34</v>
      </c>
    </row>
    <row r="45" spans="2:2">
      <c r="B45" s="24" t="s">
        <v>169</v>
      </c>
    </row>
    <row r="46" spans="2:2">
      <c r="B46" s="54"/>
    </row>
    <row r="47" spans="2:2">
      <c r="B47" s="1" t="s">
        <v>35</v>
      </c>
    </row>
    <row r="49" spans="2:2">
      <c r="B49" s="1" t="s">
        <v>36</v>
      </c>
    </row>
    <row r="50" spans="2:2">
      <c r="B50" s="130"/>
    </row>
    <row r="51" spans="2:2">
      <c r="B51" s="130"/>
    </row>
    <row r="52" spans="2:2">
      <c r="B52" s="130"/>
    </row>
    <row r="53" spans="2:2">
      <c r="B53" s="24"/>
    </row>
    <row r="55" spans="1:1">
      <c r="A55" s="1" t="s">
        <v>37</v>
      </c>
    </row>
    <row r="58" spans="1:1">
      <c r="A58" s="1" t="s">
        <v>38</v>
      </c>
    </row>
    <row r="59" spans="1:1">
      <c r="A59" s="1" t="s">
        <v>39</v>
      </c>
    </row>
    <row r="62" spans="1:4">
      <c r="A62" s="1" t="s">
        <v>99</v>
      </c>
      <c r="D62" s="1" t="s">
        <v>41</v>
      </c>
    </row>
    <row r="65" spans="1:4">
      <c r="A65" s="1" t="s">
        <v>42</v>
      </c>
      <c r="D65" s="1" t="s">
        <v>43</v>
      </c>
    </row>
    <row r="66" spans="1:4">
      <c r="A66" s="1" t="s">
        <v>44</v>
      </c>
      <c r="D66" s="1" t="s">
        <v>45</v>
      </c>
    </row>
    <row r="72" spans="1:5">
      <c r="A72" s="1" t="s">
        <v>264</v>
      </c>
      <c r="D72" s="1" t="s">
        <v>47</v>
      </c>
      <c r="E72" s="1" t="s">
        <v>48</v>
      </c>
    </row>
    <row r="73" spans="1:5">
      <c r="A73" s="1" t="s">
        <v>265</v>
      </c>
      <c r="E73" s="1" t="s">
        <v>50</v>
      </c>
    </row>
  </sheetData>
  <mergeCells count="22">
    <mergeCell ref="A4:B4"/>
    <mergeCell ref="A31:E31"/>
    <mergeCell ref="A33:E33"/>
    <mergeCell ref="A34:E34"/>
    <mergeCell ref="A20:A22"/>
    <mergeCell ref="A23:A26"/>
    <mergeCell ref="A27:A30"/>
    <mergeCell ref="B20:B22"/>
    <mergeCell ref="B23:B26"/>
    <mergeCell ref="B27:B30"/>
    <mergeCell ref="D20:D22"/>
    <mergeCell ref="D23:D26"/>
    <mergeCell ref="D27:D30"/>
    <mergeCell ref="E20:E22"/>
    <mergeCell ref="E23:E26"/>
    <mergeCell ref="E27:E30"/>
    <mergeCell ref="F20:F22"/>
    <mergeCell ref="F23:F26"/>
    <mergeCell ref="F27:F30"/>
    <mergeCell ref="G20:G22"/>
    <mergeCell ref="G23:G26"/>
    <mergeCell ref="G27:G30"/>
  </mergeCells>
  <pageMargins left="0.432638888888889" right="0.17" top="0.84" bottom="0.590277777777778" header="0.511805555555556" footer="0.196527777777778"/>
  <pageSetup paperSize="1" scale="66" orientation="portrait" horizontalDpi="120" verticalDpi="72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4"/>
  <sheetViews>
    <sheetView zoomScaleSheetLayoutView="60" workbookViewId="0">
      <selection activeCell="A7" sqref="A7"/>
    </sheetView>
  </sheetViews>
  <sheetFormatPr defaultColWidth="9.1047619047619" defaultRowHeight="14.25" outlineLevelCol="6"/>
  <cols>
    <col min="1" max="1" width="6.55238095238095" style="26" customWidth="1"/>
    <col min="2" max="2" width="11.4380952380952" style="26" customWidth="1"/>
    <col min="3" max="3" width="58.1047619047619" style="26" customWidth="1"/>
    <col min="4" max="4" width="12.552380952381" style="26" customWidth="1"/>
    <col min="5" max="5" width="16.1047619047619" style="26" customWidth="1"/>
    <col min="6" max="6" width="5.66666666666667" style="26" customWidth="1"/>
    <col min="7" max="7" width="15.4380952380952" style="26" customWidth="1"/>
    <col min="8" max="16384" width="9.1047619047619" style="26"/>
  </cols>
  <sheetData>
    <row r="4" spans="1:2">
      <c r="A4" s="27">
        <v>45821</v>
      </c>
      <c r="B4" s="27"/>
    </row>
    <row r="5" spans="1:2">
      <c r="A5" s="72"/>
      <c r="B5" s="72"/>
    </row>
    <row r="6" spans="1:2">
      <c r="A6" s="72"/>
      <c r="B6" s="72"/>
    </row>
    <row r="7" spans="1:2">
      <c r="A7" s="72" t="s">
        <v>266</v>
      </c>
      <c r="B7" s="72"/>
    </row>
    <row r="8" spans="1:1">
      <c r="A8" s="72" t="s">
        <v>267</v>
      </c>
    </row>
    <row r="9" spans="1:1">
      <c r="A9" s="72" t="s">
        <v>268</v>
      </c>
    </row>
    <row r="12" spans="1:1">
      <c r="A12" s="26" t="s">
        <v>3</v>
      </c>
    </row>
    <row r="14" spans="2:2">
      <c r="B14" s="26" t="s">
        <v>4</v>
      </c>
    </row>
    <row r="15" spans="2:2">
      <c r="B15" s="26" t="s">
        <v>5</v>
      </c>
    </row>
    <row r="18" spans="1:1">
      <c r="A18" s="26" t="s">
        <v>6</v>
      </c>
    </row>
    <row r="19" ht="15" spans="3:3">
      <c r="C19" s="73" t="s">
        <v>164</v>
      </c>
    </row>
    <row r="20" ht="25.5" customHeight="1" spans="1:7">
      <c r="A20" s="74" t="s">
        <v>7</v>
      </c>
      <c r="B20" s="74" t="s">
        <v>8</v>
      </c>
      <c r="C20" s="74" t="s">
        <v>9</v>
      </c>
      <c r="D20" s="74" t="s">
        <v>10</v>
      </c>
      <c r="E20" s="75" t="s">
        <v>11</v>
      </c>
      <c r="F20" s="76"/>
      <c r="G20" s="77" t="s">
        <v>12</v>
      </c>
    </row>
    <row r="21" spans="1:7">
      <c r="A21" s="33">
        <v>1</v>
      </c>
      <c r="B21" s="33" t="s">
        <v>13</v>
      </c>
      <c r="C21" s="56" t="s">
        <v>19</v>
      </c>
      <c r="D21" s="57">
        <v>27995</v>
      </c>
      <c r="E21" s="36">
        <f>(D21*0.76)-1000</f>
        <v>20276.2</v>
      </c>
      <c r="F21" s="33" t="s">
        <v>15</v>
      </c>
      <c r="G21" s="58">
        <f>E21*A21</f>
        <v>20276.2</v>
      </c>
    </row>
    <row r="22" spans="1:7">
      <c r="A22" s="38"/>
      <c r="B22" s="38"/>
      <c r="C22" s="59" t="s">
        <v>16</v>
      </c>
      <c r="D22" s="60"/>
      <c r="E22" s="41"/>
      <c r="F22" s="38"/>
      <c r="G22" s="61"/>
    </row>
    <row r="23" spans="1:7">
      <c r="A23" s="38"/>
      <c r="B23" s="38"/>
      <c r="C23" s="59" t="s">
        <v>20</v>
      </c>
      <c r="D23" s="60"/>
      <c r="E23" s="41"/>
      <c r="F23" s="38"/>
      <c r="G23" s="61"/>
    </row>
    <row r="24" ht="15" spans="1:7">
      <c r="A24" s="14"/>
      <c r="B24" s="14"/>
      <c r="C24" s="62" t="s">
        <v>18</v>
      </c>
      <c r="D24" s="63"/>
      <c r="E24" s="44"/>
      <c r="F24" s="14"/>
      <c r="G24" s="64"/>
    </row>
    <row r="25" ht="15" spans="1:7">
      <c r="A25" s="96" t="s">
        <v>24</v>
      </c>
      <c r="B25" s="97"/>
      <c r="C25" s="97"/>
      <c r="D25" s="98"/>
      <c r="E25" s="99"/>
      <c r="F25" s="100" t="s">
        <v>15</v>
      </c>
      <c r="G25" s="101">
        <v>600</v>
      </c>
    </row>
    <row r="26" ht="17.25" spans="1:7">
      <c r="A26" s="102" t="s">
        <v>25</v>
      </c>
      <c r="B26" s="103"/>
      <c r="C26" s="103"/>
      <c r="D26" s="104"/>
      <c r="E26" s="105"/>
      <c r="F26" s="106" t="s">
        <v>15</v>
      </c>
      <c r="G26" s="107">
        <f>SUM(G21:G25)</f>
        <v>20876.2</v>
      </c>
    </row>
    <row r="27" spans="1:7">
      <c r="A27" s="78"/>
      <c r="B27" s="78"/>
      <c r="C27" s="78"/>
      <c r="D27" s="78"/>
      <c r="E27" s="78"/>
      <c r="F27" s="79"/>
      <c r="G27" s="80"/>
    </row>
    <row r="28" ht="15" spans="3:3">
      <c r="C28" s="73" t="s">
        <v>167</v>
      </c>
    </row>
    <row r="29" ht="25.5" customHeight="1" spans="1:7">
      <c r="A29" s="74" t="s">
        <v>7</v>
      </c>
      <c r="B29" s="74" t="s">
        <v>8</v>
      </c>
      <c r="C29" s="74" t="s">
        <v>9</v>
      </c>
      <c r="D29" s="74" t="s">
        <v>10</v>
      </c>
      <c r="E29" s="75" t="s">
        <v>11</v>
      </c>
      <c r="F29" s="76"/>
      <c r="G29" s="77" t="s">
        <v>12</v>
      </c>
    </row>
    <row r="30" spans="1:7">
      <c r="A30" s="33">
        <v>1</v>
      </c>
      <c r="B30" s="67" t="s">
        <v>13</v>
      </c>
      <c r="C30" s="56" t="s">
        <v>217</v>
      </c>
      <c r="D30" s="57">
        <v>32995</v>
      </c>
      <c r="E30" s="36">
        <f>(D30*0.76)-1300</f>
        <v>23776.2</v>
      </c>
      <c r="F30" s="33" t="s">
        <v>15</v>
      </c>
      <c r="G30" s="58">
        <f>E30*A30</f>
        <v>23776.2</v>
      </c>
    </row>
    <row r="31" spans="1:7">
      <c r="A31" s="38"/>
      <c r="B31" s="68"/>
      <c r="C31" s="59" t="s">
        <v>180</v>
      </c>
      <c r="D31" s="60"/>
      <c r="E31" s="41"/>
      <c r="F31" s="38"/>
      <c r="G31" s="61"/>
    </row>
    <row r="32" spans="1:7">
      <c r="A32" s="38"/>
      <c r="B32" s="68"/>
      <c r="C32" s="59" t="s">
        <v>218</v>
      </c>
      <c r="D32" s="60"/>
      <c r="E32" s="41"/>
      <c r="F32" s="38"/>
      <c r="G32" s="61"/>
    </row>
    <row r="33" ht="15" spans="1:7">
      <c r="A33" s="14"/>
      <c r="B33" s="69"/>
      <c r="C33" s="62" t="s">
        <v>219</v>
      </c>
      <c r="D33" s="63"/>
      <c r="E33" s="44"/>
      <c r="F33" s="14"/>
      <c r="G33" s="64"/>
    </row>
    <row r="34" ht="15" spans="1:7">
      <c r="A34" s="96" t="s">
        <v>24</v>
      </c>
      <c r="B34" s="97"/>
      <c r="C34" s="97"/>
      <c r="D34" s="98"/>
      <c r="E34" s="99"/>
      <c r="F34" s="100" t="s">
        <v>15</v>
      </c>
      <c r="G34" s="101">
        <v>600</v>
      </c>
    </row>
    <row r="35" ht="17.25" spans="1:7">
      <c r="A35" s="102" t="s">
        <v>25</v>
      </c>
      <c r="B35" s="103"/>
      <c r="C35" s="103"/>
      <c r="D35" s="104"/>
      <c r="E35" s="105"/>
      <c r="F35" s="106" t="s">
        <v>15</v>
      </c>
      <c r="G35" s="107">
        <f>SUM(G30:G34)</f>
        <v>24376.2</v>
      </c>
    </row>
    <row r="37" spans="1:1">
      <c r="A37" s="26" t="s">
        <v>26</v>
      </c>
    </row>
    <row r="38" spans="2:2">
      <c r="B38" s="26" t="s">
        <v>27</v>
      </c>
    </row>
    <row r="40" s="26" customFormat="1" spans="1:1">
      <c r="A40" s="26" t="s">
        <v>28</v>
      </c>
    </row>
    <row r="41" s="26" customFormat="1" spans="2:2">
      <c r="B41" s="1" t="s">
        <v>269</v>
      </c>
    </row>
    <row r="43" spans="1:1">
      <c r="A43" s="26" t="s">
        <v>30</v>
      </c>
    </row>
    <row r="44" s="26" customFormat="1" spans="2:2">
      <c r="B44" s="1" t="s">
        <v>31</v>
      </c>
    </row>
    <row r="45" s="70" customFormat="1"/>
    <row r="46" spans="1:1">
      <c r="A46" s="26" t="s">
        <v>58</v>
      </c>
    </row>
    <row r="47" spans="2:2">
      <c r="B47" s="26" t="s">
        <v>34</v>
      </c>
    </row>
    <row r="49" spans="2:2">
      <c r="B49" s="26" t="s">
        <v>35</v>
      </c>
    </row>
    <row r="51" spans="2:2">
      <c r="B51" s="26" t="s">
        <v>36</v>
      </c>
    </row>
    <row r="53" spans="2:2">
      <c r="B53" s="81" t="s">
        <v>270</v>
      </c>
    </row>
    <row r="55" spans="2:2">
      <c r="B55" s="82"/>
    </row>
    <row r="57" spans="1:1">
      <c r="A57" s="26" t="s">
        <v>37</v>
      </c>
    </row>
    <row r="60" spans="1:1">
      <c r="A60" s="26" t="s">
        <v>38</v>
      </c>
    </row>
    <row r="61" spans="1:1">
      <c r="A61" s="26" t="s">
        <v>39</v>
      </c>
    </row>
    <row r="64" spans="1:4">
      <c r="A64" s="26" t="s">
        <v>99</v>
      </c>
      <c r="D64" s="26" t="s">
        <v>41</v>
      </c>
    </row>
    <row r="67" spans="1:4">
      <c r="A67" s="26" t="s">
        <v>42</v>
      </c>
      <c r="D67" s="26" t="s">
        <v>43</v>
      </c>
    </row>
    <row r="68" spans="1:4">
      <c r="A68" s="26" t="s">
        <v>44</v>
      </c>
      <c r="D68" s="26" t="s">
        <v>45</v>
      </c>
    </row>
    <row r="73" spans="1:5">
      <c r="A73" s="1" t="s">
        <v>271</v>
      </c>
      <c r="D73" s="26" t="s">
        <v>47</v>
      </c>
      <c r="E73" s="26" t="s">
        <v>48</v>
      </c>
    </row>
    <row r="74" spans="1:5">
      <c r="A74" s="1" t="s">
        <v>272</v>
      </c>
      <c r="E74" s="26" t="s">
        <v>50</v>
      </c>
    </row>
  </sheetData>
  <mergeCells count="17">
    <mergeCell ref="A4:B4"/>
    <mergeCell ref="A25:E25"/>
    <mergeCell ref="A26:E26"/>
    <mergeCell ref="A34:E34"/>
    <mergeCell ref="A35:E35"/>
    <mergeCell ref="A21:A24"/>
    <mergeCell ref="A30:A33"/>
    <mergeCell ref="B21:B24"/>
    <mergeCell ref="B30:B33"/>
    <mergeCell ref="D21:D24"/>
    <mergeCell ref="D30:D33"/>
    <mergeCell ref="E21:E24"/>
    <mergeCell ref="E30:E33"/>
    <mergeCell ref="F21:F24"/>
    <mergeCell ref="F30:F33"/>
    <mergeCell ref="G21:G24"/>
    <mergeCell ref="G30:G33"/>
  </mergeCells>
  <pageMargins left="0.393055555555556" right="0.17" top="0.84" bottom="0.590277777777778" header="0.5" footer="0.196527777777778"/>
  <pageSetup paperSize="1" scale="65" orientation="portrait" horizontalDpi="120" verticalDpi="72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5"/>
  <sheetViews>
    <sheetView zoomScaleSheetLayoutView="60" workbookViewId="0">
      <selection activeCell="A7" sqref="A7"/>
    </sheetView>
  </sheetViews>
  <sheetFormatPr defaultColWidth="9.1047619047619" defaultRowHeight="14.25" outlineLevelCol="6"/>
  <cols>
    <col min="1" max="1" width="6.55238095238095" style="26" customWidth="1"/>
    <col min="2" max="2" width="11.4380952380952" style="26" customWidth="1"/>
    <col min="3" max="3" width="58.1047619047619" style="26" customWidth="1"/>
    <col min="4" max="4" width="12.552380952381" style="26" customWidth="1"/>
    <col min="5" max="5" width="16.1047619047619" style="26" customWidth="1"/>
    <col min="6" max="6" width="5.66666666666667" style="26" customWidth="1"/>
    <col min="7" max="7" width="15.4380952380952" style="26" customWidth="1"/>
    <col min="8" max="16384" width="9.1047619047619" style="26"/>
  </cols>
  <sheetData>
    <row r="4" spans="1:2">
      <c r="A4" s="27">
        <v>45821</v>
      </c>
      <c r="B4" s="27"/>
    </row>
    <row r="5" spans="1:2">
      <c r="A5" s="72"/>
      <c r="B5" s="72"/>
    </row>
    <row r="6" spans="1:2">
      <c r="A6" s="72"/>
      <c r="B6" s="72"/>
    </row>
    <row r="7" spans="1:2">
      <c r="A7" s="72" t="s">
        <v>273</v>
      </c>
      <c r="B7" s="72"/>
    </row>
    <row r="8" spans="1:2">
      <c r="A8" s="72" t="s">
        <v>274</v>
      </c>
      <c r="B8" s="72"/>
    </row>
    <row r="9" spans="1:1">
      <c r="A9" s="72" t="s">
        <v>275</v>
      </c>
    </row>
    <row r="10" spans="1:1">
      <c r="A10" s="72" t="s">
        <v>276</v>
      </c>
    </row>
    <row r="13" spans="1:1">
      <c r="A13" s="26" t="s">
        <v>3</v>
      </c>
    </row>
    <row r="15" spans="2:2">
      <c r="B15" s="26" t="s">
        <v>4</v>
      </c>
    </row>
    <row r="16" spans="2:2">
      <c r="B16" s="26" t="s">
        <v>5</v>
      </c>
    </row>
    <row r="18" spans="1:1">
      <c r="A18" s="26" t="s">
        <v>6</v>
      </c>
    </row>
    <row r="19" ht="15" spans="3:3">
      <c r="C19" s="73" t="s">
        <v>164</v>
      </c>
    </row>
    <row r="20" ht="25.5" customHeight="1" spans="1:7">
      <c r="A20" s="74" t="s">
        <v>7</v>
      </c>
      <c r="B20" s="74" t="s">
        <v>8</v>
      </c>
      <c r="C20" s="74" t="s">
        <v>9</v>
      </c>
      <c r="D20" s="74" t="s">
        <v>10</v>
      </c>
      <c r="E20" s="75" t="s">
        <v>11</v>
      </c>
      <c r="F20" s="76"/>
      <c r="G20" s="77" t="s">
        <v>12</v>
      </c>
    </row>
    <row r="21" spans="1:7">
      <c r="A21" s="33">
        <v>30</v>
      </c>
      <c r="B21" s="33" t="s">
        <v>13</v>
      </c>
      <c r="C21" s="56" t="s">
        <v>14</v>
      </c>
      <c r="D21" s="57">
        <v>24995</v>
      </c>
      <c r="E21" s="36">
        <f>(D21*0.76)-800</f>
        <v>18196.2</v>
      </c>
      <c r="F21" s="33" t="s">
        <v>15</v>
      </c>
      <c r="G21" s="58">
        <f>E21*A21</f>
        <v>545886</v>
      </c>
    </row>
    <row r="22" spans="1:7">
      <c r="A22" s="38"/>
      <c r="B22" s="38"/>
      <c r="C22" s="59" t="s">
        <v>16</v>
      </c>
      <c r="D22" s="60"/>
      <c r="E22" s="41"/>
      <c r="F22" s="38"/>
      <c r="G22" s="61"/>
    </row>
    <row r="23" spans="1:7">
      <c r="A23" s="38"/>
      <c r="B23" s="38"/>
      <c r="C23" s="59" t="s">
        <v>17</v>
      </c>
      <c r="D23" s="60"/>
      <c r="E23" s="41"/>
      <c r="F23" s="38"/>
      <c r="G23" s="61"/>
    </row>
    <row r="24" ht="15" spans="1:7">
      <c r="A24" s="14"/>
      <c r="B24" s="14"/>
      <c r="C24" s="62" t="s">
        <v>18</v>
      </c>
      <c r="D24" s="63"/>
      <c r="E24" s="44"/>
      <c r="F24" s="14"/>
      <c r="G24" s="64"/>
    </row>
    <row r="25" ht="15" spans="1:7">
      <c r="A25" s="96" t="s">
        <v>24</v>
      </c>
      <c r="B25" s="97"/>
      <c r="C25" s="97"/>
      <c r="D25" s="98"/>
      <c r="E25" s="99"/>
      <c r="F25" s="100" t="s">
        <v>15</v>
      </c>
      <c r="G25" s="101">
        <v>600</v>
      </c>
    </row>
    <row r="26" ht="17.25" spans="1:7">
      <c r="A26" s="102" t="s">
        <v>25</v>
      </c>
      <c r="B26" s="103"/>
      <c r="C26" s="103"/>
      <c r="D26" s="104"/>
      <c r="E26" s="105"/>
      <c r="F26" s="106" t="s">
        <v>15</v>
      </c>
      <c r="G26" s="107">
        <f>SUM(G21:G25)</f>
        <v>546486</v>
      </c>
    </row>
    <row r="27" spans="1:7">
      <c r="A27" s="78"/>
      <c r="B27" s="78"/>
      <c r="C27" s="78"/>
      <c r="D27" s="78"/>
      <c r="E27" s="78"/>
      <c r="F27" s="79"/>
      <c r="G27" s="80"/>
    </row>
    <row r="28" ht="15" spans="3:3">
      <c r="C28" s="73" t="s">
        <v>167</v>
      </c>
    </row>
    <row r="29" ht="25.5" customHeight="1" spans="1:7">
      <c r="A29" s="74" t="s">
        <v>7</v>
      </c>
      <c r="B29" s="74" t="s">
        <v>8</v>
      </c>
      <c r="C29" s="74" t="s">
        <v>9</v>
      </c>
      <c r="D29" s="74" t="s">
        <v>10</v>
      </c>
      <c r="E29" s="75" t="s">
        <v>11</v>
      </c>
      <c r="F29" s="76"/>
      <c r="G29" s="77" t="s">
        <v>12</v>
      </c>
    </row>
    <row r="30" spans="1:7">
      <c r="A30" s="33">
        <v>30</v>
      </c>
      <c r="B30" s="67" t="s">
        <v>13</v>
      </c>
      <c r="C30" s="56" t="s">
        <v>208</v>
      </c>
      <c r="D30" s="57">
        <v>28995</v>
      </c>
      <c r="E30" s="36">
        <f>(D30*0.76)-1300</f>
        <v>20736.2</v>
      </c>
      <c r="F30" s="33" t="s">
        <v>15</v>
      </c>
      <c r="G30" s="58">
        <f>E30*A30</f>
        <v>622086</v>
      </c>
    </row>
    <row r="31" spans="1:7">
      <c r="A31" s="38"/>
      <c r="B31" s="68"/>
      <c r="C31" s="59" t="s">
        <v>180</v>
      </c>
      <c r="D31" s="60"/>
      <c r="E31" s="41"/>
      <c r="F31" s="38"/>
      <c r="G31" s="61"/>
    </row>
    <row r="32" spans="1:7">
      <c r="A32" s="38"/>
      <c r="B32" s="68"/>
      <c r="C32" s="59" t="s">
        <v>209</v>
      </c>
      <c r="D32" s="60"/>
      <c r="E32" s="41"/>
      <c r="F32" s="38"/>
      <c r="G32" s="61"/>
    </row>
    <row r="33" ht="15" spans="1:7">
      <c r="A33" s="14"/>
      <c r="B33" s="69"/>
      <c r="C33" s="62" t="s">
        <v>210</v>
      </c>
      <c r="D33" s="63"/>
      <c r="E33" s="44"/>
      <c r="F33" s="14"/>
      <c r="G33" s="64"/>
    </row>
    <row r="34" ht="15" spans="1:7">
      <c r="A34" s="96" t="s">
        <v>24</v>
      </c>
      <c r="B34" s="97"/>
      <c r="C34" s="97"/>
      <c r="D34" s="98"/>
      <c r="E34" s="99"/>
      <c r="F34" s="100" t="s">
        <v>15</v>
      </c>
      <c r="G34" s="101">
        <v>600</v>
      </c>
    </row>
    <row r="35" ht="17.25" spans="1:7">
      <c r="A35" s="102" t="s">
        <v>25</v>
      </c>
      <c r="B35" s="103"/>
      <c r="C35" s="103"/>
      <c r="D35" s="104"/>
      <c r="E35" s="105"/>
      <c r="F35" s="106" t="s">
        <v>15</v>
      </c>
      <c r="G35" s="107">
        <f>SUM(G30:G34)</f>
        <v>622686</v>
      </c>
    </row>
    <row r="37" spans="1:1">
      <c r="A37" s="26" t="s">
        <v>26</v>
      </c>
    </row>
    <row r="38" spans="2:2">
      <c r="B38" s="26" t="s">
        <v>27</v>
      </c>
    </row>
    <row r="40" s="26" customFormat="1" spans="1:1">
      <c r="A40" s="26" t="s">
        <v>28</v>
      </c>
    </row>
    <row r="41" s="26" customFormat="1" spans="2:2">
      <c r="B41" s="1" t="s">
        <v>269</v>
      </c>
    </row>
    <row r="43" spans="1:1">
      <c r="A43" s="26" t="s">
        <v>30</v>
      </c>
    </row>
    <row r="44" s="26" customFormat="1" spans="2:2">
      <c r="B44" s="1" t="s">
        <v>31</v>
      </c>
    </row>
    <row r="45" s="70" customFormat="1"/>
    <row r="46" spans="1:1">
      <c r="A46" s="26" t="s">
        <v>58</v>
      </c>
    </row>
    <row r="47" spans="2:2">
      <c r="B47" s="26" t="s">
        <v>34</v>
      </c>
    </row>
    <row r="49" spans="2:2">
      <c r="B49" s="26" t="s">
        <v>35</v>
      </c>
    </row>
    <row r="51" spans="2:2">
      <c r="B51" s="26" t="s">
        <v>36</v>
      </c>
    </row>
    <row r="53" spans="2:2">
      <c r="B53" s="81" t="s">
        <v>270</v>
      </c>
    </row>
    <row r="54" spans="2:2">
      <c r="B54" s="81"/>
    </row>
    <row r="56" spans="2:2">
      <c r="B56" s="82"/>
    </row>
    <row r="58" spans="1:1">
      <c r="A58" s="26" t="s">
        <v>37</v>
      </c>
    </row>
    <row r="61" spans="1:1">
      <c r="A61" s="26" t="s">
        <v>38</v>
      </c>
    </row>
    <row r="62" spans="1:1">
      <c r="A62" s="26" t="s">
        <v>39</v>
      </c>
    </row>
    <row r="65" spans="1:4">
      <c r="A65" s="26" t="s">
        <v>99</v>
      </c>
      <c r="D65" s="26" t="s">
        <v>41</v>
      </c>
    </row>
    <row r="68" spans="1:4">
      <c r="A68" s="26" t="s">
        <v>42</v>
      </c>
      <c r="D68" s="26" t="s">
        <v>43</v>
      </c>
    </row>
    <row r="69" spans="1:4">
      <c r="A69" s="26" t="s">
        <v>44</v>
      </c>
      <c r="D69" s="26" t="s">
        <v>45</v>
      </c>
    </row>
    <row r="74" spans="1:5">
      <c r="A74" s="1" t="s">
        <v>277</v>
      </c>
      <c r="D74" s="26" t="s">
        <v>47</v>
      </c>
      <c r="E74" s="26" t="s">
        <v>48</v>
      </c>
    </row>
    <row r="75" spans="1:5">
      <c r="A75" s="1" t="s">
        <v>212</v>
      </c>
      <c r="E75" s="26" t="s">
        <v>50</v>
      </c>
    </row>
  </sheetData>
  <mergeCells count="17">
    <mergeCell ref="A4:B4"/>
    <mergeCell ref="A25:E25"/>
    <mergeCell ref="A26:E26"/>
    <mergeCell ref="A34:E34"/>
    <mergeCell ref="A35:E35"/>
    <mergeCell ref="A21:A24"/>
    <mergeCell ref="A30:A33"/>
    <mergeCell ref="B21:B24"/>
    <mergeCell ref="B30:B33"/>
    <mergeCell ref="D21:D24"/>
    <mergeCell ref="D30:D33"/>
    <mergeCell ref="E21:E24"/>
    <mergeCell ref="E30:E33"/>
    <mergeCell ref="F21:F24"/>
    <mergeCell ref="F30:F33"/>
    <mergeCell ref="G21:G24"/>
    <mergeCell ref="G30:G33"/>
  </mergeCells>
  <pageMargins left="0.393055555555556" right="0.17" top="0.84" bottom="0.590277777777778" header="0.5" footer="0.196527777777778"/>
  <pageSetup paperSize="1" scale="64" orientation="portrait" horizontalDpi="120" verticalDpi="72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0"/>
  <sheetViews>
    <sheetView zoomScaleSheetLayoutView="60" workbookViewId="0">
      <selection activeCell="A7" sqref="A7"/>
    </sheetView>
  </sheetViews>
  <sheetFormatPr defaultColWidth="9.1047619047619" defaultRowHeight="14.25" outlineLevelCol="6"/>
  <cols>
    <col min="1" max="1" width="6.55238095238095" style="26" customWidth="1"/>
    <col min="2" max="2" width="11.4380952380952" style="26" customWidth="1"/>
    <col min="3" max="3" width="58.1047619047619" style="26" customWidth="1"/>
    <col min="4" max="4" width="12.552380952381" style="26" customWidth="1"/>
    <col min="5" max="5" width="16.1047619047619" style="26" customWidth="1"/>
    <col min="6" max="6" width="5.66666666666667" style="26" customWidth="1"/>
    <col min="7" max="7" width="15.4380952380952" style="26" customWidth="1"/>
    <col min="8" max="16384" width="9.1047619047619" style="26"/>
  </cols>
  <sheetData>
    <row r="4" spans="1:2">
      <c r="A4" s="27">
        <v>45821</v>
      </c>
      <c r="B4" s="27"/>
    </row>
    <row r="5" spans="1:2">
      <c r="A5" s="72"/>
      <c r="B5" s="72"/>
    </row>
    <row r="6" spans="1:2">
      <c r="A6" s="72"/>
      <c r="B6" s="72"/>
    </row>
    <row r="7" spans="1:2">
      <c r="A7" s="72" t="s">
        <v>278</v>
      </c>
      <c r="B7" s="72"/>
    </row>
    <row r="8" spans="1:1">
      <c r="A8" s="72" t="s">
        <v>279</v>
      </c>
    </row>
    <row r="11" spans="1:1">
      <c r="A11" s="26" t="s">
        <v>3</v>
      </c>
    </row>
    <row r="13" spans="2:2">
      <c r="B13" s="26" t="s">
        <v>4</v>
      </c>
    </row>
    <row r="14" spans="2:2">
      <c r="B14" s="26" t="s">
        <v>5</v>
      </c>
    </row>
    <row r="16" spans="1:1">
      <c r="A16" s="26" t="s">
        <v>6</v>
      </c>
    </row>
    <row r="17" ht="15" spans="3:3">
      <c r="C17" s="73"/>
    </row>
    <row r="18" ht="25.5" customHeight="1" spans="1:7">
      <c r="A18" s="74" t="s">
        <v>7</v>
      </c>
      <c r="B18" s="74" t="s">
        <v>8</v>
      </c>
      <c r="C18" s="74" t="s">
        <v>9</v>
      </c>
      <c r="D18" s="74" t="s">
        <v>10</v>
      </c>
      <c r="E18" s="75" t="s">
        <v>11</v>
      </c>
      <c r="F18" s="76"/>
      <c r="G18" s="77" t="s">
        <v>12</v>
      </c>
    </row>
    <row r="19" spans="1:7">
      <c r="A19" s="33">
        <v>1</v>
      </c>
      <c r="B19" s="67" t="s">
        <v>13</v>
      </c>
      <c r="C19" s="56" t="s">
        <v>217</v>
      </c>
      <c r="D19" s="57">
        <v>32995</v>
      </c>
      <c r="E19" s="36">
        <f>(D19*0.76)-1300</f>
        <v>23776.2</v>
      </c>
      <c r="F19" s="33" t="s">
        <v>15</v>
      </c>
      <c r="G19" s="58">
        <f>E19*A19</f>
        <v>23776.2</v>
      </c>
    </row>
    <row r="20" spans="1:7">
      <c r="A20" s="38"/>
      <c r="B20" s="68"/>
      <c r="C20" s="59" t="s">
        <v>180</v>
      </c>
      <c r="D20" s="60"/>
      <c r="E20" s="41"/>
      <c r="F20" s="38"/>
      <c r="G20" s="61"/>
    </row>
    <row r="21" spans="1:7">
      <c r="A21" s="38"/>
      <c r="B21" s="68"/>
      <c r="C21" s="59" t="s">
        <v>218</v>
      </c>
      <c r="D21" s="60"/>
      <c r="E21" s="41"/>
      <c r="F21" s="38"/>
      <c r="G21" s="61"/>
    </row>
    <row r="22" ht="15" spans="1:7">
      <c r="A22" s="14"/>
      <c r="B22" s="69"/>
      <c r="C22" s="62" t="s">
        <v>219</v>
      </c>
      <c r="D22" s="63"/>
      <c r="E22" s="44"/>
      <c r="F22" s="14"/>
      <c r="G22" s="64"/>
    </row>
    <row r="23" spans="1:7">
      <c r="A23" s="33">
        <v>3</v>
      </c>
      <c r="B23" s="33" t="s">
        <v>13</v>
      </c>
      <c r="C23" s="56" t="s">
        <v>280</v>
      </c>
      <c r="D23" s="35">
        <v>43595</v>
      </c>
      <c r="E23" s="36">
        <f>(D23*0.76)-1800</f>
        <v>31332.2</v>
      </c>
      <c r="F23" s="33" t="s">
        <v>15</v>
      </c>
      <c r="G23" s="37">
        <f>E23*A23</f>
        <v>93996.6</v>
      </c>
    </row>
    <row r="24" spans="1:7">
      <c r="A24" s="38"/>
      <c r="B24" s="38"/>
      <c r="C24" s="59" t="s">
        <v>180</v>
      </c>
      <c r="D24" s="40"/>
      <c r="E24" s="41"/>
      <c r="F24" s="38"/>
      <c r="G24" s="42"/>
    </row>
    <row r="25" spans="1:7">
      <c r="A25" s="38"/>
      <c r="B25" s="38"/>
      <c r="C25" s="59" t="s">
        <v>281</v>
      </c>
      <c r="D25" s="40"/>
      <c r="E25" s="41"/>
      <c r="F25" s="38"/>
      <c r="G25" s="42"/>
    </row>
    <row r="26" ht="15" spans="1:7">
      <c r="A26" s="14"/>
      <c r="B26" s="14"/>
      <c r="C26" s="62" t="s">
        <v>282</v>
      </c>
      <c r="D26" s="13"/>
      <c r="E26" s="44"/>
      <c r="F26" s="14"/>
      <c r="G26" s="45"/>
    </row>
    <row r="27" ht="15" spans="1:7">
      <c r="A27" s="96" t="s">
        <v>24</v>
      </c>
      <c r="B27" s="97"/>
      <c r="C27" s="97"/>
      <c r="D27" s="98"/>
      <c r="E27" s="99"/>
      <c r="F27" s="100" t="s">
        <v>15</v>
      </c>
      <c r="G27" s="101">
        <v>600</v>
      </c>
    </row>
    <row r="28" ht="17.25" spans="1:7">
      <c r="A28" s="102" t="s">
        <v>25</v>
      </c>
      <c r="B28" s="103"/>
      <c r="C28" s="103"/>
      <c r="D28" s="104"/>
      <c r="E28" s="105"/>
      <c r="F28" s="106" t="s">
        <v>15</v>
      </c>
      <c r="G28" s="107">
        <f>SUM(G19:G27)</f>
        <v>118372.8</v>
      </c>
    </row>
    <row r="29" spans="1:7">
      <c r="A29" s="78"/>
      <c r="B29" s="78"/>
      <c r="C29" s="78"/>
      <c r="D29" s="78"/>
      <c r="E29" s="78"/>
      <c r="F29" s="79"/>
      <c r="G29" s="80"/>
    </row>
    <row r="30" spans="1:1">
      <c r="A30" s="26" t="s">
        <v>26</v>
      </c>
    </row>
    <row r="31" spans="2:2">
      <c r="B31" s="26" t="s">
        <v>27</v>
      </c>
    </row>
    <row r="33" s="26" customFormat="1" spans="1:1">
      <c r="A33" s="26" t="s">
        <v>28</v>
      </c>
    </row>
    <row r="34" s="26" customFormat="1" spans="2:2">
      <c r="B34" s="1" t="s">
        <v>269</v>
      </c>
    </row>
    <row r="36" spans="1:1">
      <c r="A36" s="26" t="s">
        <v>30</v>
      </c>
    </row>
    <row r="37" s="26" customFormat="1" spans="2:2">
      <c r="B37" s="1" t="s">
        <v>31</v>
      </c>
    </row>
    <row r="38" s="70" customFormat="1"/>
    <row r="39" spans="1:1">
      <c r="A39" s="26" t="s">
        <v>58</v>
      </c>
    </row>
    <row r="40" spans="2:2">
      <c r="B40" s="26" t="s">
        <v>34</v>
      </c>
    </row>
    <row r="42" spans="2:2">
      <c r="B42" s="26" t="s">
        <v>35</v>
      </c>
    </row>
    <row r="44" spans="2:2">
      <c r="B44" s="26" t="s">
        <v>36</v>
      </c>
    </row>
    <row r="46" spans="2:2">
      <c r="B46" s="81" t="s">
        <v>270</v>
      </c>
    </row>
    <row r="47" spans="2:2">
      <c r="B47" s="81" t="s">
        <v>283</v>
      </c>
    </row>
    <row r="48" spans="2:2">
      <c r="B48" s="81"/>
    </row>
    <row r="49" spans="2:2">
      <c r="B49" s="81"/>
    </row>
    <row r="51" spans="2:2">
      <c r="B51" s="82"/>
    </row>
    <row r="53" spans="1:1">
      <c r="A53" s="26" t="s">
        <v>37</v>
      </c>
    </row>
    <row r="56" spans="1:1">
      <c r="A56" s="26" t="s">
        <v>38</v>
      </c>
    </row>
    <row r="57" spans="1:1">
      <c r="A57" s="26" t="s">
        <v>39</v>
      </c>
    </row>
    <row r="60" spans="1:4">
      <c r="A60" s="26" t="s">
        <v>99</v>
      </c>
      <c r="D60" s="26" t="s">
        <v>41</v>
      </c>
    </row>
    <row r="63" spans="1:4">
      <c r="A63" s="26" t="s">
        <v>42</v>
      </c>
      <c r="D63" s="26" t="s">
        <v>43</v>
      </c>
    </row>
    <row r="64" spans="1:4">
      <c r="A64" s="26" t="s">
        <v>44</v>
      </c>
      <c r="D64" s="26" t="s">
        <v>45</v>
      </c>
    </row>
    <row r="69" spans="1:5">
      <c r="A69" s="1" t="s">
        <v>284</v>
      </c>
      <c r="D69" s="26" t="s">
        <v>47</v>
      </c>
      <c r="E69" s="26" t="s">
        <v>48</v>
      </c>
    </row>
    <row r="70" spans="1:5">
      <c r="A70" s="1" t="s">
        <v>285</v>
      </c>
      <c r="E70" s="26" t="s">
        <v>50</v>
      </c>
    </row>
  </sheetData>
  <mergeCells count="15">
    <mergeCell ref="A4:B4"/>
    <mergeCell ref="A27:E27"/>
    <mergeCell ref="A28:E28"/>
    <mergeCell ref="A19:A22"/>
    <mergeCell ref="A23:A26"/>
    <mergeCell ref="B19:B22"/>
    <mergeCell ref="B23:B26"/>
    <mergeCell ref="D19:D22"/>
    <mergeCell ref="D23:D26"/>
    <mergeCell ref="E19:E22"/>
    <mergeCell ref="E23:E26"/>
    <mergeCell ref="F19:F22"/>
    <mergeCell ref="F23:F26"/>
    <mergeCell ref="G19:G22"/>
    <mergeCell ref="G23:G26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L69"/>
  <sheetViews>
    <sheetView zoomScaleSheetLayoutView="60" topLeftCell="A44" workbookViewId="0">
      <selection activeCell="A7" sqref="A7"/>
    </sheetView>
  </sheetViews>
  <sheetFormatPr defaultColWidth="9.1047619047619" defaultRowHeight="14.25"/>
  <cols>
    <col min="1" max="1" width="6.55238095238095" style="26" customWidth="1"/>
    <col min="2" max="2" width="11.4380952380952" style="26" customWidth="1"/>
    <col min="3" max="3" width="56.5714285714286" style="26" customWidth="1"/>
    <col min="4" max="4" width="12.552380952381" style="26" customWidth="1"/>
    <col min="5" max="5" width="14.8571428571429" style="26" customWidth="1"/>
    <col min="6" max="6" width="5.66666666666667" style="26" customWidth="1"/>
    <col min="7" max="7" width="15.4380952380952" style="26" customWidth="1"/>
    <col min="8" max="16384" width="9.1047619047619" style="26"/>
  </cols>
  <sheetData>
    <row r="4" spans="1:2">
      <c r="A4" s="27">
        <v>45824</v>
      </c>
      <c r="B4" s="27"/>
    </row>
    <row r="5" spans="1:2">
      <c r="A5" s="72"/>
      <c r="B5" s="72"/>
    </row>
    <row r="6" spans="1:2">
      <c r="A6" s="72"/>
      <c r="B6" s="72"/>
    </row>
    <row r="7" spans="1:2">
      <c r="A7" s="26" t="s">
        <v>286</v>
      </c>
      <c r="B7" s="72"/>
    </row>
    <row r="8" spans="1:2">
      <c r="A8" s="26" t="s">
        <v>287</v>
      </c>
      <c r="B8" s="72"/>
    </row>
    <row r="9" spans="1:1">
      <c r="A9" s="26" t="s">
        <v>288</v>
      </c>
    </row>
    <row r="12" spans="1:1">
      <c r="A12" s="26" t="s">
        <v>3</v>
      </c>
    </row>
    <row r="14" spans="2:2">
      <c r="B14" s="26" t="s">
        <v>4</v>
      </c>
    </row>
    <row r="15" spans="2:2">
      <c r="B15" s="26" t="s">
        <v>5</v>
      </c>
    </row>
    <row r="18" spans="1:1">
      <c r="A18" s="26" t="s">
        <v>74</v>
      </c>
    </row>
    <row r="19" ht="15" spans="3:3">
      <c r="C19" s="82"/>
    </row>
    <row r="20" ht="25.5" customHeight="1" spans="1:7">
      <c r="A20" s="74" t="s">
        <v>7</v>
      </c>
      <c r="B20" s="74" t="s">
        <v>8</v>
      </c>
      <c r="C20" s="74" t="s">
        <v>9</v>
      </c>
      <c r="D20" s="74" t="s">
        <v>10</v>
      </c>
      <c r="E20" s="75" t="s">
        <v>11</v>
      </c>
      <c r="F20" s="76"/>
      <c r="G20" s="77" t="s">
        <v>12</v>
      </c>
    </row>
    <row r="21" spans="1:7">
      <c r="A21" s="33">
        <v>3</v>
      </c>
      <c r="B21" s="33" t="s">
        <v>13</v>
      </c>
      <c r="C21" s="34" t="s">
        <v>289</v>
      </c>
      <c r="D21" s="35">
        <v>32995</v>
      </c>
      <c r="E21" s="36">
        <f>(D21*0.76)-4000</f>
        <v>21076.2</v>
      </c>
      <c r="F21" s="33" t="s">
        <v>15</v>
      </c>
      <c r="G21" s="37">
        <f>E21*A21</f>
        <v>63228.6</v>
      </c>
    </row>
    <row r="22" spans="1:7">
      <c r="A22" s="38"/>
      <c r="B22" s="38"/>
      <c r="C22" s="39" t="s">
        <v>103</v>
      </c>
      <c r="D22" s="40"/>
      <c r="E22" s="41"/>
      <c r="F22" s="38"/>
      <c r="G22" s="42"/>
    </row>
    <row r="23" ht="15" spans="1:7">
      <c r="A23" s="14"/>
      <c r="B23" s="14"/>
      <c r="C23" s="43" t="s">
        <v>290</v>
      </c>
      <c r="D23" s="13"/>
      <c r="E23" s="44"/>
      <c r="F23" s="14"/>
      <c r="G23" s="45"/>
    </row>
    <row r="24" customFormat="1" ht="15" spans="1:12">
      <c r="A24" s="33">
        <v>4</v>
      </c>
      <c r="B24" s="33" t="s">
        <v>13</v>
      </c>
      <c r="C24" s="34" t="s">
        <v>102</v>
      </c>
      <c r="D24" s="35">
        <v>41995</v>
      </c>
      <c r="E24" s="36">
        <f>(D24*0.76)-4000</f>
        <v>27916.2</v>
      </c>
      <c r="F24" s="33" t="s">
        <v>15</v>
      </c>
      <c r="G24" s="37">
        <f>E24*A24</f>
        <v>111664.8</v>
      </c>
      <c r="L24" s="26"/>
    </row>
    <row r="25" customFormat="1" ht="15" spans="1:7">
      <c r="A25" s="38"/>
      <c r="B25" s="38"/>
      <c r="C25" s="39" t="s">
        <v>103</v>
      </c>
      <c r="D25" s="40"/>
      <c r="E25" s="41"/>
      <c r="F25" s="38"/>
      <c r="G25" s="42"/>
    </row>
    <row r="26" customFormat="1" ht="15.75" spans="1:7">
      <c r="A26" s="14"/>
      <c r="B26" s="14"/>
      <c r="C26" s="43" t="s">
        <v>104</v>
      </c>
      <c r="D26" s="13"/>
      <c r="E26" s="44"/>
      <c r="F26" s="14"/>
      <c r="G26" s="45"/>
    </row>
    <row r="27" s="1" customFormat="1" ht="17.25" spans="1:7">
      <c r="A27" s="4" t="s">
        <v>25</v>
      </c>
      <c r="B27" s="5"/>
      <c r="C27" s="5"/>
      <c r="D27" s="5"/>
      <c r="E27" s="6"/>
      <c r="F27" s="7" t="s">
        <v>15</v>
      </c>
      <c r="G27" s="107">
        <f>SUM(G21:G26)</f>
        <v>174893.4</v>
      </c>
    </row>
    <row r="28" s="1" customFormat="1" ht="15" spans="1:7">
      <c r="A28" s="9" t="s">
        <v>291</v>
      </c>
      <c r="B28" s="10"/>
      <c r="C28" s="11"/>
      <c r="D28" s="12"/>
      <c r="E28" s="13"/>
      <c r="F28" s="14" t="s">
        <v>15</v>
      </c>
      <c r="G28" s="15">
        <v>64400</v>
      </c>
    </row>
    <row r="29" s="2" customFormat="1" ht="15" spans="1:7">
      <c r="A29" s="96" t="s">
        <v>24</v>
      </c>
      <c r="B29" s="97"/>
      <c r="C29" s="97"/>
      <c r="D29" s="98"/>
      <c r="E29" s="99"/>
      <c r="F29" s="100" t="s">
        <v>15</v>
      </c>
      <c r="G29" s="101">
        <v>600</v>
      </c>
    </row>
    <row r="30" ht="17.25" spans="1:7">
      <c r="A30" s="102" t="s">
        <v>83</v>
      </c>
      <c r="B30" s="103"/>
      <c r="C30" s="103"/>
      <c r="D30" s="104"/>
      <c r="E30" s="105"/>
      <c r="F30" s="106" t="s">
        <v>15</v>
      </c>
      <c r="G30" s="107">
        <f>SUM(G27:G29)</f>
        <v>239893.4</v>
      </c>
    </row>
    <row r="31" ht="16.5" spans="1:7">
      <c r="A31" s="108"/>
      <c r="B31" s="108"/>
      <c r="C31" s="108"/>
      <c r="D31" s="108"/>
      <c r="E31" s="108"/>
      <c r="F31" s="109"/>
      <c r="G31" s="110"/>
    </row>
    <row r="32" spans="1:1">
      <c r="A32" s="26" t="s">
        <v>26</v>
      </c>
    </row>
    <row r="33" spans="2:2">
      <c r="B33" s="26" t="s">
        <v>27</v>
      </c>
    </row>
    <row r="35" spans="1:1">
      <c r="A35" s="26" t="s">
        <v>30</v>
      </c>
    </row>
    <row r="36" s="70" customFormat="1" spans="2:2">
      <c r="B36" s="1" t="s">
        <v>89</v>
      </c>
    </row>
    <row r="38" s="1" customFormat="1" spans="1:1">
      <c r="A38" s="1" t="s">
        <v>58</v>
      </c>
    </row>
    <row r="39" s="1" customFormat="1" spans="2:2">
      <c r="B39" s="1" t="s">
        <v>34</v>
      </c>
    </row>
    <row r="40" spans="2:2">
      <c r="B40" s="24" t="s">
        <v>119</v>
      </c>
    </row>
    <row r="41" spans="2:2">
      <c r="B41" s="24" t="s">
        <v>292</v>
      </c>
    </row>
    <row r="43" spans="2:2">
      <c r="B43" s="26" t="s">
        <v>35</v>
      </c>
    </row>
    <row r="45" spans="2:2">
      <c r="B45" s="26" t="s">
        <v>36</v>
      </c>
    </row>
    <row r="51" spans="1:1">
      <c r="A51" s="26" t="s">
        <v>37</v>
      </c>
    </row>
    <row r="54" spans="1:1">
      <c r="A54" s="26" t="s">
        <v>38</v>
      </c>
    </row>
    <row r="55" spans="1:1">
      <c r="A55" s="26" t="s">
        <v>39</v>
      </c>
    </row>
    <row r="58" spans="1:4">
      <c r="A58" s="26" t="s">
        <v>99</v>
      </c>
      <c r="D58" s="26" t="s">
        <v>41</v>
      </c>
    </row>
    <row r="61" spans="1:4">
      <c r="A61" s="26" t="s">
        <v>42</v>
      </c>
      <c r="D61" s="26" t="s">
        <v>43</v>
      </c>
    </row>
    <row r="62" spans="1:4">
      <c r="A62" s="26" t="s">
        <v>44</v>
      </c>
      <c r="D62" s="26" t="s">
        <v>45</v>
      </c>
    </row>
    <row r="68" spans="1:5">
      <c r="A68" s="1" t="s">
        <v>293</v>
      </c>
      <c r="D68" s="26" t="s">
        <v>47</v>
      </c>
      <c r="E68" s="26" t="s">
        <v>48</v>
      </c>
    </row>
    <row r="69" spans="1:5">
      <c r="A69" s="1" t="s">
        <v>258</v>
      </c>
      <c r="E69" s="26" t="s">
        <v>50</v>
      </c>
    </row>
  </sheetData>
  <mergeCells count="15">
    <mergeCell ref="A4:B4"/>
    <mergeCell ref="A29:E29"/>
    <mergeCell ref="A30:E30"/>
    <mergeCell ref="A21:A23"/>
    <mergeCell ref="A24:A26"/>
    <mergeCell ref="B21:B23"/>
    <mergeCell ref="B24:B26"/>
    <mergeCell ref="D21:D23"/>
    <mergeCell ref="D24:D26"/>
    <mergeCell ref="E21:E23"/>
    <mergeCell ref="E24:E26"/>
    <mergeCell ref="F21:F23"/>
    <mergeCell ref="F24:F26"/>
    <mergeCell ref="G21:G23"/>
    <mergeCell ref="G24:G26"/>
  </mergeCells>
  <pageMargins left="0.393055555555556" right="0.17" top="0.865972222222222" bottom="0.590277777777778" header="0.5" footer="0.196527777777778"/>
  <pageSetup paperSize="1" scale="70" orientation="portrait" horizontalDpi="120" verticalDpi="72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7"/>
  <sheetViews>
    <sheetView topLeftCell="A47" workbookViewId="0">
      <selection activeCell="A7" sqref="A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6.5714285714286" style="1" customWidth="1"/>
    <col min="8" max="16384" width="9.14285714285714" style="1"/>
  </cols>
  <sheetData>
    <row r="4" spans="1:2">
      <c r="A4" s="27">
        <v>45824</v>
      </c>
      <c r="B4" s="27"/>
    </row>
    <row r="5" spans="1:2">
      <c r="A5" s="27"/>
      <c r="B5" s="27"/>
    </row>
    <row r="6" spans="1:2">
      <c r="A6" s="27"/>
      <c r="B6" s="27"/>
    </row>
    <row r="7" spans="1:1">
      <c r="A7" s="27" t="s">
        <v>294</v>
      </c>
    </row>
    <row r="8" spans="1:1">
      <c r="A8" s="27" t="s">
        <v>295</v>
      </c>
    </row>
    <row r="9" spans="1:1">
      <c r="A9" s="27" t="s">
        <v>296</v>
      </c>
    </row>
    <row r="10" spans="1:1">
      <c r="A10" s="1" t="s">
        <v>297</v>
      </c>
    </row>
    <row r="13" spans="1:1">
      <c r="A13" s="1" t="s">
        <v>3</v>
      </c>
    </row>
    <row r="15" spans="2:2">
      <c r="B15" s="1" t="s">
        <v>4</v>
      </c>
    </row>
    <row r="16" spans="2:2">
      <c r="B16" s="1" t="s">
        <v>5</v>
      </c>
    </row>
    <row r="18" spans="1:1">
      <c r="A18" s="1" t="s">
        <v>74</v>
      </c>
    </row>
    <row r="19" ht="15" spans="3:3">
      <c r="C19" s="24"/>
    </row>
    <row r="20" ht="25.5" customHeight="1" spans="1:7">
      <c r="A20" s="29" t="s">
        <v>7</v>
      </c>
      <c r="B20" s="29" t="s">
        <v>8</v>
      </c>
      <c r="C20" s="29" t="s">
        <v>9</v>
      </c>
      <c r="D20" s="29" t="s">
        <v>10</v>
      </c>
      <c r="E20" s="30" t="s">
        <v>11</v>
      </c>
      <c r="F20" s="31"/>
      <c r="G20" s="32" t="s">
        <v>12</v>
      </c>
    </row>
    <row r="21" customFormat="1" ht="15" spans="1:7">
      <c r="A21" s="33">
        <v>1</v>
      </c>
      <c r="B21" s="33" t="s">
        <v>13</v>
      </c>
      <c r="C21" s="34" t="s">
        <v>79</v>
      </c>
      <c r="D21" s="35">
        <v>49995</v>
      </c>
      <c r="E21" s="36">
        <f>(D21*0.76)-4000</f>
        <v>33996.2</v>
      </c>
      <c r="F21" s="33" t="s">
        <v>15</v>
      </c>
      <c r="G21" s="37">
        <f>E21*A21</f>
        <v>33996.2</v>
      </c>
    </row>
    <row r="22" customFormat="1" ht="15" spans="1:7">
      <c r="A22" s="38"/>
      <c r="B22" s="38"/>
      <c r="C22" s="39" t="s">
        <v>80</v>
      </c>
      <c r="D22" s="40"/>
      <c r="E22" s="41"/>
      <c r="F22" s="38"/>
      <c r="G22" s="42"/>
    </row>
    <row r="23" customFormat="1" ht="15.75" spans="1:7">
      <c r="A23" s="14"/>
      <c r="B23" s="14"/>
      <c r="C23" s="43" t="s">
        <v>81</v>
      </c>
      <c r="D23" s="13"/>
      <c r="E23" s="44"/>
      <c r="F23" s="14"/>
      <c r="G23" s="45"/>
    </row>
    <row r="24" customFormat="1" ht="15" spans="1:7">
      <c r="A24" s="33">
        <v>2</v>
      </c>
      <c r="B24" s="33" t="s">
        <v>13</v>
      </c>
      <c r="C24" s="34" t="s">
        <v>102</v>
      </c>
      <c r="D24" s="35">
        <v>41995</v>
      </c>
      <c r="E24" s="36">
        <f>(D24*0.76)-4000</f>
        <v>27916.2</v>
      </c>
      <c r="F24" s="33" t="s">
        <v>15</v>
      </c>
      <c r="G24" s="37">
        <f>E24*A24</f>
        <v>55832.4</v>
      </c>
    </row>
    <row r="25" customFormat="1" ht="15" spans="1:7">
      <c r="A25" s="38"/>
      <c r="B25" s="38"/>
      <c r="C25" s="39" t="s">
        <v>103</v>
      </c>
      <c r="D25" s="40"/>
      <c r="E25" s="41"/>
      <c r="F25" s="38"/>
      <c r="G25" s="42"/>
    </row>
    <row r="26" customFormat="1" ht="15.75" spans="1:7">
      <c r="A26" s="14"/>
      <c r="B26" s="14"/>
      <c r="C26" s="43" t="s">
        <v>104</v>
      </c>
      <c r="D26" s="13"/>
      <c r="E26" s="44"/>
      <c r="F26" s="14"/>
      <c r="G26" s="45"/>
    </row>
    <row r="27" ht="17.25" spans="1:7">
      <c r="A27" s="46" t="s">
        <v>25</v>
      </c>
      <c r="B27" s="65"/>
      <c r="C27" s="65"/>
      <c r="D27" s="47"/>
      <c r="E27" s="48"/>
      <c r="F27" s="66" t="s">
        <v>15</v>
      </c>
      <c r="G27" s="50">
        <f>SUM(G21:G26)</f>
        <v>89828.6</v>
      </c>
    </row>
    <row r="28" ht="15" spans="1:7">
      <c r="A28" s="9" t="s">
        <v>117</v>
      </c>
      <c r="B28" s="10"/>
      <c r="C28" s="11"/>
      <c r="D28" s="12"/>
      <c r="E28" s="13"/>
      <c r="F28" s="14" t="s">
        <v>15</v>
      </c>
      <c r="G28" s="15">
        <v>88690</v>
      </c>
    </row>
    <row r="29" customFormat="1" ht="15.75" spans="1:8">
      <c r="A29" s="4" t="s">
        <v>24</v>
      </c>
      <c r="B29" s="16"/>
      <c r="C29" s="16"/>
      <c r="D29" s="5"/>
      <c r="E29" s="6"/>
      <c r="F29" s="17" t="s">
        <v>15</v>
      </c>
      <c r="G29" s="8">
        <v>600</v>
      </c>
      <c r="H29" s="2"/>
    </row>
    <row r="30" ht="17.25" spans="1:7">
      <c r="A30" s="46" t="s">
        <v>83</v>
      </c>
      <c r="B30" s="65"/>
      <c r="C30" s="65"/>
      <c r="D30" s="47"/>
      <c r="E30" s="48"/>
      <c r="F30" s="66" t="s">
        <v>15</v>
      </c>
      <c r="G30" s="50">
        <f>SUM(G27:G29)</f>
        <v>179118.6</v>
      </c>
    </row>
    <row r="31" ht="16.5" spans="1:7">
      <c r="A31" s="51"/>
      <c r="B31" s="51"/>
      <c r="C31" s="51"/>
      <c r="D31" s="51"/>
      <c r="E31" s="51"/>
      <c r="F31" s="52"/>
      <c r="G31" s="53"/>
    </row>
    <row r="32" spans="1:1">
      <c r="A32" s="1" t="s">
        <v>26</v>
      </c>
    </row>
    <row r="33" spans="2:2">
      <c r="B33" s="1" t="s">
        <v>27</v>
      </c>
    </row>
    <row r="35" spans="1:1">
      <c r="A35" s="1" t="s">
        <v>30</v>
      </c>
    </row>
    <row r="36" customFormat="1" ht="15" spans="1:2">
      <c r="A36" s="2"/>
      <c r="B36" s="1" t="s">
        <v>89</v>
      </c>
    </row>
    <row r="37" s="2" customFormat="1"/>
    <row r="38" spans="1:1">
      <c r="A38" s="1" t="s">
        <v>58</v>
      </c>
    </row>
    <row r="39" spans="2:2">
      <c r="B39" s="1" t="s">
        <v>34</v>
      </c>
    </row>
    <row r="40" spans="2:2">
      <c r="B40" s="24" t="s">
        <v>90</v>
      </c>
    </row>
    <row r="41" spans="2:2">
      <c r="B41" s="54"/>
    </row>
    <row r="42" spans="2:2">
      <c r="B42" s="1" t="s">
        <v>35</v>
      </c>
    </row>
    <row r="44" spans="2:2">
      <c r="B44" s="1" t="s">
        <v>36</v>
      </c>
    </row>
    <row r="45" spans="2:2">
      <c r="B45" s="55"/>
    </row>
    <row r="46" spans="2:2">
      <c r="B46" s="55"/>
    </row>
    <row r="48" spans="2:2">
      <c r="B48" s="24"/>
    </row>
    <row r="50" spans="1:1">
      <c r="A50" s="1" t="s">
        <v>37</v>
      </c>
    </row>
    <row r="53" spans="1:1">
      <c r="A53" s="1" t="s">
        <v>38</v>
      </c>
    </row>
    <row r="54" spans="1:1">
      <c r="A54" s="1" t="s">
        <v>39</v>
      </c>
    </row>
    <row r="57" spans="1:4">
      <c r="A57" s="1" t="s">
        <v>99</v>
      </c>
      <c r="D57" s="1" t="s">
        <v>41</v>
      </c>
    </row>
    <row r="60" spans="1:4">
      <c r="A60" s="1" t="s">
        <v>42</v>
      </c>
      <c r="D60" s="1" t="s">
        <v>43</v>
      </c>
    </row>
    <row r="61" spans="1:4">
      <c r="A61" s="1" t="s">
        <v>44</v>
      </c>
      <c r="D61" s="1" t="s">
        <v>45</v>
      </c>
    </row>
    <row r="66" spans="1:5">
      <c r="A66" s="1" t="s">
        <v>298</v>
      </c>
      <c r="D66" s="1" t="s">
        <v>47</v>
      </c>
      <c r="E66" s="1" t="s">
        <v>48</v>
      </c>
    </row>
    <row r="67" spans="1:5">
      <c r="A67" s="1" t="s">
        <v>299</v>
      </c>
      <c r="E67" s="1" t="s">
        <v>50</v>
      </c>
    </row>
  </sheetData>
  <mergeCells count="16">
    <mergeCell ref="A4:B4"/>
    <mergeCell ref="A27:E27"/>
    <mergeCell ref="A29:E29"/>
    <mergeCell ref="A30:E30"/>
    <mergeCell ref="A21:A23"/>
    <mergeCell ref="A24:A26"/>
    <mergeCell ref="B21:B23"/>
    <mergeCell ref="B24:B26"/>
    <mergeCell ref="D21:D23"/>
    <mergeCell ref="D24:D26"/>
    <mergeCell ref="E21:E23"/>
    <mergeCell ref="E24:E26"/>
    <mergeCell ref="F21:F23"/>
    <mergeCell ref="F24:F26"/>
    <mergeCell ref="G21:G23"/>
    <mergeCell ref="G24:G26"/>
  </mergeCells>
  <pageMargins left="0.432638888888889" right="0.17" top="0.84" bottom="0.590277777777778" header="0.511805555555556" footer="0.196527777777778"/>
  <pageSetup paperSize="1" scale="72" orientation="portrait" horizontalDpi="120" verticalDpi="72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3"/>
  <sheetViews>
    <sheetView topLeftCell="A40" workbookViewId="0">
      <selection activeCell="A62" sqref="A62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6.5714285714286" style="1" customWidth="1"/>
    <col min="8" max="16384" width="9.14285714285714" style="1"/>
  </cols>
  <sheetData>
    <row r="4" spans="1:2">
      <c r="A4" s="27">
        <v>45824</v>
      </c>
      <c r="B4" s="27"/>
    </row>
    <row r="5" spans="1:2">
      <c r="A5" s="27"/>
      <c r="B5" s="27"/>
    </row>
    <row r="6" spans="1:2">
      <c r="A6" s="27"/>
      <c r="B6" s="27"/>
    </row>
    <row r="7" spans="1:1">
      <c r="A7" s="27" t="s">
        <v>300</v>
      </c>
    </row>
    <row r="8" spans="1:1">
      <c r="A8" s="27" t="s">
        <v>301</v>
      </c>
    </row>
    <row r="9" spans="1:1">
      <c r="A9" s="1" t="s">
        <v>302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74</v>
      </c>
    </row>
    <row r="18" ht="15" spans="3:3">
      <c r="C18" s="24"/>
    </row>
    <row r="19" ht="25.5" customHeight="1" spans="1:7">
      <c r="A19" s="29" t="s">
        <v>7</v>
      </c>
      <c r="B19" s="29" t="s">
        <v>8</v>
      </c>
      <c r="C19" s="29" t="s">
        <v>9</v>
      </c>
      <c r="D19" s="29" t="s">
        <v>10</v>
      </c>
      <c r="E19" s="30" t="s">
        <v>11</v>
      </c>
      <c r="F19" s="31"/>
      <c r="G19" s="32" t="s">
        <v>12</v>
      </c>
    </row>
    <row r="20" customFormat="1" ht="15" spans="1:7">
      <c r="A20" s="33">
        <v>1</v>
      </c>
      <c r="B20" s="33" t="s">
        <v>13</v>
      </c>
      <c r="C20" s="34" t="s">
        <v>289</v>
      </c>
      <c r="D20" s="35">
        <v>32995</v>
      </c>
      <c r="E20" s="36">
        <f>(D20*0.76)-4000</f>
        <v>21076.2</v>
      </c>
      <c r="F20" s="33" t="s">
        <v>15</v>
      </c>
      <c r="G20" s="37">
        <f>E20*A20</f>
        <v>21076.2</v>
      </c>
    </row>
    <row r="21" customFormat="1" ht="15" spans="1:7">
      <c r="A21" s="38"/>
      <c r="B21" s="38"/>
      <c r="C21" s="39" t="s">
        <v>103</v>
      </c>
      <c r="D21" s="40"/>
      <c r="E21" s="41"/>
      <c r="F21" s="38"/>
      <c r="G21" s="42"/>
    </row>
    <row r="22" customFormat="1" ht="15.75" spans="1:7">
      <c r="A22" s="14"/>
      <c r="B22" s="14"/>
      <c r="C22" s="43" t="s">
        <v>290</v>
      </c>
      <c r="D22" s="13"/>
      <c r="E22" s="44"/>
      <c r="F22" s="14"/>
      <c r="G22" s="45"/>
    </row>
    <row r="23" ht="17.25" spans="1:7">
      <c r="A23" s="46" t="s">
        <v>25</v>
      </c>
      <c r="B23" s="65"/>
      <c r="C23" s="65"/>
      <c r="D23" s="47"/>
      <c r="E23" s="48"/>
      <c r="F23" s="66" t="s">
        <v>15</v>
      </c>
      <c r="G23" s="50">
        <f>SUM(G20:G22)</f>
        <v>21076.2</v>
      </c>
    </row>
    <row r="24" ht="15" spans="1:7">
      <c r="A24" s="9" t="s">
        <v>303</v>
      </c>
      <c r="B24" s="10"/>
      <c r="C24" s="11"/>
      <c r="D24" s="12"/>
      <c r="E24" s="13"/>
      <c r="F24" s="14" t="s">
        <v>15</v>
      </c>
      <c r="G24" s="15">
        <v>12295</v>
      </c>
    </row>
    <row r="25" customFormat="1" ht="15.75" spans="1:8">
      <c r="A25" s="4" t="s">
        <v>24</v>
      </c>
      <c r="B25" s="16"/>
      <c r="C25" s="16"/>
      <c r="D25" s="5"/>
      <c r="E25" s="6"/>
      <c r="F25" s="17" t="s">
        <v>15</v>
      </c>
      <c r="G25" s="8">
        <v>600</v>
      </c>
      <c r="H25" s="2"/>
    </row>
    <row r="26" ht="17.25" spans="1:7">
      <c r="A26" s="46" t="s">
        <v>83</v>
      </c>
      <c r="B26" s="65"/>
      <c r="C26" s="65"/>
      <c r="D26" s="47"/>
      <c r="E26" s="48"/>
      <c r="F26" s="66" t="s">
        <v>15</v>
      </c>
      <c r="G26" s="50">
        <f>SUM(G23:G25)</f>
        <v>33971.2</v>
      </c>
    </row>
    <row r="27" ht="16.5" spans="1:7">
      <c r="A27" s="51"/>
      <c r="B27" s="51"/>
      <c r="C27" s="51"/>
      <c r="D27" s="51"/>
      <c r="E27" s="51"/>
      <c r="F27" s="52"/>
      <c r="G27" s="53"/>
    </row>
    <row r="28" spans="1:1">
      <c r="A28" s="1" t="s">
        <v>26</v>
      </c>
    </row>
    <row r="29" spans="2:2">
      <c r="B29" s="1" t="s">
        <v>27</v>
      </c>
    </row>
    <row r="31" spans="1:1">
      <c r="A31" s="1" t="s">
        <v>30</v>
      </c>
    </row>
    <row r="32" customFormat="1" ht="15" spans="1:2">
      <c r="A32" s="2"/>
      <c r="B32" s="1" t="s">
        <v>89</v>
      </c>
    </row>
    <row r="33" s="2" customFormat="1" spans="2:2">
      <c r="B33" s="1"/>
    </row>
    <row r="34" spans="1:1">
      <c r="A34" s="1" t="s">
        <v>58</v>
      </c>
    </row>
    <row r="35" spans="2:2">
      <c r="B35" s="1" t="s">
        <v>34</v>
      </c>
    </row>
    <row r="36" spans="2:2">
      <c r="B36" s="24" t="s">
        <v>90</v>
      </c>
    </row>
    <row r="37" spans="2:2">
      <c r="B37" s="54"/>
    </row>
    <row r="38" spans="2:2">
      <c r="B38" s="1" t="s">
        <v>35</v>
      </c>
    </row>
    <row r="40" spans="2:2">
      <c r="B40" s="1" t="s">
        <v>36</v>
      </c>
    </row>
    <row r="41" spans="2:2">
      <c r="B41" s="55"/>
    </row>
    <row r="42" spans="2:2">
      <c r="B42" s="55"/>
    </row>
    <row r="44" spans="2:2">
      <c r="B44" s="24"/>
    </row>
    <row r="46" spans="1:1">
      <c r="A46" s="1" t="s">
        <v>37</v>
      </c>
    </row>
    <row r="49" spans="1:1">
      <c r="A49" s="1" t="s">
        <v>38</v>
      </c>
    </row>
    <row r="50" spans="1:1">
      <c r="A50" s="1" t="s">
        <v>39</v>
      </c>
    </row>
    <row r="53" spans="1:4">
      <c r="A53" s="1" t="s">
        <v>99</v>
      </c>
      <c r="D53" s="1" t="s">
        <v>41</v>
      </c>
    </row>
    <row r="56" spans="1:4">
      <c r="A56" s="1" t="s">
        <v>42</v>
      </c>
      <c r="D56" s="1" t="s">
        <v>43</v>
      </c>
    </row>
    <row r="57" spans="1:4">
      <c r="A57" s="1" t="s">
        <v>44</v>
      </c>
      <c r="D57" s="1" t="s">
        <v>45</v>
      </c>
    </row>
    <row r="62" spans="1:5">
      <c r="A62" s="1" t="s">
        <v>304</v>
      </c>
      <c r="D62" s="1" t="s">
        <v>47</v>
      </c>
      <c r="E62" s="1" t="s">
        <v>48</v>
      </c>
    </row>
    <row r="63" spans="1:5">
      <c r="A63" s="1" t="s">
        <v>305</v>
      </c>
      <c r="E63" s="1" t="s">
        <v>50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432638888888889" right="0.17" top="0.84" bottom="0.590277777777778" header="0.511805555555556" footer="0.196527777777778"/>
  <pageSetup paperSize="1" scale="77" orientation="portrait" horizontalDpi="120" verticalDpi="72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4"/>
  <sheetViews>
    <sheetView topLeftCell="A38" workbookViewId="0">
      <selection activeCell="B7" sqref="A7:B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6.5714285714286" style="1" customWidth="1"/>
    <col min="8" max="16384" width="9.14285714285714" style="1"/>
  </cols>
  <sheetData>
    <row r="4" spans="1:2">
      <c r="A4" s="27">
        <v>45824</v>
      </c>
      <c r="B4" s="27"/>
    </row>
    <row r="5" spans="1:2">
      <c r="A5" s="27"/>
      <c r="B5" s="27"/>
    </row>
    <row r="6" spans="1:2">
      <c r="A6" s="27"/>
      <c r="B6" s="27"/>
    </row>
    <row r="7" spans="1:1">
      <c r="A7" s="27" t="s">
        <v>306</v>
      </c>
    </row>
    <row r="8" spans="1:1">
      <c r="A8" s="27" t="s">
        <v>307</v>
      </c>
    </row>
    <row r="9" spans="1:1">
      <c r="A9" s="1" t="s">
        <v>308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74</v>
      </c>
    </row>
    <row r="18" ht="15" spans="3:3">
      <c r="C18" s="24"/>
    </row>
    <row r="19" ht="25.5" customHeight="1" spans="1:7">
      <c r="A19" s="29" t="s">
        <v>7</v>
      </c>
      <c r="B19" s="29" t="s">
        <v>8</v>
      </c>
      <c r="C19" s="29" t="s">
        <v>9</v>
      </c>
      <c r="D19" s="29" t="s">
        <v>10</v>
      </c>
      <c r="E19" s="30" t="s">
        <v>11</v>
      </c>
      <c r="F19" s="31"/>
      <c r="G19" s="32" t="s">
        <v>12</v>
      </c>
    </row>
    <row r="20" customFormat="1" ht="15" spans="1:7">
      <c r="A20" s="33">
        <v>1</v>
      </c>
      <c r="B20" s="33" t="s">
        <v>13</v>
      </c>
      <c r="C20" s="56" t="s">
        <v>280</v>
      </c>
      <c r="D20" s="35">
        <v>43595</v>
      </c>
      <c r="E20" s="36">
        <f>(D20*0.76)-1800</f>
        <v>31332.2</v>
      </c>
      <c r="F20" s="33" t="s">
        <v>15</v>
      </c>
      <c r="G20" s="37">
        <f>E20*A20</f>
        <v>31332.2</v>
      </c>
    </row>
    <row r="21" customFormat="1" ht="15" spans="1:7">
      <c r="A21" s="38"/>
      <c r="B21" s="38"/>
      <c r="C21" s="59" t="s">
        <v>180</v>
      </c>
      <c r="D21" s="40"/>
      <c r="E21" s="41"/>
      <c r="F21" s="38"/>
      <c r="G21" s="42"/>
    </row>
    <row r="22" customFormat="1" ht="15" spans="1:7">
      <c r="A22" s="38"/>
      <c r="B22" s="38"/>
      <c r="C22" s="59" t="s">
        <v>281</v>
      </c>
      <c r="D22" s="40"/>
      <c r="E22" s="41"/>
      <c r="F22" s="38"/>
      <c r="G22" s="42"/>
    </row>
    <row r="23" customFormat="1" ht="15.75" spans="1:7">
      <c r="A23" s="14"/>
      <c r="B23" s="14"/>
      <c r="C23" s="62" t="s">
        <v>282</v>
      </c>
      <c r="D23" s="13"/>
      <c r="E23" s="44"/>
      <c r="F23" s="14"/>
      <c r="G23" s="45"/>
    </row>
    <row r="24" ht="17.25" spans="1:7">
      <c r="A24" s="46" t="s">
        <v>25</v>
      </c>
      <c r="B24" s="65"/>
      <c r="C24" s="65"/>
      <c r="D24" s="47"/>
      <c r="E24" s="48"/>
      <c r="F24" s="66" t="s">
        <v>15</v>
      </c>
      <c r="G24" s="50">
        <f>SUM(G20:G23)</f>
        <v>31332.2</v>
      </c>
    </row>
    <row r="25" ht="15" spans="1:7">
      <c r="A25" s="9" t="s">
        <v>309</v>
      </c>
      <c r="B25" s="10"/>
      <c r="C25" s="11"/>
      <c r="D25" s="12"/>
      <c r="E25" s="13"/>
      <c r="F25" s="14" t="s">
        <v>15</v>
      </c>
      <c r="G25" s="15">
        <v>1800</v>
      </c>
    </row>
    <row r="26" customFormat="1" ht="15.75" spans="1:8">
      <c r="A26" s="4" t="s">
        <v>24</v>
      </c>
      <c r="B26" s="16"/>
      <c r="C26" s="16"/>
      <c r="D26" s="5"/>
      <c r="E26" s="6"/>
      <c r="F26" s="17" t="s">
        <v>15</v>
      </c>
      <c r="G26" s="8">
        <v>600</v>
      </c>
      <c r="H26" s="2"/>
    </row>
    <row r="27" ht="17.25" spans="1:7">
      <c r="A27" s="46" t="s">
        <v>83</v>
      </c>
      <c r="B27" s="65"/>
      <c r="C27" s="65"/>
      <c r="D27" s="47"/>
      <c r="E27" s="48"/>
      <c r="F27" s="66" t="s">
        <v>15</v>
      </c>
      <c r="G27" s="50">
        <f>SUM(G24:G26)</f>
        <v>33732.2</v>
      </c>
    </row>
    <row r="28" ht="16.5" spans="1:7">
      <c r="A28" s="51"/>
      <c r="B28" s="51"/>
      <c r="C28" s="51"/>
      <c r="D28" s="51"/>
      <c r="E28" s="51"/>
      <c r="F28" s="52"/>
      <c r="G28" s="53"/>
    </row>
    <row r="29" spans="1:1">
      <c r="A29" s="1" t="s">
        <v>26</v>
      </c>
    </row>
    <row r="30" spans="2:2">
      <c r="B30" s="1" t="s">
        <v>27</v>
      </c>
    </row>
    <row r="32" spans="1:1">
      <c r="A32" s="1" t="s">
        <v>30</v>
      </c>
    </row>
    <row r="33" customFormat="1" ht="15" spans="1:2">
      <c r="A33" s="2"/>
      <c r="B33" s="1" t="s">
        <v>31</v>
      </c>
    </row>
    <row r="34" s="2" customFormat="1" spans="2:2">
      <c r="B34" s="1"/>
    </row>
    <row r="35" spans="1:1">
      <c r="A35" s="1" t="s">
        <v>58</v>
      </c>
    </row>
    <row r="36" spans="2:2">
      <c r="B36" s="1" t="s">
        <v>34</v>
      </c>
    </row>
    <row r="37" spans="2:2">
      <c r="B37" s="24" t="s">
        <v>90</v>
      </c>
    </row>
    <row r="38" spans="2:2">
      <c r="B38" s="54"/>
    </row>
    <row r="39" spans="2:2">
      <c r="B39" s="1" t="s">
        <v>35</v>
      </c>
    </row>
    <row r="41" spans="2:2">
      <c r="B41" s="1" t="s">
        <v>36</v>
      </c>
    </row>
    <row r="42" spans="2:2">
      <c r="B42" s="55"/>
    </row>
    <row r="43" spans="2:2">
      <c r="B43" s="55" t="s">
        <v>310</v>
      </c>
    </row>
    <row r="45" spans="2:2">
      <c r="B45" s="24"/>
    </row>
    <row r="47" spans="1:1">
      <c r="A47" s="1" t="s">
        <v>37</v>
      </c>
    </row>
    <row r="50" spans="1:1">
      <c r="A50" s="1" t="s">
        <v>38</v>
      </c>
    </row>
    <row r="51" spans="1:1">
      <c r="A51" s="1" t="s">
        <v>39</v>
      </c>
    </row>
    <row r="54" spans="1:4">
      <c r="A54" s="1" t="s">
        <v>99</v>
      </c>
      <c r="D54" s="1" t="s">
        <v>41</v>
      </c>
    </row>
    <row r="57" spans="1:4">
      <c r="A57" s="1" t="s">
        <v>42</v>
      </c>
      <c r="D57" s="1" t="s">
        <v>43</v>
      </c>
    </row>
    <row r="58" spans="1:4">
      <c r="A58" s="1" t="s">
        <v>44</v>
      </c>
      <c r="D58" s="1" t="s">
        <v>45</v>
      </c>
    </row>
    <row r="63" spans="1:5">
      <c r="A63" s="1" t="s">
        <v>311</v>
      </c>
      <c r="D63" s="1" t="s">
        <v>47</v>
      </c>
      <c r="E63" s="1" t="s">
        <v>48</v>
      </c>
    </row>
    <row r="64" spans="1:5">
      <c r="A64" s="1" t="s">
        <v>312</v>
      </c>
      <c r="E64" s="1" t="s">
        <v>50</v>
      </c>
    </row>
  </sheetData>
  <mergeCells count="10">
    <mergeCell ref="A4:B4"/>
    <mergeCell ref="A24:E24"/>
    <mergeCell ref="A26:E26"/>
    <mergeCell ref="A27:E27"/>
    <mergeCell ref="A20:A23"/>
    <mergeCell ref="B20:B23"/>
    <mergeCell ref="D20:D23"/>
    <mergeCell ref="E20:E23"/>
    <mergeCell ref="F20:F23"/>
    <mergeCell ref="G20:G23"/>
  </mergeCells>
  <pageMargins left="0.432638888888889" right="0.17" top="0.84" bottom="0.590277777777778" header="0.511805555555556" footer="0.196527777777778"/>
  <pageSetup paperSize="1" scale="76" orientation="portrait" horizontalDpi="120" verticalDpi="72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3"/>
  <sheetViews>
    <sheetView topLeftCell="A37" workbookViewId="0">
      <selection activeCell="A7" sqref="A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6.5714285714286" style="1" customWidth="1"/>
    <col min="8" max="16384" width="9.14285714285714" style="1"/>
  </cols>
  <sheetData>
    <row r="4" spans="1:2">
      <c r="A4" s="27">
        <v>45824</v>
      </c>
      <c r="B4" s="27"/>
    </row>
    <row r="5" spans="1:2">
      <c r="A5" s="27"/>
      <c r="B5" s="27"/>
    </row>
    <row r="6" spans="1:2">
      <c r="A6" s="27"/>
      <c r="B6" s="27"/>
    </row>
    <row r="7" spans="1:1">
      <c r="A7" s="27" t="s">
        <v>313</v>
      </c>
    </row>
    <row r="8" spans="1:1">
      <c r="A8" s="27" t="s">
        <v>314</v>
      </c>
    </row>
    <row r="9" spans="1:1">
      <c r="A9" s="1" t="s">
        <v>315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74</v>
      </c>
    </row>
    <row r="18" ht="15" spans="3:3">
      <c r="C18" s="24"/>
    </row>
    <row r="19" ht="25.5" customHeight="1" spans="1:7">
      <c r="A19" s="29" t="s">
        <v>7</v>
      </c>
      <c r="B19" s="29" t="s">
        <v>8</v>
      </c>
      <c r="C19" s="29" t="s">
        <v>9</v>
      </c>
      <c r="D19" s="29" t="s">
        <v>10</v>
      </c>
      <c r="E19" s="30" t="s">
        <v>11</v>
      </c>
      <c r="F19" s="31"/>
      <c r="G19" s="32" t="s">
        <v>12</v>
      </c>
    </row>
    <row r="20" customFormat="1" ht="15" spans="1:7">
      <c r="A20" s="33">
        <v>2</v>
      </c>
      <c r="B20" s="33" t="s">
        <v>13</v>
      </c>
      <c r="C20" s="34" t="s">
        <v>157</v>
      </c>
      <c r="D20" s="35">
        <v>59595</v>
      </c>
      <c r="E20" s="36">
        <f>(D20*0.76)-7000</f>
        <v>38292.2</v>
      </c>
      <c r="F20" s="33" t="s">
        <v>15</v>
      </c>
      <c r="G20" s="37">
        <f>E20*A20</f>
        <v>76584.4</v>
      </c>
    </row>
    <row r="21" customFormat="1" ht="15" spans="1:7">
      <c r="A21" s="38"/>
      <c r="B21" s="38"/>
      <c r="C21" s="39" t="s">
        <v>86</v>
      </c>
      <c r="D21" s="40"/>
      <c r="E21" s="41"/>
      <c r="F21" s="38"/>
      <c r="G21" s="42"/>
    </row>
    <row r="22" customFormat="1" ht="15.75" spans="1:7">
      <c r="A22" s="14"/>
      <c r="B22" s="14"/>
      <c r="C22" s="43" t="s">
        <v>158</v>
      </c>
      <c r="D22" s="13"/>
      <c r="E22" s="44"/>
      <c r="F22" s="14"/>
      <c r="G22" s="45"/>
    </row>
    <row r="23" ht="17.25" spans="1:7">
      <c r="A23" s="46" t="s">
        <v>25</v>
      </c>
      <c r="B23" s="65"/>
      <c r="C23" s="65"/>
      <c r="D23" s="47"/>
      <c r="E23" s="48"/>
      <c r="F23" s="66" t="s">
        <v>15</v>
      </c>
      <c r="G23" s="50">
        <f>SUM(G20:G22)</f>
        <v>76584.4</v>
      </c>
    </row>
    <row r="24" ht="15" spans="1:7">
      <c r="A24" s="9" t="s">
        <v>316</v>
      </c>
      <c r="B24" s="10"/>
      <c r="C24" s="11"/>
      <c r="D24" s="12"/>
      <c r="E24" s="13"/>
      <c r="F24" s="14" t="s">
        <v>15</v>
      </c>
      <c r="G24" s="15">
        <v>34780</v>
      </c>
    </row>
    <row r="25" customFormat="1" ht="15.75" spans="1:8">
      <c r="A25" s="4" t="s">
        <v>24</v>
      </c>
      <c r="B25" s="16"/>
      <c r="C25" s="16"/>
      <c r="D25" s="5"/>
      <c r="E25" s="6"/>
      <c r="F25" s="17" t="s">
        <v>15</v>
      </c>
      <c r="G25" s="8">
        <v>600</v>
      </c>
      <c r="H25" s="2"/>
    </row>
    <row r="26" ht="17.25" spans="1:7">
      <c r="A26" s="46" t="s">
        <v>83</v>
      </c>
      <c r="B26" s="65"/>
      <c r="C26" s="65"/>
      <c r="D26" s="47"/>
      <c r="E26" s="48"/>
      <c r="F26" s="66" t="s">
        <v>15</v>
      </c>
      <c r="G26" s="50">
        <f>SUM(G23:G25)</f>
        <v>111964.4</v>
      </c>
    </row>
    <row r="27" ht="16.5" spans="1:7">
      <c r="A27" s="51"/>
      <c r="B27" s="51"/>
      <c r="C27" s="51"/>
      <c r="D27" s="51"/>
      <c r="E27" s="51"/>
      <c r="F27" s="52"/>
      <c r="G27" s="53"/>
    </row>
    <row r="28" spans="1:1">
      <c r="A28" s="1" t="s">
        <v>26</v>
      </c>
    </row>
    <row r="29" spans="2:2">
      <c r="B29" s="1" t="s">
        <v>27</v>
      </c>
    </row>
    <row r="31" spans="1:1">
      <c r="A31" s="1" t="s">
        <v>30</v>
      </c>
    </row>
    <row r="32" customFormat="1" ht="15" spans="1:2">
      <c r="A32" s="2"/>
      <c r="B32" s="1" t="s">
        <v>89</v>
      </c>
    </row>
    <row r="33" s="2" customFormat="1" spans="2:2">
      <c r="B33" s="1"/>
    </row>
    <row r="34" spans="1:1">
      <c r="A34" s="1" t="s">
        <v>58</v>
      </c>
    </row>
    <row r="35" spans="2:2">
      <c r="B35" s="1" t="s">
        <v>34</v>
      </c>
    </row>
    <row r="36" spans="2:2">
      <c r="B36" s="24" t="s">
        <v>90</v>
      </c>
    </row>
    <row r="37" spans="2:2">
      <c r="B37" s="54"/>
    </row>
    <row r="38" spans="2:2">
      <c r="B38" s="1" t="s">
        <v>35</v>
      </c>
    </row>
    <row r="40" spans="2:2">
      <c r="B40" s="1" t="s">
        <v>36</v>
      </c>
    </row>
    <row r="41" spans="2:2">
      <c r="B41" s="55"/>
    </row>
    <row r="42" spans="2:2">
      <c r="B42" s="55"/>
    </row>
    <row r="44" spans="2:2">
      <c r="B44" s="24"/>
    </row>
    <row r="46" spans="1:1">
      <c r="A46" s="1" t="s">
        <v>37</v>
      </c>
    </row>
    <row r="49" spans="1:1">
      <c r="A49" s="1" t="s">
        <v>38</v>
      </c>
    </row>
    <row r="50" spans="1:1">
      <c r="A50" s="1" t="s">
        <v>39</v>
      </c>
    </row>
    <row r="53" spans="1:4">
      <c r="A53" s="1" t="s">
        <v>99</v>
      </c>
      <c r="D53" s="1" t="s">
        <v>41</v>
      </c>
    </row>
    <row r="56" spans="1:4">
      <c r="A56" s="1" t="s">
        <v>42</v>
      </c>
      <c r="D56" s="1" t="s">
        <v>43</v>
      </c>
    </row>
    <row r="57" spans="1:4">
      <c r="A57" s="1" t="s">
        <v>44</v>
      </c>
      <c r="D57" s="1" t="s">
        <v>45</v>
      </c>
    </row>
    <row r="62" spans="1:5">
      <c r="A62" s="1" t="s">
        <v>317</v>
      </c>
      <c r="D62" s="1" t="s">
        <v>47</v>
      </c>
      <c r="E62" s="1" t="s">
        <v>48</v>
      </c>
    </row>
    <row r="63" spans="1:5">
      <c r="A63" s="1" t="s">
        <v>122</v>
      </c>
      <c r="E63" s="1" t="s">
        <v>50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432638888888889" right="0.17" top="0.84" bottom="0.590277777777778" header="0.511805555555556" footer="0.196527777777778"/>
  <pageSetup paperSize="1" scale="77" orientation="portrait" horizontalDpi="120" verticalDpi="72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3"/>
  <sheetViews>
    <sheetView topLeftCell="A50" workbookViewId="0">
      <selection activeCell="A7" sqref="A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6.5714285714286" style="1" customWidth="1"/>
    <col min="8" max="16384" width="9.14285714285714" style="1"/>
  </cols>
  <sheetData>
    <row r="4" spans="1:2">
      <c r="A4" s="27">
        <v>45824</v>
      </c>
      <c r="B4" s="27"/>
    </row>
    <row r="5" spans="1:2">
      <c r="A5" s="27"/>
      <c r="B5" s="27"/>
    </row>
    <row r="6" spans="1:2">
      <c r="A6" s="27"/>
      <c r="B6" s="27"/>
    </row>
    <row r="7" spans="1:1">
      <c r="A7" s="27" t="s">
        <v>200</v>
      </c>
    </row>
    <row r="8" spans="1:1">
      <c r="A8" s="27" t="s">
        <v>201</v>
      </c>
    </row>
    <row r="9" spans="1:1">
      <c r="A9" s="27" t="s">
        <v>318</v>
      </c>
    </row>
    <row r="10" spans="1:1">
      <c r="A10" s="1" t="s">
        <v>202</v>
      </c>
    </row>
    <row r="13" spans="1:1">
      <c r="A13" s="1" t="s">
        <v>3</v>
      </c>
    </row>
    <row r="15" spans="2:2">
      <c r="B15" s="1" t="s">
        <v>4</v>
      </c>
    </row>
    <row r="16" spans="2:2">
      <c r="B16" s="1" t="s">
        <v>5</v>
      </c>
    </row>
    <row r="18" spans="1:1">
      <c r="A18" s="1" t="s">
        <v>74</v>
      </c>
    </row>
    <row r="19" ht="15" spans="3:3">
      <c r="C19" s="28" t="s">
        <v>319</v>
      </c>
    </row>
    <row r="20" ht="25.5" customHeight="1" spans="1:7">
      <c r="A20" s="29" t="s">
        <v>7</v>
      </c>
      <c r="B20" s="29" t="s">
        <v>8</v>
      </c>
      <c r="C20" s="29" t="s">
        <v>9</v>
      </c>
      <c r="D20" s="29" t="s">
        <v>10</v>
      </c>
      <c r="E20" s="30" t="s">
        <v>11</v>
      </c>
      <c r="F20" s="31"/>
      <c r="G20" s="32" t="s">
        <v>12</v>
      </c>
    </row>
    <row r="21" customFormat="1" ht="15" spans="1:7">
      <c r="A21" s="33">
        <v>1</v>
      </c>
      <c r="B21" s="33" t="s">
        <v>13</v>
      </c>
      <c r="C21" s="34" t="s">
        <v>154</v>
      </c>
      <c r="D21" s="35">
        <v>76595</v>
      </c>
      <c r="E21" s="36">
        <f>(D21*0.76)-7000</f>
        <v>51212.2</v>
      </c>
      <c r="F21" s="33" t="s">
        <v>15</v>
      </c>
      <c r="G21" s="37">
        <f>E21*A21</f>
        <v>51212.2</v>
      </c>
    </row>
    <row r="22" customFormat="1" ht="15" spans="1:7">
      <c r="A22" s="38"/>
      <c r="B22" s="38"/>
      <c r="C22" s="39" t="s">
        <v>86</v>
      </c>
      <c r="D22" s="40"/>
      <c r="E22" s="41"/>
      <c r="F22" s="38"/>
      <c r="G22" s="42"/>
    </row>
    <row r="23" customFormat="1" ht="15.75" spans="1:7">
      <c r="A23" s="14"/>
      <c r="B23" s="14"/>
      <c r="C23" s="43" t="s">
        <v>155</v>
      </c>
      <c r="D23" s="13"/>
      <c r="E23" s="44"/>
      <c r="F23" s="14"/>
      <c r="G23" s="45"/>
    </row>
    <row r="24" ht="17.25" spans="1:7">
      <c r="A24" s="46" t="s">
        <v>25</v>
      </c>
      <c r="B24" s="65"/>
      <c r="C24" s="65"/>
      <c r="D24" s="47"/>
      <c r="E24" s="48"/>
      <c r="F24" s="66" t="s">
        <v>15</v>
      </c>
      <c r="G24" s="50">
        <f>SUM(G21:G23)</f>
        <v>51212.2</v>
      </c>
    </row>
    <row r="25" ht="15" spans="1:7">
      <c r="A25" s="9" t="s">
        <v>316</v>
      </c>
      <c r="B25" s="10"/>
      <c r="C25" s="11"/>
      <c r="D25" s="12"/>
      <c r="E25" s="13"/>
      <c r="F25" s="14" t="s">
        <v>15</v>
      </c>
      <c r="G25" s="15">
        <v>12000</v>
      </c>
    </row>
    <row r="26" customFormat="1" ht="15.75" spans="1:8">
      <c r="A26" s="4" t="s">
        <v>24</v>
      </c>
      <c r="B26" s="16"/>
      <c r="C26" s="16"/>
      <c r="D26" s="5"/>
      <c r="E26" s="6"/>
      <c r="F26" s="17" t="s">
        <v>15</v>
      </c>
      <c r="G26" s="8">
        <v>1000</v>
      </c>
      <c r="H26" s="2"/>
    </row>
    <row r="27" ht="17.25" spans="1:7">
      <c r="A27" s="46" t="s">
        <v>83</v>
      </c>
      <c r="B27" s="65"/>
      <c r="C27" s="65"/>
      <c r="D27" s="47"/>
      <c r="E27" s="48"/>
      <c r="F27" s="66" t="s">
        <v>15</v>
      </c>
      <c r="G27" s="50">
        <f>SUM(G24:G26)</f>
        <v>64212.2</v>
      </c>
    </row>
    <row r="28" ht="16.5" spans="1:7">
      <c r="A28" s="51"/>
      <c r="B28" s="51"/>
      <c r="C28" s="51"/>
      <c r="D28" s="51"/>
      <c r="E28" s="51"/>
      <c r="F28" s="52"/>
      <c r="G28" s="53"/>
    </row>
    <row r="29" ht="15" spans="3:3">
      <c r="C29" s="28" t="s">
        <v>320</v>
      </c>
    </row>
    <row r="30" ht="25.5" customHeight="1" spans="1:7">
      <c r="A30" s="29" t="s">
        <v>7</v>
      </c>
      <c r="B30" s="29" t="s">
        <v>8</v>
      </c>
      <c r="C30" s="29" t="s">
        <v>9</v>
      </c>
      <c r="D30" s="29" t="s">
        <v>10</v>
      </c>
      <c r="E30" s="30" t="s">
        <v>11</v>
      </c>
      <c r="F30" s="31"/>
      <c r="G30" s="32" t="s">
        <v>12</v>
      </c>
    </row>
    <row r="31" customFormat="1" ht="15" spans="1:7">
      <c r="A31" s="33">
        <v>1</v>
      </c>
      <c r="B31" s="33" t="s">
        <v>13</v>
      </c>
      <c r="C31" s="34" t="s">
        <v>157</v>
      </c>
      <c r="D31" s="35">
        <v>59595</v>
      </c>
      <c r="E31" s="36">
        <f>(D31*0.76)-7000</f>
        <v>38292.2</v>
      </c>
      <c r="F31" s="33" t="s">
        <v>15</v>
      </c>
      <c r="G31" s="37">
        <f>E31*A31</f>
        <v>38292.2</v>
      </c>
    </row>
    <row r="32" customFormat="1" ht="15" spans="1:7">
      <c r="A32" s="38"/>
      <c r="B32" s="38"/>
      <c r="C32" s="39" t="s">
        <v>86</v>
      </c>
      <c r="D32" s="40"/>
      <c r="E32" s="41"/>
      <c r="F32" s="38"/>
      <c r="G32" s="42"/>
    </row>
    <row r="33" customFormat="1" ht="15.75" spans="1:7">
      <c r="A33" s="14"/>
      <c r="B33" s="14"/>
      <c r="C33" s="43" t="s">
        <v>158</v>
      </c>
      <c r="D33" s="13"/>
      <c r="E33" s="44"/>
      <c r="F33" s="14"/>
      <c r="G33" s="45"/>
    </row>
    <row r="34" ht="17.25" spans="1:7">
      <c r="A34" s="46" t="s">
        <v>25</v>
      </c>
      <c r="B34" s="65"/>
      <c r="C34" s="65"/>
      <c r="D34" s="47"/>
      <c r="E34" s="48"/>
      <c r="F34" s="66" t="s">
        <v>15</v>
      </c>
      <c r="G34" s="50">
        <f>SUM(G31:G33)</f>
        <v>38292.2</v>
      </c>
    </row>
    <row r="35" ht="15" spans="1:7">
      <c r="A35" s="9" t="s">
        <v>316</v>
      </c>
      <c r="B35" s="10"/>
      <c r="C35" s="11"/>
      <c r="D35" s="12"/>
      <c r="E35" s="13"/>
      <c r="F35" s="14" t="s">
        <v>15</v>
      </c>
      <c r="G35" s="15">
        <v>11000</v>
      </c>
    </row>
    <row r="36" customFormat="1" ht="15.75" spans="1:8">
      <c r="A36" s="4" t="s">
        <v>24</v>
      </c>
      <c r="B36" s="16"/>
      <c r="C36" s="16"/>
      <c r="D36" s="5"/>
      <c r="E36" s="6"/>
      <c r="F36" s="17" t="s">
        <v>15</v>
      </c>
      <c r="G36" s="8">
        <v>1000</v>
      </c>
      <c r="H36" s="2"/>
    </row>
    <row r="37" ht="17.25" spans="1:7">
      <c r="A37" s="46" t="s">
        <v>83</v>
      </c>
      <c r="B37" s="65"/>
      <c r="C37" s="65"/>
      <c r="D37" s="47"/>
      <c r="E37" s="48"/>
      <c r="F37" s="66" t="s">
        <v>15</v>
      </c>
      <c r="G37" s="50">
        <f>SUM(G34:G36)</f>
        <v>50292.2</v>
      </c>
    </row>
    <row r="38" ht="16.5" spans="1:7">
      <c r="A38" s="51"/>
      <c r="B38" s="51"/>
      <c r="C38" s="51"/>
      <c r="D38" s="51"/>
      <c r="E38" s="51"/>
      <c r="F38" s="52"/>
      <c r="G38" s="53"/>
    </row>
    <row r="39" spans="1:1">
      <c r="A39" s="1" t="s">
        <v>26</v>
      </c>
    </row>
    <row r="40" spans="2:2">
      <c r="B40" s="1" t="s">
        <v>27</v>
      </c>
    </row>
    <row r="42" spans="1:1">
      <c r="A42" s="1" t="s">
        <v>30</v>
      </c>
    </row>
    <row r="43" customFormat="1" ht="15" spans="1:2">
      <c r="A43" s="2"/>
      <c r="B43" s="1" t="s">
        <v>89</v>
      </c>
    </row>
    <row r="44" s="2" customFormat="1" spans="2:2">
      <c r="B44" s="1"/>
    </row>
    <row r="45" s="1" customFormat="1" spans="1:1">
      <c r="A45" s="1" t="s">
        <v>321</v>
      </c>
    </row>
    <row r="46" s="1" customFormat="1" spans="2:2">
      <c r="B46" s="1" t="s">
        <v>33</v>
      </c>
    </row>
    <row r="47" spans="2:2">
      <c r="B47" s="1" t="s">
        <v>34</v>
      </c>
    </row>
    <row r="48" spans="2:2">
      <c r="B48" s="24" t="s">
        <v>90</v>
      </c>
    </row>
    <row r="49" spans="2:2">
      <c r="B49" s="54"/>
    </row>
    <row r="50" spans="2:2">
      <c r="B50" s="1" t="s">
        <v>35</v>
      </c>
    </row>
    <row r="52" spans="2:2">
      <c r="B52" s="1" t="s">
        <v>36</v>
      </c>
    </row>
    <row r="53" spans="2:2">
      <c r="B53" s="55"/>
    </row>
    <row r="55" spans="2:2">
      <c r="B55" s="24"/>
    </row>
    <row r="57" spans="1:1">
      <c r="A57" s="1" t="s">
        <v>37</v>
      </c>
    </row>
    <row r="60" spans="1:1">
      <c r="A60" s="1" t="s">
        <v>38</v>
      </c>
    </row>
    <row r="61" spans="1:1">
      <c r="A61" s="1" t="s">
        <v>39</v>
      </c>
    </row>
    <row r="64" spans="1:4">
      <c r="A64" s="1" t="s">
        <v>99</v>
      </c>
      <c r="D64" s="1" t="s">
        <v>41</v>
      </c>
    </row>
    <row r="67" spans="1:4">
      <c r="A67" s="1" t="s">
        <v>42</v>
      </c>
      <c r="D67" s="1" t="s">
        <v>43</v>
      </c>
    </row>
    <row r="68" spans="1:4">
      <c r="A68" s="1" t="s">
        <v>44</v>
      </c>
      <c r="D68" s="1" t="s">
        <v>45</v>
      </c>
    </row>
    <row r="72" spans="1:5">
      <c r="A72" s="1" t="s">
        <v>322</v>
      </c>
      <c r="D72" s="1" t="s">
        <v>47</v>
      </c>
      <c r="E72" s="1" t="s">
        <v>48</v>
      </c>
    </row>
    <row r="73" spans="1:5">
      <c r="A73" s="1" t="s">
        <v>122</v>
      </c>
      <c r="E73" s="1" t="s">
        <v>50</v>
      </c>
    </row>
  </sheetData>
  <mergeCells count="19">
    <mergeCell ref="A4:B4"/>
    <mergeCell ref="A24:E24"/>
    <mergeCell ref="A26:E26"/>
    <mergeCell ref="A27:E27"/>
    <mergeCell ref="A34:E34"/>
    <mergeCell ref="A36:E36"/>
    <mergeCell ref="A37:E37"/>
    <mergeCell ref="A21:A23"/>
    <mergeCell ref="A31:A33"/>
    <mergeCell ref="B21:B23"/>
    <mergeCell ref="B31:B33"/>
    <mergeCell ref="D21:D23"/>
    <mergeCell ref="D31:D33"/>
    <mergeCell ref="E21:E23"/>
    <mergeCell ref="E31:E33"/>
    <mergeCell ref="F21:F23"/>
    <mergeCell ref="F31:F33"/>
    <mergeCell ref="G21:G23"/>
    <mergeCell ref="G31:G33"/>
  </mergeCells>
  <pageMargins left="0.432638888888889" right="0.17" top="0.84" bottom="0.590277777777778" header="0.511805555555556" footer="0.196527777777778"/>
  <pageSetup paperSize="1" scale="65" orientation="portrait" horizontalDpi="120" verticalDpi="7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80"/>
  <sheetViews>
    <sheetView topLeftCell="A24" workbookViewId="0">
      <selection activeCell="A7" sqref="A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1.7142857142857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1428571428571" style="1" customWidth="1"/>
    <col min="8" max="16384" width="9.14285714285714" style="1"/>
  </cols>
  <sheetData>
    <row r="4" spans="1:2">
      <c r="A4" s="27">
        <v>45810</v>
      </c>
      <c r="B4" s="27"/>
    </row>
    <row r="5" spans="1:2">
      <c r="A5" s="27"/>
      <c r="B5" s="27"/>
    </row>
    <row r="6" spans="1:2">
      <c r="A6" s="27"/>
      <c r="B6" s="27"/>
    </row>
    <row r="7" spans="1:1">
      <c r="A7" s="1" t="s">
        <v>71</v>
      </c>
    </row>
    <row r="8" spans="1:1">
      <c r="A8" s="1" t="s">
        <v>72</v>
      </c>
    </row>
    <row r="9" spans="1:1">
      <c r="A9" s="1" t="s">
        <v>73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74</v>
      </c>
    </row>
    <row r="18" ht="15" spans="3:3">
      <c r="C18" s="28" t="s">
        <v>75</v>
      </c>
    </row>
    <row r="19" ht="25.5" customHeight="1" spans="1:7">
      <c r="A19" s="29" t="s">
        <v>7</v>
      </c>
      <c r="B19" s="29" t="s">
        <v>8</v>
      </c>
      <c r="C19" s="29" t="s">
        <v>9</v>
      </c>
      <c r="D19" s="29" t="s">
        <v>10</v>
      </c>
      <c r="E19" s="30" t="s">
        <v>11</v>
      </c>
      <c r="F19" s="31"/>
      <c r="G19" s="32" t="s">
        <v>12</v>
      </c>
    </row>
    <row r="20" spans="1:7">
      <c r="A20" s="33">
        <v>1</v>
      </c>
      <c r="B20" s="33" t="s">
        <v>13</v>
      </c>
      <c r="C20" s="34" t="s">
        <v>76</v>
      </c>
      <c r="D20" s="35">
        <v>165995</v>
      </c>
      <c r="E20" s="36">
        <f>(D20*0.76)-14000</f>
        <v>112156.2</v>
      </c>
      <c r="F20" s="33" t="s">
        <v>15</v>
      </c>
      <c r="G20" s="37">
        <f>E20*A20</f>
        <v>112156.2</v>
      </c>
    </row>
    <row r="21" spans="1:7">
      <c r="A21" s="38"/>
      <c r="B21" s="38"/>
      <c r="C21" s="39" t="s">
        <v>77</v>
      </c>
      <c r="D21" s="40"/>
      <c r="E21" s="41"/>
      <c r="F21" s="38"/>
      <c r="G21" s="42"/>
    </row>
    <row r="22" ht="15" spans="1:7">
      <c r="A22" s="14"/>
      <c r="B22" s="14"/>
      <c r="C22" s="43" t="s">
        <v>78</v>
      </c>
      <c r="D22" s="13"/>
      <c r="E22" s="44"/>
      <c r="F22" s="14"/>
      <c r="G22" s="45"/>
    </row>
    <row r="23" spans="1:7">
      <c r="A23" s="33">
        <v>1</v>
      </c>
      <c r="B23" s="33" t="s">
        <v>13</v>
      </c>
      <c r="C23" s="34" t="s">
        <v>79</v>
      </c>
      <c r="D23" s="35">
        <v>49995</v>
      </c>
      <c r="E23" s="36">
        <f>(D23*0.76)-4000</f>
        <v>33996.2</v>
      </c>
      <c r="F23" s="33" t="s">
        <v>15</v>
      </c>
      <c r="G23" s="37">
        <f>E23*A23</f>
        <v>33996.2</v>
      </c>
    </row>
    <row r="24" spans="1:7">
      <c r="A24" s="38"/>
      <c r="B24" s="38"/>
      <c r="C24" s="39" t="s">
        <v>80</v>
      </c>
      <c r="D24" s="40"/>
      <c r="E24" s="41"/>
      <c r="F24" s="38"/>
      <c r="G24" s="42"/>
    </row>
    <row r="25" ht="15" spans="1:7">
      <c r="A25" s="14"/>
      <c r="B25" s="14"/>
      <c r="C25" s="43" t="s">
        <v>81</v>
      </c>
      <c r="D25" s="13"/>
      <c r="E25" s="44"/>
      <c r="F25" s="14"/>
      <c r="G25" s="45"/>
    </row>
    <row r="26" ht="17.25" spans="1:7">
      <c r="A26" s="46" t="s">
        <v>25</v>
      </c>
      <c r="B26" s="65"/>
      <c r="C26" s="65"/>
      <c r="D26" s="47"/>
      <c r="E26" s="48"/>
      <c r="F26" s="66" t="s">
        <v>15</v>
      </c>
      <c r="G26" s="50">
        <f>SUM(G20:G25)</f>
        <v>146152.4</v>
      </c>
    </row>
    <row r="27" ht="15" spans="1:7">
      <c r="A27" s="9" t="s">
        <v>82</v>
      </c>
      <c r="B27" s="10"/>
      <c r="C27" s="11"/>
      <c r="D27" s="12"/>
      <c r="E27" s="13"/>
      <c r="F27" s="14" t="s">
        <v>15</v>
      </c>
      <c r="G27" s="15">
        <v>30900</v>
      </c>
    </row>
    <row r="28" customFormat="1" ht="15.75" spans="1:8">
      <c r="A28" s="4" t="s">
        <v>24</v>
      </c>
      <c r="B28" s="16"/>
      <c r="C28" s="16"/>
      <c r="D28" s="5"/>
      <c r="E28" s="6"/>
      <c r="F28" s="17" t="s">
        <v>15</v>
      </c>
      <c r="G28" s="8">
        <v>1000</v>
      </c>
      <c r="H28" s="2"/>
    </row>
    <row r="29" ht="17.25" spans="1:7">
      <c r="A29" s="46" t="s">
        <v>83</v>
      </c>
      <c r="B29" s="65"/>
      <c r="C29" s="65"/>
      <c r="D29" s="47"/>
      <c r="E29" s="48"/>
      <c r="F29" s="66" t="s">
        <v>15</v>
      </c>
      <c r="G29" s="50">
        <f>SUM(G26:G28)</f>
        <v>178052.4</v>
      </c>
    </row>
    <row r="30" ht="16.5" spans="1:7">
      <c r="A30" s="51"/>
      <c r="B30" s="51"/>
      <c r="C30" s="51"/>
      <c r="D30" s="51"/>
      <c r="E30" s="51"/>
      <c r="F30" s="52"/>
      <c r="G30" s="53"/>
    </row>
    <row r="31" ht="15" spans="3:3">
      <c r="C31" s="28" t="s">
        <v>84</v>
      </c>
    </row>
    <row r="32" ht="25.5" customHeight="1" spans="1:7">
      <c r="A32" s="29" t="s">
        <v>7</v>
      </c>
      <c r="B32" s="29" t="s">
        <v>8</v>
      </c>
      <c r="C32" s="29" t="s">
        <v>9</v>
      </c>
      <c r="D32" s="29" t="s">
        <v>10</v>
      </c>
      <c r="E32" s="30" t="s">
        <v>11</v>
      </c>
      <c r="F32" s="31"/>
      <c r="G32" s="32" t="s">
        <v>12</v>
      </c>
    </row>
    <row r="33" spans="1:7">
      <c r="A33" s="33">
        <v>1</v>
      </c>
      <c r="B33" s="33" t="s">
        <v>13</v>
      </c>
      <c r="C33" s="34" t="s">
        <v>76</v>
      </c>
      <c r="D33" s="35">
        <v>165995</v>
      </c>
      <c r="E33" s="36">
        <f>(D33*0.76)-14000</f>
        <v>112156.2</v>
      </c>
      <c r="F33" s="33" t="s">
        <v>15</v>
      </c>
      <c r="G33" s="37">
        <f>E33*A33</f>
        <v>112156.2</v>
      </c>
    </row>
    <row r="34" spans="1:7">
      <c r="A34" s="38"/>
      <c r="B34" s="38"/>
      <c r="C34" s="39" t="s">
        <v>77</v>
      </c>
      <c r="D34" s="40"/>
      <c r="E34" s="41"/>
      <c r="F34" s="38"/>
      <c r="G34" s="42"/>
    </row>
    <row r="35" ht="15" spans="1:7">
      <c r="A35" s="14"/>
      <c r="B35" s="14"/>
      <c r="C35" s="43" t="s">
        <v>78</v>
      </c>
      <c r="D35" s="13"/>
      <c r="E35" s="44"/>
      <c r="F35" s="14"/>
      <c r="G35" s="45"/>
    </row>
    <row r="36" spans="1:7">
      <c r="A36" s="33">
        <v>1</v>
      </c>
      <c r="B36" s="33" t="s">
        <v>13</v>
      </c>
      <c r="C36" s="34" t="s">
        <v>85</v>
      </c>
      <c r="D36" s="35">
        <v>68995</v>
      </c>
      <c r="E36" s="36">
        <f>(D36*0.76)-7000</f>
        <v>45436.2</v>
      </c>
      <c r="F36" s="33" t="s">
        <v>15</v>
      </c>
      <c r="G36" s="37">
        <f>E36*A36</f>
        <v>45436.2</v>
      </c>
    </row>
    <row r="37" spans="1:7">
      <c r="A37" s="38"/>
      <c r="B37" s="38"/>
      <c r="C37" s="39" t="s">
        <v>86</v>
      </c>
      <c r="D37" s="40"/>
      <c r="E37" s="41"/>
      <c r="F37" s="38"/>
      <c r="G37" s="42"/>
    </row>
    <row r="38" ht="15" spans="1:7">
      <c r="A38" s="14"/>
      <c r="B38" s="14"/>
      <c r="C38" s="43" t="s">
        <v>87</v>
      </c>
      <c r="D38" s="13"/>
      <c r="E38" s="44"/>
      <c r="F38" s="14"/>
      <c r="G38" s="45"/>
    </row>
    <row r="39" ht="17.25" spans="1:7">
      <c r="A39" s="46" t="s">
        <v>25</v>
      </c>
      <c r="B39" s="65"/>
      <c r="C39" s="65"/>
      <c r="D39" s="47"/>
      <c r="E39" s="48"/>
      <c r="F39" s="66" t="s">
        <v>15</v>
      </c>
      <c r="G39" s="50">
        <f>SUM(G33:G38)</f>
        <v>157592.4</v>
      </c>
    </row>
    <row r="40" ht="15" spans="1:7">
      <c r="A40" s="9" t="s">
        <v>82</v>
      </c>
      <c r="B40" s="10"/>
      <c r="C40" s="11"/>
      <c r="D40" s="12"/>
      <c r="E40" s="13"/>
      <c r="F40" s="14" t="s">
        <v>15</v>
      </c>
      <c r="G40" s="15">
        <v>30900</v>
      </c>
    </row>
    <row r="41" customFormat="1" ht="15.75" spans="1:8">
      <c r="A41" s="4" t="s">
        <v>24</v>
      </c>
      <c r="B41" s="16"/>
      <c r="C41" s="16"/>
      <c r="D41" s="5"/>
      <c r="E41" s="6"/>
      <c r="F41" s="17" t="s">
        <v>15</v>
      </c>
      <c r="G41" s="8">
        <v>1000</v>
      </c>
      <c r="H41" s="2"/>
    </row>
    <row r="42" ht="17.25" spans="1:7">
      <c r="A42" s="46" t="s">
        <v>83</v>
      </c>
      <c r="B42" s="65"/>
      <c r="C42" s="65"/>
      <c r="D42" s="47"/>
      <c r="E42" s="48"/>
      <c r="F42" s="66" t="s">
        <v>15</v>
      </c>
      <c r="G42" s="50">
        <f>SUM(G39:G41)</f>
        <v>189492.4</v>
      </c>
    </row>
    <row r="43" ht="16.5" spans="1:7">
      <c r="A43" s="51"/>
      <c r="B43" s="51"/>
      <c r="C43" s="51"/>
      <c r="D43" s="51"/>
      <c r="E43" s="51"/>
      <c r="F43" s="52"/>
      <c r="G43" s="53"/>
    </row>
    <row r="44" spans="1:1">
      <c r="A44" s="1" t="s">
        <v>26</v>
      </c>
    </row>
    <row r="45" spans="2:2">
      <c r="B45" s="1" t="s">
        <v>27</v>
      </c>
    </row>
    <row r="46" customFormat="1" ht="15" spans="2:2">
      <c r="B46" s="1"/>
    </row>
    <row r="47" spans="1:1">
      <c r="A47" s="1" t="s">
        <v>30</v>
      </c>
    </row>
    <row r="48" spans="2:2">
      <c r="B48" s="1" t="s">
        <v>88</v>
      </c>
    </row>
    <row r="49" spans="2:2">
      <c r="B49" s="1" t="s">
        <v>89</v>
      </c>
    </row>
    <row r="50" s="2" customFormat="1" spans="2:2">
      <c r="B50" s="1"/>
    </row>
    <row r="51" spans="1:2">
      <c r="A51" s="1" t="s">
        <v>32</v>
      </c>
      <c r="B51" s="1" t="s">
        <v>33</v>
      </c>
    </row>
    <row r="52" spans="2:2">
      <c r="B52" s="1" t="s">
        <v>34</v>
      </c>
    </row>
    <row r="53" s="2" customFormat="1" spans="2:2">
      <c r="B53" s="24" t="s">
        <v>90</v>
      </c>
    </row>
    <row r="54" s="2" customFormat="1" spans="2:2">
      <c r="B54" s="24"/>
    </row>
    <row r="55" spans="2:2">
      <c r="B55" s="1" t="s">
        <v>35</v>
      </c>
    </row>
    <row r="57" spans="2:2">
      <c r="B57" s="1" t="s">
        <v>36</v>
      </c>
    </row>
    <row r="63" spans="1:1">
      <c r="A63" s="1" t="s">
        <v>37</v>
      </c>
    </row>
    <row r="66" spans="1:1">
      <c r="A66" s="1" t="s">
        <v>38</v>
      </c>
    </row>
    <row r="67" spans="1:1">
      <c r="A67" s="1" t="s">
        <v>39</v>
      </c>
    </row>
    <row r="70" spans="1:4">
      <c r="A70" s="1" t="s">
        <v>40</v>
      </c>
      <c r="D70" s="1" t="s">
        <v>41</v>
      </c>
    </row>
    <row r="73" spans="1:4">
      <c r="A73" s="1" t="s">
        <v>42</v>
      </c>
      <c r="D73" s="1" t="s">
        <v>43</v>
      </c>
    </row>
    <row r="74" spans="1:4">
      <c r="A74" s="1" t="s">
        <v>44</v>
      </c>
      <c r="D74" s="1" t="s">
        <v>45</v>
      </c>
    </row>
    <row r="79" spans="1:5">
      <c r="A79" s="1" t="s">
        <v>91</v>
      </c>
      <c r="D79" s="1" t="s">
        <v>47</v>
      </c>
      <c r="E79" s="1" t="s">
        <v>48</v>
      </c>
    </row>
    <row r="80" spans="1:5">
      <c r="A80" s="1" t="s">
        <v>92</v>
      </c>
      <c r="E80" s="1" t="s">
        <v>50</v>
      </c>
    </row>
  </sheetData>
  <mergeCells count="31">
    <mergeCell ref="A4:B4"/>
    <mergeCell ref="A26:E26"/>
    <mergeCell ref="A28:E28"/>
    <mergeCell ref="A29:E29"/>
    <mergeCell ref="A39:E39"/>
    <mergeCell ref="A41:E41"/>
    <mergeCell ref="A42:E42"/>
    <mergeCell ref="A20:A22"/>
    <mergeCell ref="A23:A25"/>
    <mergeCell ref="A33:A35"/>
    <mergeCell ref="A36:A38"/>
    <mergeCell ref="B20:B22"/>
    <mergeCell ref="B23:B25"/>
    <mergeCell ref="B33:B35"/>
    <mergeCell ref="B36:B38"/>
    <mergeCell ref="D20:D22"/>
    <mergeCell ref="D23:D25"/>
    <mergeCell ref="D33:D35"/>
    <mergeCell ref="D36:D38"/>
    <mergeCell ref="E20:E22"/>
    <mergeCell ref="E23:E25"/>
    <mergeCell ref="E33:E35"/>
    <mergeCell ref="E36:E38"/>
    <mergeCell ref="F20:F22"/>
    <mergeCell ref="F23:F25"/>
    <mergeCell ref="F33:F35"/>
    <mergeCell ref="F36:F38"/>
    <mergeCell ref="G20:G22"/>
    <mergeCell ref="G23:G25"/>
    <mergeCell ref="G33:G35"/>
    <mergeCell ref="G36:G38"/>
  </mergeCells>
  <pageMargins left="0.393055555555556" right="0.17" top="0.865972222222222" bottom="0.590277777777778" header="0.5" footer="0.196527777777778"/>
  <pageSetup paperSize="1" scale="60" orientation="portrait" horizontalDpi="120" verticalDpi="72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6"/>
  <sheetViews>
    <sheetView topLeftCell="A32" workbookViewId="0">
      <selection activeCell="A7" sqref="A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6.5714285714286" style="1" customWidth="1"/>
    <col min="8" max="16384" width="9.14285714285714" style="1"/>
  </cols>
  <sheetData>
    <row r="4" spans="1:2">
      <c r="A4" s="27">
        <v>45825</v>
      </c>
      <c r="B4" s="27"/>
    </row>
    <row r="5" spans="1:2">
      <c r="A5" s="27"/>
      <c r="B5" s="27"/>
    </row>
    <row r="6" spans="1:2">
      <c r="A6" s="27"/>
      <c r="B6" s="27"/>
    </row>
    <row r="7" spans="1:1">
      <c r="A7" s="27" t="s">
        <v>323</v>
      </c>
    </row>
    <row r="8" spans="1:1">
      <c r="A8" s="27" t="s">
        <v>324</v>
      </c>
    </row>
    <row r="9" spans="1:1">
      <c r="A9" s="27" t="s">
        <v>325</v>
      </c>
    </row>
    <row r="10" spans="1:1">
      <c r="A10" s="1" t="s">
        <v>326</v>
      </c>
    </row>
    <row r="13" spans="1:1">
      <c r="A13" s="1" t="s">
        <v>3</v>
      </c>
    </row>
    <row r="15" spans="2:2">
      <c r="B15" s="1" t="s">
        <v>4</v>
      </c>
    </row>
    <row r="16" spans="2:2">
      <c r="B16" s="1" t="s">
        <v>5</v>
      </c>
    </row>
    <row r="18" spans="1:1">
      <c r="A18" s="1" t="s">
        <v>74</v>
      </c>
    </row>
    <row r="19" ht="15" spans="3:3">
      <c r="C19" s="28" t="s">
        <v>327</v>
      </c>
    </row>
    <row r="20" ht="25.5" customHeight="1" spans="1:7">
      <c r="A20" s="29" t="s">
        <v>7</v>
      </c>
      <c r="B20" s="29" t="s">
        <v>8</v>
      </c>
      <c r="C20" s="29" t="s">
        <v>9</v>
      </c>
      <c r="D20" s="29" t="s">
        <v>10</v>
      </c>
      <c r="E20" s="30" t="s">
        <v>11</v>
      </c>
      <c r="F20" s="31"/>
      <c r="G20" s="32" t="s">
        <v>12</v>
      </c>
    </row>
    <row r="21" customFormat="1" ht="15" spans="1:7">
      <c r="A21" s="33">
        <v>1</v>
      </c>
      <c r="B21" s="33" t="s">
        <v>13</v>
      </c>
      <c r="C21" s="34" t="s">
        <v>154</v>
      </c>
      <c r="D21" s="35">
        <v>76595</v>
      </c>
      <c r="E21" s="36">
        <f>(D21*0.76)-7000</f>
        <v>51212.2</v>
      </c>
      <c r="F21" s="33" t="s">
        <v>15</v>
      </c>
      <c r="G21" s="37">
        <f>E21*A21</f>
        <v>51212.2</v>
      </c>
    </row>
    <row r="22" customFormat="1" ht="15" spans="1:7">
      <c r="A22" s="38"/>
      <c r="B22" s="38"/>
      <c r="C22" s="39" t="s">
        <v>86</v>
      </c>
      <c r="D22" s="40"/>
      <c r="E22" s="41"/>
      <c r="F22" s="38"/>
      <c r="G22" s="42"/>
    </row>
    <row r="23" customFormat="1" ht="15.75" spans="1:7">
      <c r="A23" s="14"/>
      <c r="B23" s="14"/>
      <c r="C23" s="43" t="s">
        <v>155</v>
      </c>
      <c r="D23" s="13"/>
      <c r="E23" s="44"/>
      <c r="F23" s="14"/>
      <c r="G23" s="45"/>
    </row>
    <row r="24" ht="17.25" spans="1:7">
      <c r="A24" s="46" t="s">
        <v>25</v>
      </c>
      <c r="B24" s="65"/>
      <c r="C24" s="65"/>
      <c r="D24" s="47"/>
      <c r="E24" s="48"/>
      <c r="F24" s="66" t="s">
        <v>15</v>
      </c>
      <c r="G24" s="50">
        <f>SUM(G21:G23)</f>
        <v>51212.2</v>
      </c>
    </row>
    <row r="25" ht="15" spans="1:7">
      <c r="A25" s="9" t="s">
        <v>316</v>
      </c>
      <c r="B25" s="10"/>
      <c r="C25" s="11"/>
      <c r="D25" s="12"/>
      <c r="E25" s="13"/>
      <c r="F25" s="14" t="s">
        <v>15</v>
      </c>
      <c r="G25" s="15">
        <v>13445</v>
      </c>
    </row>
    <row r="26" customFormat="1" ht="15.75" spans="1:8">
      <c r="A26" s="4" t="s">
        <v>24</v>
      </c>
      <c r="B26" s="16"/>
      <c r="C26" s="16"/>
      <c r="D26" s="5"/>
      <c r="E26" s="6"/>
      <c r="F26" s="17" t="s">
        <v>15</v>
      </c>
      <c r="G26" s="8">
        <v>600</v>
      </c>
      <c r="H26" s="2"/>
    </row>
    <row r="27" ht="17.25" spans="1:7">
      <c r="A27" s="46" t="s">
        <v>83</v>
      </c>
      <c r="B27" s="65"/>
      <c r="C27" s="65"/>
      <c r="D27" s="47"/>
      <c r="E27" s="48"/>
      <c r="F27" s="66" t="s">
        <v>15</v>
      </c>
      <c r="G27" s="50">
        <f>SUM(G24:G26)</f>
        <v>65257.2</v>
      </c>
    </row>
    <row r="28" ht="16.5" spans="1:7">
      <c r="A28" s="51"/>
      <c r="B28" s="51"/>
      <c r="C28" s="51"/>
      <c r="D28" s="51"/>
      <c r="E28" s="51"/>
      <c r="F28" s="52"/>
      <c r="G28" s="53"/>
    </row>
    <row r="29" spans="1:1">
      <c r="A29" s="1" t="s">
        <v>26</v>
      </c>
    </row>
    <row r="30" spans="2:2">
      <c r="B30" s="1" t="s">
        <v>27</v>
      </c>
    </row>
    <row r="32" spans="1:1">
      <c r="A32" s="1" t="s">
        <v>30</v>
      </c>
    </row>
    <row r="33" customFormat="1" ht="15" spans="1:2">
      <c r="A33" s="2"/>
      <c r="B33" s="1" t="s">
        <v>89</v>
      </c>
    </row>
    <row r="34" s="2" customFormat="1" spans="2:2">
      <c r="B34" s="1"/>
    </row>
    <row r="35" spans="1:1">
      <c r="A35" s="1" t="s">
        <v>58</v>
      </c>
    </row>
    <row r="36" spans="2:2">
      <c r="B36" s="1" t="s">
        <v>34</v>
      </c>
    </row>
    <row r="37" spans="2:2">
      <c r="B37" s="24" t="s">
        <v>90</v>
      </c>
    </row>
    <row r="38" spans="2:2">
      <c r="B38" s="54"/>
    </row>
    <row r="39" spans="2:2">
      <c r="B39" s="1" t="s">
        <v>35</v>
      </c>
    </row>
    <row r="41" spans="2:2">
      <c r="B41" s="1" t="s">
        <v>36</v>
      </c>
    </row>
    <row r="42" spans="2:2">
      <c r="B42" s="55"/>
    </row>
    <row r="43" spans="2:2">
      <c r="B43" s="55"/>
    </row>
    <row r="44" spans="2:2">
      <c r="B44" s="55"/>
    </row>
    <row r="46" spans="2:2">
      <c r="B46" s="24"/>
    </row>
    <row r="48" spans="1:1">
      <c r="A48" s="1" t="s">
        <v>37</v>
      </c>
    </row>
    <row r="51" spans="1:1">
      <c r="A51" s="1" t="s">
        <v>38</v>
      </c>
    </row>
    <row r="52" spans="1:1">
      <c r="A52" s="1" t="s">
        <v>39</v>
      </c>
    </row>
    <row r="55" spans="1:4">
      <c r="A55" s="1" t="s">
        <v>99</v>
      </c>
      <c r="D55" s="1" t="s">
        <v>41</v>
      </c>
    </row>
    <row r="58" spans="1:4">
      <c r="A58" s="1" t="s">
        <v>42</v>
      </c>
      <c r="D58" s="1" t="s">
        <v>43</v>
      </c>
    </row>
    <row r="59" spans="1:4">
      <c r="A59" s="1" t="s">
        <v>44</v>
      </c>
      <c r="D59" s="1" t="s">
        <v>45</v>
      </c>
    </row>
    <row r="65" spans="1:5">
      <c r="A65" s="1" t="s">
        <v>328</v>
      </c>
      <c r="D65" s="1" t="s">
        <v>47</v>
      </c>
      <c r="E65" s="1" t="s">
        <v>48</v>
      </c>
    </row>
    <row r="66" spans="1:5">
      <c r="A66" s="1" t="s">
        <v>122</v>
      </c>
      <c r="E66" s="1" t="s">
        <v>50</v>
      </c>
    </row>
  </sheetData>
  <mergeCells count="10">
    <mergeCell ref="A4:B4"/>
    <mergeCell ref="A24:E24"/>
    <mergeCell ref="A26:E26"/>
    <mergeCell ref="A27:E27"/>
    <mergeCell ref="A21:A23"/>
    <mergeCell ref="B21:B23"/>
    <mergeCell ref="D21:D23"/>
    <mergeCell ref="E21:E23"/>
    <mergeCell ref="F21:F23"/>
    <mergeCell ref="G21:G23"/>
  </mergeCells>
  <pageMargins left="0.432638888888889" right="0.17" top="0.84" bottom="0.590277777777778" header="0.511805555555556" footer="0.196527777777778"/>
  <pageSetup paperSize="1" scale="73" orientation="portrait" horizontalDpi="120" verticalDpi="72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6"/>
  <sheetViews>
    <sheetView topLeftCell="A41" workbookViewId="0">
      <selection activeCell="C15" sqref="C15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6.5714285714286" style="1" customWidth="1"/>
    <col min="8" max="16384" width="9.14285714285714" style="1"/>
  </cols>
  <sheetData>
    <row r="4" spans="1:2">
      <c r="A4" s="27">
        <v>45825</v>
      </c>
      <c r="B4" s="27"/>
    </row>
    <row r="5" spans="1:2">
      <c r="A5" s="27"/>
      <c r="B5" s="27"/>
    </row>
    <row r="6" spans="1:2">
      <c r="A6" s="27"/>
      <c r="B6" s="27"/>
    </row>
    <row r="7" spans="1:1">
      <c r="A7" s="27" t="s">
        <v>323</v>
      </c>
    </row>
    <row r="8" spans="1:1">
      <c r="A8" s="27" t="s">
        <v>324</v>
      </c>
    </row>
    <row r="9" spans="1:1">
      <c r="A9" s="27" t="s">
        <v>325</v>
      </c>
    </row>
    <row r="10" spans="1:1">
      <c r="A10" s="1" t="s">
        <v>326</v>
      </c>
    </row>
    <row r="13" spans="1:1">
      <c r="A13" s="1" t="s">
        <v>3</v>
      </c>
    </row>
    <row r="15" spans="2:2">
      <c r="B15" s="1" t="s">
        <v>4</v>
      </c>
    </row>
    <row r="16" spans="2:2">
      <c r="B16" s="1" t="s">
        <v>5</v>
      </c>
    </row>
    <row r="18" spans="1:1">
      <c r="A18" s="1" t="s">
        <v>74</v>
      </c>
    </row>
    <row r="19" ht="15" spans="3:3">
      <c r="C19" s="28" t="s">
        <v>329</v>
      </c>
    </row>
    <row r="20" ht="25.5" customHeight="1" spans="1:7">
      <c r="A20" s="29" t="s">
        <v>7</v>
      </c>
      <c r="B20" s="29" t="s">
        <v>8</v>
      </c>
      <c r="C20" s="29" t="s">
        <v>9</v>
      </c>
      <c r="D20" s="29" t="s">
        <v>10</v>
      </c>
      <c r="E20" s="30" t="s">
        <v>11</v>
      </c>
      <c r="F20" s="31"/>
      <c r="G20" s="32" t="s">
        <v>12</v>
      </c>
    </row>
    <row r="21" customFormat="1" ht="15" spans="1:7">
      <c r="A21" s="33">
        <v>1</v>
      </c>
      <c r="B21" s="33" t="s">
        <v>13</v>
      </c>
      <c r="C21" s="34" t="s">
        <v>330</v>
      </c>
      <c r="D21" s="35">
        <v>151995</v>
      </c>
      <c r="E21" s="36">
        <f>(D21*0.76)</f>
        <v>115516.2</v>
      </c>
      <c r="F21" s="33" t="s">
        <v>15</v>
      </c>
      <c r="G21" s="37">
        <f>E21*A21</f>
        <v>115516.2</v>
      </c>
    </row>
    <row r="22" customFormat="1" ht="15" spans="1:7">
      <c r="A22" s="38"/>
      <c r="B22" s="38"/>
      <c r="C22" s="39" t="s">
        <v>331</v>
      </c>
      <c r="D22" s="40"/>
      <c r="E22" s="41"/>
      <c r="F22" s="38"/>
      <c r="G22" s="42"/>
    </row>
    <row r="23" customFormat="1" ht="15.75" spans="1:7">
      <c r="A23" s="14"/>
      <c r="B23" s="14"/>
      <c r="C23" s="43" t="s">
        <v>332</v>
      </c>
      <c r="D23" s="13"/>
      <c r="E23" s="44"/>
      <c r="F23" s="14"/>
      <c r="G23" s="45"/>
    </row>
    <row r="24" ht="17.25" spans="1:7">
      <c r="A24" s="46" t="s">
        <v>25</v>
      </c>
      <c r="B24" s="65"/>
      <c r="C24" s="65"/>
      <c r="D24" s="47"/>
      <c r="E24" s="48"/>
      <c r="F24" s="66" t="s">
        <v>15</v>
      </c>
      <c r="G24" s="50">
        <f>SUM(G21:G23)</f>
        <v>115516.2</v>
      </c>
    </row>
    <row r="25" ht="15" spans="1:7">
      <c r="A25" s="9" t="s">
        <v>316</v>
      </c>
      <c r="B25" s="10"/>
      <c r="C25" s="11"/>
      <c r="D25" s="12"/>
      <c r="E25" s="13"/>
      <c r="F25" s="14" t="s">
        <v>15</v>
      </c>
      <c r="G25" s="15">
        <v>31115</v>
      </c>
    </row>
    <row r="26" customFormat="1" ht="15.75" spans="1:8">
      <c r="A26" s="4" t="s">
        <v>24</v>
      </c>
      <c r="B26" s="16"/>
      <c r="C26" s="16"/>
      <c r="D26" s="5"/>
      <c r="E26" s="6"/>
      <c r="F26" s="17" t="s">
        <v>15</v>
      </c>
      <c r="G26" s="8">
        <v>600</v>
      </c>
      <c r="H26" s="2"/>
    </row>
    <row r="27" ht="17.25" spans="1:7">
      <c r="A27" s="46" t="s">
        <v>83</v>
      </c>
      <c r="B27" s="65"/>
      <c r="C27" s="65"/>
      <c r="D27" s="47"/>
      <c r="E27" s="48"/>
      <c r="F27" s="66" t="s">
        <v>15</v>
      </c>
      <c r="G27" s="50">
        <f>SUM(G24:G26)</f>
        <v>147231.2</v>
      </c>
    </row>
    <row r="28" ht="16.5" spans="1:7">
      <c r="A28" s="51"/>
      <c r="B28" s="51"/>
      <c r="C28" s="51"/>
      <c r="D28" s="51"/>
      <c r="E28" s="51"/>
      <c r="F28" s="52"/>
      <c r="G28" s="53"/>
    </row>
    <row r="29" spans="1:1">
      <c r="A29" s="1" t="s">
        <v>26</v>
      </c>
    </row>
    <row r="30" spans="2:2">
      <c r="B30" s="1" t="s">
        <v>27</v>
      </c>
    </row>
    <row r="32" spans="1:1">
      <c r="A32" s="1" t="s">
        <v>30</v>
      </c>
    </row>
    <row r="33" s="2" customFormat="1" spans="2:2">
      <c r="B33" s="1" t="s">
        <v>333</v>
      </c>
    </row>
    <row r="34" s="2" customFormat="1" spans="2:2">
      <c r="B34" s="1"/>
    </row>
    <row r="35" spans="1:1">
      <c r="A35" s="1" t="s">
        <v>58</v>
      </c>
    </row>
    <row r="36" spans="2:2">
      <c r="B36" s="1" t="s">
        <v>34</v>
      </c>
    </row>
    <row r="37" spans="2:2">
      <c r="B37" s="24" t="s">
        <v>90</v>
      </c>
    </row>
    <row r="38" spans="2:2">
      <c r="B38" s="54"/>
    </row>
    <row r="39" spans="2:2">
      <c r="B39" s="1" t="s">
        <v>35</v>
      </c>
    </row>
    <row r="41" spans="2:2">
      <c r="B41" s="1" t="s">
        <v>36</v>
      </c>
    </row>
    <row r="42" spans="2:2">
      <c r="B42" s="55"/>
    </row>
    <row r="43" spans="2:2">
      <c r="B43" s="55"/>
    </row>
    <row r="46" spans="2:2">
      <c r="B46" s="24"/>
    </row>
    <row r="48" spans="1:1">
      <c r="A48" s="1" t="s">
        <v>37</v>
      </c>
    </row>
    <row r="51" spans="1:1">
      <c r="A51" s="1" t="s">
        <v>38</v>
      </c>
    </row>
    <row r="52" spans="1:1">
      <c r="A52" s="1" t="s">
        <v>39</v>
      </c>
    </row>
    <row r="55" spans="1:4">
      <c r="A55" s="1" t="s">
        <v>99</v>
      </c>
      <c r="D55" s="1" t="s">
        <v>41</v>
      </c>
    </row>
    <row r="58" spans="1:4">
      <c r="A58" s="1" t="s">
        <v>42</v>
      </c>
      <c r="D58" s="1" t="s">
        <v>43</v>
      </c>
    </row>
    <row r="59" spans="1:4">
      <c r="A59" s="1" t="s">
        <v>44</v>
      </c>
      <c r="D59" s="1" t="s">
        <v>45</v>
      </c>
    </row>
    <row r="65" spans="1:5">
      <c r="A65" s="1" t="s">
        <v>334</v>
      </c>
      <c r="D65" s="1" t="s">
        <v>47</v>
      </c>
      <c r="E65" s="1" t="s">
        <v>48</v>
      </c>
    </row>
    <row r="66" spans="1:5">
      <c r="A66" s="1" t="s">
        <v>335</v>
      </c>
      <c r="E66" s="1" t="s">
        <v>50</v>
      </c>
    </row>
  </sheetData>
  <mergeCells count="10">
    <mergeCell ref="A4:B4"/>
    <mergeCell ref="A24:E24"/>
    <mergeCell ref="A26:E26"/>
    <mergeCell ref="A27:E27"/>
    <mergeCell ref="A21:A23"/>
    <mergeCell ref="B21:B23"/>
    <mergeCell ref="D21:D23"/>
    <mergeCell ref="E21:E23"/>
    <mergeCell ref="F21:F23"/>
    <mergeCell ref="G21:G23"/>
  </mergeCells>
  <pageMargins left="0.432638888888889" right="0.17" top="0.84" bottom="0.590277777777778" header="0.511805555555556" footer="0.196527777777778"/>
  <pageSetup paperSize="1" scale="74" orientation="portrait" horizontalDpi="120" verticalDpi="72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8"/>
  <sheetViews>
    <sheetView zoomScaleSheetLayoutView="60" workbookViewId="0">
      <selection activeCell="A7" sqref="A7"/>
    </sheetView>
  </sheetViews>
  <sheetFormatPr defaultColWidth="9.1047619047619" defaultRowHeight="14.25" outlineLevelCol="6"/>
  <cols>
    <col min="1" max="1" width="6.55238095238095" style="26" customWidth="1"/>
    <col min="2" max="2" width="11.4380952380952" style="26" customWidth="1"/>
    <col min="3" max="3" width="58.1047619047619" style="26" customWidth="1"/>
    <col min="4" max="4" width="12.552380952381" style="26" customWidth="1"/>
    <col min="5" max="5" width="16.1047619047619" style="26" customWidth="1"/>
    <col min="6" max="6" width="5.66666666666667" style="26" customWidth="1"/>
    <col min="7" max="7" width="15.4380952380952" style="26" customWidth="1"/>
    <col min="8" max="16384" width="9.1047619047619" style="26"/>
  </cols>
  <sheetData>
    <row r="4" spans="1:2">
      <c r="A4" s="27">
        <v>45825</v>
      </c>
      <c r="B4" s="27"/>
    </row>
    <row r="5" spans="1:2">
      <c r="A5" s="72"/>
      <c r="B5" s="72"/>
    </row>
    <row r="6" spans="1:2">
      <c r="A6" s="72"/>
      <c r="B6" s="72"/>
    </row>
    <row r="7" spans="1:2">
      <c r="A7" s="72" t="s">
        <v>336</v>
      </c>
      <c r="B7" s="72"/>
    </row>
    <row r="8" spans="1:2">
      <c r="A8" s="72" t="s">
        <v>337</v>
      </c>
      <c r="B8" s="72"/>
    </row>
    <row r="9" spans="1:1">
      <c r="A9" s="72" t="s">
        <v>338</v>
      </c>
    </row>
    <row r="12" spans="1:1">
      <c r="A12" s="26" t="s">
        <v>3</v>
      </c>
    </row>
    <row r="14" spans="2:2">
      <c r="B14" s="26" t="s">
        <v>4</v>
      </c>
    </row>
    <row r="15" spans="2:2">
      <c r="B15" s="26" t="s">
        <v>5</v>
      </c>
    </row>
    <row r="17" spans="1:1">
      <c r="A17" s="26" t="s">
        <v>6</v>
      </c>
    </row>
    <row r="18" ht="15" spans="3:3">
      <c r="C18" s="73"/>
    </row>
    <row r="19" ht="25.5" customHeight="1" spans="1:7">
      <c r="A19" s="74" t="s">
        <v>7</v>
      </c>
      <c r="B19" s="74" t="s">
        <v>8</v>
      </c>
      <c r="C19" s="74" t="s">
        <v>9</v>
      </c>
      <c r="D19" s="74" t="s">
        <v>10</v>
      </c>
      <c r="E19" s="75" t="s">
        <v>11</v>
      </c>
      <c r="F19" s="76"/>
      <c r="G19" s="77" t="s">
        <v>12</v>
      </c>
    </row>
    <row r="20" spans="1:7">
      <c r="A20" s="33">
        <v>1</v>
      </c>
      <c r="B20" s="33" t="s">
        <v>13</v>
      </c>
      <c r="C20" s="34" t="s">
        <v>339</v>
      </c>
      <c r="D20" s="35">
        <v>119995</v>
      </c>
      <c r="E20" s="36">
        <f>D20*0.76</f>
        <v>91196.2</v>
      </c>
      <c r="F20" s="33" t="s">
        <v>15</v>
      </c>
      <c r="G20" s="37">
        <f>E20*A20</f>
        <v>91196.2</v>
      </c>
    </row>
    <row r="21" spans="1:7">
      <c r="A21" s="38"/>
      <c r="B21" s="38"/>
      <c r="C21" s="39" t="s">
        <v>115</v>
      </c>
      <c r="D21" s="40"/>
      <c r="E21" s="41"/>
      <c r="F21" s="38"/>
      <c r="G21" s="42"/>
    </row>
    <row r="22" ht="15" spans="1:7">
      <c r="A22" s="14"/>
      <c r="B22" s="14"/>
      <c r="C22" s="43" t="s">
        <v>340</v>
      </c>
      <c r="D22" s="13"/>
      <c r="E22" s="44"/>
      <c r="F22" s="14"/>
      <c r="G22" s="45"/>
    </row>
    <row r="23" ht="15" spans="1:7">
      <c r="A23" s="96" t="s">
        <v>24</v>
      </c>
      <c r="B23" s="97"/>
      <c r="C23" s="97"/>
      <c r="D23" s="98"/>
      <c r="E23" s="99"/>
      <c r="F23" s="100" t="s">
        <v>15</v>
      </c>
      <c r="G23" s="101">
        <v>600</v>
      </c>
    </row>
    <row r="24" ht="17.25" spans="1:7">
      <c r="A24" s="102" t="s">
        <v>25</v>
      </c>
      <c r="B24" s="103"/>
      <c r="C24" s="103"/>
      <c r="D24" s="104"/>
      <c r="E24" s="105"/>
      <c r="F24" s="106" t="s">
        <v>15</v>
      </c>
      <c r="G24" s="107">
        <f>SUM(G20:G23)</f>
        <v>91796.2</v>
      </c>
    </row>
    <row r="25" spans="1:7">
      <c r="A25" s="78"/>
      <c r="B25" s="78"/>
      <c r="C25" s="78"/>
      <c r="D25" s="78"/>
      <c r="E25" s="78"/>
      <c r="F25" s="79"/>
      <c r="G25" s="80"/>
    </row>
    <row r="26" spans="1:1">
      <c r="A26" s="26" t="s">
        <v>26</v>
      </c>
    </row>
    <row r="27" spans="2:2">
      <c r="B27" s="26" t="s">
        <v>27</v>
      </c>
    </row>
    <row r="29" s="26" customFormat="1" spans="1:1">
      <c r="A29" s="26" t="s">
        <v>28</v>
      </c>
    </row>
    <row r="30" s="26" customFormat="1" spans="2:2">
      <c r="B30" s="18" t="s">
        <v>341</v>
      </c>
    </row>
    <row r="31" s="70" customFormat="1" spans="2:2">
      <c r="B31" s="19" t="s">
        <v>342</v>
      </c>
    </row>
    <row r="32" s="70" customFormat="1" spans="2:2">
      <c r="B32" s="19" t="s">
        <v>343</v>
      </c>
    </row>
    <row r="34" spans="1:1">
      <c r="A34" s="26" t="s">
        <v>30</v>
      </c>
    </row>
    <row r="35" s="26" customFormat="1" spans="2:2">
      <c r="B35" s="1" t="s">
        <v>118</v>
      </c>
    </row>
    <row r="36" s="70" customFormat="1"/>
    <row r="37" spans="1:1">
      <c r="A37" s="26" t="s">
        <v>58</v>
      </c>
    </row>
    <row r="38" spans="2:2">
      <c r="B38" s="26" t="s">
        <v>34</v>
      </c>
    </row>
    <row r="40" spans="2:2">
      <c r="B40" s="26" t="s">
        <v>35</v>
      </c>
    </row>
    <row r="42" spans="2:2">
      <c r="B42" s="26" t="s">
        <v>36</v>
      </c>
    </row>
    <row r="44" spans="2:2">
      <c r="B44" s="81"/>
    </row>
    <row r="45" spans="2:2">
      <c r="B45" s="81"/>
    </row>
    <row r="46" spans="2:2">
      <c r="B46" s="81"/>
    </row>
    <row r="47" spans="2:2">
      <c r="B47" s="81"/>
    </row>
    <row r="49" spans="2:2">
      <c r="B49" s="82"/>
    </row>
    <row r="51" spans="1:1">
      <c r="A51" s="26" t="s">
        <v>37</v>
      </c>
    </row>
    <row r="54" spans="1:1">
      <c r="A54" s="26" t="s">
        <v>38</v>
      </c>
    </row>
    <row r="55" spans="1:1">
      <c r="A55" s="26" t="s">
        <v>39</v>
      </c>
    </row>
    <row r="58" spans="1:4">
      <c r="A58" s="26" t="s">
        <v>99</v>
      </c>
      <c r="D58" s="26" t="s">
        <v>41</v>
      </c>
    </row>
    <row r="61" spans="1:4">
      <c r="A61" s="26" t="s">
        <v>42</v>
      </c>
      <c r="D61" s="26" t="s">
        <v>43</v>
      </c>
    </row>
    <row r="62" spans="1:4">
      <c r="A62" s="26" t="s">
        <v>44</v>
      </c>
      <c r="D62" s="26" t="s">
        <v>45</v>
      </c>
    </row>
    <row r="67" spans="1:5">
      <c r="A67" s="1" t="s">
        <v>344</v>
      </c>
      <c r="D67" s="26" t="s">
        <v>47</v>
      </c>
      <c r="E67" s="26" t="s">
        <v>48</v>
      </c>
    </row>
    <row r="68" spans="1:5">
      <c r="A68" s="1" t="s">
        <v>335</v>
      </c>
      <c r="E68" s="26" t="s">
        <v>50</v>
      </c>
    </row>
  </sheetData>
  <mergeCells count="9">
    <mergeCell ref="A4:B4"/>
    <mergeCell ref="A23:E23"/>
    <mergeCell ref="A24:E24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2" orientation="portrait" horizontalDpi="120" verticalDpi="72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4"/>
  <sheetViews>
    <sheetView workbookViewId="0">
      <selection activeCell="A7" sqref="A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6.5714285714286" style="1" customWidth="1"/>
    <col min="8" max="16384" width="9.14285714285714" style="1"/>
  </cols>
  <sheetData>
    <row r="4" spans="1:2">
      <c r="A4" s="27">
        <v>45826</v>
      </c>
      <c r="B4" s="27"/>
    </row>
    <row r="5" spans="1:2">
      <c r="A5" s="27"/>
      <c r="B5" s="27"/>
    </row>
    <row r="6" spans="1:2">
      <c r="A6" s="27"/>
      <c r="B6" s="27"/>
    </row>
    <row r="7" spans="1:1">
      <c r="A7" s="27" t="s">
        <v>345</v>
      </c>
    </row>
    <row r="8" spans="1:1">
      <c r="A8" s="27" t="s">
        <v>346</v>
      </c>
    </row>
    <row r="9" spans="1:1">
      <c r="A9" s="1" t="s">
        <v>347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74</v>
      </c>
    </row>
    <row r="18" ht="15" spans="3:3">
      <c r="C18" s="28" t="s">
        <v>348</v>
      </c>
    </row>
    <row r="19" ht="25.5" customHeight="1" spans="1:7">
      <c r="A19" s="29" t="s">
        <v>7</v>
      </c>
      <c r="B19" s="29" t="s">
        <v>8</v>
      </c>
      <c r="C19" s="29" t="s">
        <v>9</v>
      </c>
      <c r="D19" s="29" t="s">
        <v>10</v>
      </c>
      <c r="E19" s="30" t="s">
        <v>11</v>
      </c>
      <c r="F19" s="31"/>
      <c r="G19" s="32" t="s">
        <v>12</v>
      </c>
    </row>
    <row r="20" customFormat="1" ht="15" spans="1:7">
      <c r="A20" s="33">
        <v>1</v>
      </c>
      <c r="B20" s="33" t="s">
        <v>13</v>
      </c>
      <c r="C20" s="34" t="s">
        <v>157</v>
      </c>
      <c r="D20" s="35">
        <v>59595</v>
      </c>
      <c r="E20" s="36">
        <f>(D20*0.76)-7000</f>
        <v>38292.2</v>
      </c>
      <c r="F20" s="33" t="s">
        <v>15</v>
      </c>
      <c r="G20" s="37">
        <f>E20*A20</f>
        <v>38292.2</v>
      </c>
    </row>
    <row r="21" customFormat="1" ht="15" spans="1:7">
      <c r="A21" s="38"/>
      <c r="B21" s="38"/>
      <c r="C21" s="39" t="s">
        <v>86</v>
      </c>
      <c r="D21" s="40"/>
      <c r="E21" s="41"/>
      <c r="F21" s="38"/>
      <c r="G21" s="42"/>
    </row>
    <row r="22" customFormat="1" ht="15.75" spans="1:7">
      <c r="A22" s="14"/>
      <c r="B22" s="14"/>
      <c r="C22" s="43" t="s">
        <v>158</v>
      </c>
      <c r="D22" s="13"/>
      <c r="E22" s="44"/>
      <c r="F22" s="14"/>
      <c r="G22" s="45"/>
    </row>
    <row r="23" ht="17.25" spans="1:7">
      <c r="A23" s="46" t="s">
        <v>25</v>
      </c>
      <c r="B23" s="65"/>
      <c r="C23" s="65"/>
      <c r="D23" s="47"/>
      <c r="E23" s="48"/>
      <c r="F23" s="66" t="s">
        <v>15</v>
      </c>
      <c r="G23" s="50">
        <f>SUM(G20:G22)</f>
        <v>38292.2</v>
      </c>
    </row>
    <row r="24" ht="15" spans="1:7">
      <c r="A24" s="9" t="s">
        <v>316</v>
      </c>
      <c r="B24" s="10"/>
      <c r="C24" s="11"/>
      <c r="D24" s="12"/>
      <c r="E24" s="13"/>
      <c r="F24" s="14" t="s">
        <v>15</v>
      </c>
      <c r="G24" s="15">
        <v>10495</v>
      </c>
    </row>
    <row r="25" customFormat="1" ht="15.75" spans="1:8">
      <c r="A25" s="4" t="s">
        <v>24</v>
      </c>
      <c r="B25" s="16"/>
      <c r="C25" s="16"/>
      <c r="D25" s="5"/>
      <c r="E25" s="6"/>
      <c r="F25" s="17" t="s">
        <v>15</v>
      </c>
      <c r="G25" s="8">
        <v>600</v>
      </c>
      <c r="H25" s="2"/>
    </row>
    <row r="26" ht="17.25" spans="1:7">
      <c r="A26" s="46" t="s">
        <v>83</v>
      </c>
      <c r="B26" s="65"/>
      <c r="C26" s="65"/>
      <c r="D26" s="47"/>
      <c r="E26" s="48"/>
      <c r="F26" s="66" t="s">
        <v>15</v>
      </c>
      <c r="G26" s="50">
        <f>SUM(G23:G25)</f>
        <v>49387.2</v>
      </c>
    </row>
    <row r="27" ht="16.5" spans="1:7">
      <c r="A27" s="51"/>
      <c r="B27" s="51"/>
      <c r="C27" s="51"/>
      <c r="D27" s="51"/>
      <c r="E27" s="51"/>
      <c r="F27" s="52"/>
      <c r="G27" s="53"/>
    </row>
    <row r="28" spans="1:1">
      <c r="A28" s="1" t="s">
        <v>26</v>
      </c>
    </row>
    <row r="29" spans="2:2">
      <c r="B29" s="1" t="s">
        <v>27</v>
      </c>
    </row>
    <row r="31" spans="1:1">
      <c r="A31" s="1" t="s">
        <v>30</v>
      </c>
    </row>
    <row r="32" s="2" customFormat="1" spans="2:2">
      <c r="B32" s="1" t="s">
        <v>89</v>
      </c>
    </row>
    <row r="33" s="2" customFormat="1" spans="2:2">
      <c r="B33" s="1"/>
    </row>
    <row r="34" spans="1:1">
      <c r="A34" s="1" t="s">
        <v>58</v>
      </c>
    </row>
    <row r="35" spans="2:2">
      <c r="B35" s="1" t="s">
        <v>34</v>
      </c>
    </row>
    <row r="36" spans="2:2">
      <c r="B36" s="24" t="s">
        <v>90</v>
      </c>
    </row>
    <row r="37" spans="2:2">
      <c r="B37" s="25" t="s">
        <v>349</v>
      </c>
    </row>
    <row r="38" spans="2:2">
      <c r="B38" s="25"/>
    </row>
    <row r="39" spans="2:2">
      <c r="B39" s="1" t="s">
        <v>35</v>
      </c>
    </row>
    <row r="41" spans="2:2">
      <c r="B41" s="1" t="s">
        <v>36</v>
      </c>
    </row>
    <row r="42" spans="2:2">
      <c r="B42" s="55"/>
    </row>
    <row r="45" spans="2:2">
      <c r="B45" s="24"/>
    </row>
    <row r="47" spans="1:1">
      <c r="A47" s="1" t="s">
        <v>37</v>
      </c>
    </row>
    <row r="50" spans="1:1">
      <c r="A50" s="1" t="s">
        <v>38</v>
      </c>
    </row>
    <row r="51" spans="1:1">
      <c r="A51" s="1" t="s">
        <v>39</v>
      </c>
    </row>
    <row r="54" spans="1:4">
      <c r="A54" s="1" t="s">
        <v>99</v>
      </c>
      <c r="D54" s="1" t="s">
        <v>41</v>
      </c>
    </row>
    <row r="57" spans="1:4">
      <c r="A57" s="1" t="s">
        <v>42</v>
      </c>
      <c r="D57" s="1" t="s">
        <v>43</v>
      </c>
    </row>
    <row r="58" spans="1:4">
      <c r="A58" s="1" t="s">
        <v>44</v>
      </c>
      <c r="D58" s="1" t="s">
        <v>45</v>
      </c>
    </row>
    <row r="63" spans="1:5">
      <c r="A63" s="1" t="s">
        <v>350</v>
      </c>
      <c r="D63" s="1" t="s">
        <v>47</v>
      </c>
      <c r="E63" s="1" t="s">
        <v>48</v>
      </c>
    </row>
    <row r="64" spans="1:5">
      <c r="A64" s="1" t="s">
        <v>351</v>
      </c>
      <c r="E64" s="1" t="s">
        <v>50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432638888888889" right="0.17" top="0.84" bottom="0.590277777777778" header="0.511805555555556" footer="0.196527777777778"/>
  <pageSetup paperSize="1" scale="76" orientation="portrait" horizontalDpi="120" verticalDpi="72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4"/>
  <sheetViews>
    <sheetView topLeftCell="A47" workbookViewId="0">
      <selection activeCell="E42" sqref="E42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6.5714285714286" style="1" customWidth="1"/>
    <col min="8" max="16384" width="9.14285714285714" style="1"/>
  </cols>
  <sheetData>
    <row r="4" spans="1:2">
      <c r="A4" s="27">
        <v>45826</v>
      </c>
      <c r="B4" s="27"/>
    </row>
    <row r="5" spans="1:2">
      <c r="A5" s="27"/>
      <c r="B5" s="27"/>
    </row>
    <row r="6" spans="1:2">
      <c r="A6" s="27"/>
      <c r="B6" s="27"/>
    </row>
    <row r="7" spans="1:1">
      <c r="A7" s="27" t="s">
        <v>345</v>
      </c>
    </row>
    <row r="8" spans="1:1">
      <c r="A8" s="27" t="s">
        <v>346</v>
      </c>
    </row>
    <row r="9" spans="1:1">
      <c r="A9" s="1" t="s">
        <v>347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74</v>
      </c>
    </row>
    <row r="18" ht="15" spans="3:3">
      <c r="C18" s="28" t="s">
        <v>164</v>
      </c>
    </row>
    <row r="19" ht="25.5" customHeight="1" spans="1:7">
      <c r="A19" s="29" t="s">
        <v>7</v>
      </c>
      <c r="B19" s="29" t="s">
        <v>8</v>
      </c>
      <c r="C19" s="29" t="s">
        <v>9</v>
      </c>
      <c r="D19" s="29" t="s">
        <v>10</v>
      </c>
      <c r="E19" s="30" t="s">
        <v>11</v>
      </c>
      <c r="F19" s="31"/>
      <c r="G19" s="32" t="s">
        <v>12</v>
      </c>
    </row>
    <row r="20" customFormat="1" ht="15" spans="1:7">
      <c r="A20" s="33">
        <v>1</v>
      </c>
      <c r="B20" s="33" t="s">
        <v>13</v>
      </c>
      <c r="C20" s="34" t="s">
        <v>102</v>
      </c>
      <c r="D20" s="35">
        <v>41995</v>
      </c>
      <c r="E20" s="36">
        <f>(D20*0.76)-4000</f>
        <v>27916.2</v>
      </c>
      <c r="F20" s="33" t="s">
        <v>15</v>
      </c>
      <c r="G20" s="37">
        <f>E20*A20</f>
        <v>27916.2</v>
      </c>
    </row>
    <row r="21" customFormat="1" ht="15" spans="1:7">
      <c r="A21" s="38"/>
      <c r="B21" s="38"/>
      <c r="C21" s="39" t="s">
        <v>103</v>
      </c>
      <c r="D21" s="40"/>
      <c r="E21" s="41"/>
      <c r="F21" s="38"/>
      <c r="G21" s="42"/>
    </row>
    <row r="22" customFormat="1" ht="15.75" spans="1:7">
      <c r="A22" s="14"/>
      <c r="B22" s="14"/>
      <c r="C22" s="43" t="s">
        <v>104</v>
      </c>
      <c r="D22" s="13"/>
      <c r="E22" s="44"/>
      <c r="F22" s="14"/>
      <c r="G22" s="45"/>
    </row>
    <row r="23" ht="17.25" spans="1:7">
      <c r="A23" s="46" t="s">
        <v>25</v>
      </c>
      <c r="B23" s="65"/>
      <c r="C23" s="65"/>
      <c r="D23" s="47"/>
      <c r="E23" s="48"/>
      <c r="F23" s="66" t="s">
        <v>15</v>
      </c>
      <c r="G23" s="50">
        <f>SUM(G20:G22)</f>
        <v>27916.2</v>
      </c>
    </row>
    <row r="24" ht="15" spans="1:7">
      <c r="A24" s="9" t="s">
        <v>316</v>
      </c>
      <c r="B24" s="10"/>
      <c r="C24" s="11"/>
      <c r="D24" s="12"/>
      <c r="E24" s="13"/>
      <c r="F24" s="14" t="s">
        <v>15</v>
      </c>
      <c r="G24" s="15">
        <v>10495</v>
      </c>
    </row>
    <row r="25" customFormat="1" ht="15.75" spans="1:8">
      <c r="A25" s="4" t="s">
        <v>24</v>
      </c>
      <c r="B25" s="16"/>
      <c r="C25" s="16"/>
      <c r="D25" s="5"/>
      <c r="E25" s="6"/>
      <c r="F25" s="17" t="s">
        <v>15</v>
      </c>
      <c r="G25" s="8">
        <v>600</v>
      </c>
      <c r="H25" s="2"/>
    </row>
    <row r="26" ht="17.25" spans="1:7">
      <c r="A26" s="46" t="s">
        <v>83</v>
      </c>
      <c r="B26" s="65"/>
      <c r="C26" s="65"/>
      <c r="D26" s="47"/>
      <c r="E26" s="48"/>
      <c r="F26" s="66" t="s">
        <v>15</v>
      </c>
      <c r="G26" s="50">
        <f>SUM(G23:G25)</f>
        <v>39011.2</v>
      </c>
    </row>
    <row r="27" ht="16.5" spans="1:7">
      <c r="A27" s="51"/>
      <c r="B27" s="51"/>
      <c r="C27" s="51"/>
      <c r="D27" s="51"/>
      <c r="E27" s="51"/>
      <c r="F27" s="52"/>
      <c r="G27" s="53"/>
    </row>
    <row r="28" ht="15" spans="3:3">
      <c r="C28" s="28" t="s">
        <v>167</v>
      </c>
    </row>
    <row r="29" ht="25.5" customHeight="1" spans="1:7">
      <c r="A29" s="29" t="s">
        <v>7</v>
      </c>
      <c r="B29" s="29" t="s">
        <v>8</v>
      </c>
      <c r="C29" s="29" t="s">
        <v>9</v>
      </c>
      <c r="D29" s="29" t="s">
        <v>10</v>
      </c>
      <c r="E29" s="30" t="s">
        <v>11</v>
      </c>
      <c r="F29" s="31"/>
      <c r="G29" s="32" t="s">
        <v>12</v>
      </c>
    </row>
    <row r="30" customFormat="1" ht="15" spans="1:7">
      <c r="A30" s="33">
        <v>1</v>
      </c>
      <c r="B30" s="33" t="s">
        <v>13</v>
      </c>
      <c r="C30" s="34" t="s">
        <v>157</v>
      </c>
      <c r="D30" s="35">
        <v>59595</v>
      </c>
      <c r="E30" s="36">
        <f>(D30*0.76)-7000</f>
        <v>38292.2</v>
      </c>
      <c r="F30" s="33" t="s">
        <v>15</v>
      </c>
      <c r="G30" s="37">
        <f>E30*A30</f>
        <v>38292.2</v>
      </c>
    </row>
    <row r="31" customFormat="1" ht="15" spans="1:7">
      <c r="A31" s="38"/>
      <c r="B31" s="38"/>
      <c r="C31" s="39" t="s">
        <v>86</v>
      </c>
      <c r="D31" s="40"/>
      <c r="E31" s="41"/>
      <c r="F31" s="38"/>
      <c r="G31" s="42"/>
    </row>
    <row r="32" customFormat="1" ht="15.75" spans="1:7">
      <c r="A32" s="14"/>
      <c r="B32" s="14"/>
      <c r="C32" s="43" t="s">
        <v>158</v>
      </c>
      <c r="D32" s="13"/>
      <c r="E32" s="44"/>
      <c r="F32" s="14"/>
      <c r="G32" s="45"/>
    </row>
    <row r="33" ht="17.25" spans="1:7">
      <c r="A33" s="46" t="s">
        <v>25</v>
      </c>
      <c r="B33" s="65"/>
      <c r="C33" s="65"/>
      <c r="D33" s="47"/>
      <c r="E33" s="48"/>
      <c r="F33" s="66" t="s">
        <v>15</v>
      </c>
      <c r="G33" s="50">
        <f>SUM(G30:G32)</f>
        <v>38292.2</v>
      </c>
    </row>
    <row r="34" ht="15" spans="1:7">
      <c r="A34" s="9" t="s">
        <v>316</v>
      </c>
      <c r="B34" s="10"/>
      <c r="C34" s="11"/>
      <c r="D34" s="12"/>
      <c r="E34" s="13"/>
      <c r="F34" s="14" t="s">
        <v>15</v>
      </c>
      <c r="G34" s="15">
        <v>10495</v>
      </c>
    </row>
    <row r="35" customFormat="1" ht="15.75" spans="1:8">
      <c r="A35" s="4" t="s">
        <v>24</v>
      </c>
      <c r="B35" s="16"/>
      <c r="C35" s="16"/>
      <c r="D35" s="5"/>
      <c r="E35" s="6"/>
      <c r="F35" s="17" t="s">
        <v>15</v>
      </c>
      <c r="G35" s="8">
        <v>600</v>
      </c>
      <c r="H35" s="2"/>
    </row>
    <row r="36" ht="17.25" spans="1:7">
      <c r="A36" s="46" t="s">
        <v>83</v>
      </c>
      <c r="B36" s="65"/>
      <c r="C36" s="65"/>
      <c r="D36" s="47"/>
      <c r="E36" s="48"/>
      <c r="F36" s="66" t="s">
        <v>15</v>
      </c>
      <c r="G36" s="50">
        <f>SUM(G33:G35)</f>
        <v>49387.2</v>
      </c>
    </row>
    <row r="37" ht="16.5" spans="1:7">
      <c r="A37" s="51"/>
      <c r="B37" s="51"/>
      <c r="C37" s="51"/>
      <c r="D37" s="51"/>
      <c r="E37" s="51"/>
      <c r="F37" s="52"/>
      <c r="G37" s="53"/>
    </row>
    <row r="38" spans="1:1">
      <c r="A38" s="1" t="s">
        <v>26</v>
      </c>
    </row>
    <row r="39" spans="2:2">
      <c r="B39" s="1" t="s">
        <v>27</v>
      </c>
    </row>
    <row r="41" spans="1:1">
      <c r="A41" s="1" t="s">
        <v>30</v>
      </c>
    </row>
    <row r="42" s="2" customFormat="1" spans="2:2">
      <c r="B42" s="1" t="s">
        <v>89</v>
      </c>
    </row>
    <row r="43" s="2" customFormat="1" spans="2:2">
      <c r="B43" s="1"/>
    </row>
    <row r="44" spans="1:1">
      <c r="A44" s="1" t="s">
        <v>58</v>
      </c>
    </row>
    <row r="45" spans="2:2">
      <c r="B45" s="1" t="s">
        <v>34</v>
      </c>
    </row>
    <row r="46" spans="2:2">
      <c r="B46" s="24" t="s">
        <v>90</v>
      </c>
    </row>
    <row r="47" spans="2:2">
      <c r="B47" s="25" t="s">
        <v>349</v>
      </c>
    </row>
    <row r="48" spans="2:2">
      <c r="B48" s="25"/>
    </row>
    <row r="49" spans="2:2">
      <c r="B49" s="1" t="s">
        <v>35</v>
      </c>
    </row>
    <row r="51" spans="2:2">
      <c r="B51" s="1" t="s">
        <v>36</v>
      </c>
    </row>
    <row r="52" spans="2:2">
      <c r="B52" s="55"/>
    </row>
    <row r="55" spans="2:2">
      <c r="B55" s="24"/>
    </row>
    <row r="57" spans="1:1">
      <c r="A57" s="1" t="s">
        <v>37</v>
      </c>
    </row>
    <row r="60" spans="1:1">
      <c r="A60" s="1" t="s">
        <v>38</v>
      </c>
    </row>
    <row r="61" spans="1:1">
      <c r="A61" s="1" t="s">
        <v>39</v>
      </c>
    </row>
    <row r="64" spans="1:4">
      <c r="A64" s="1" t="s">
        <v>99</v>
      </c>
      <c r="D64" s="1" t="s">
        <v>41</v>
      </c>
    </row>
    <row r="67" spans="1:4">
      <c r="A67" s="1" t="s">
        <v>42</v>
      </c>
      <c r="D67" s="1" t="s">
        <v>43</v>
      </c>
    </row>
    <row r="68" spans="1:4">
      <c r="A68" s="1" t="s">
        <v>44</v>
      </c>
      <c r="D68" s="1" t="s">
        <v>45</v>
      </c>
    </row>
    <row r="73" spans="1:5">
      <c r="A73" s="1" t="s">
        <v>350</v>
      </c>
      <c r="D73" s="1" t="s">
        <v>47</v>
      </c>
      <c r="E73" s="1" t="s">
        <v>48</v>
      </c>
    </row>
    <row r="74" spans="1:5">
      <c r="A74" s="1" t="s">
        <v>352</v>
      </c>
      <c r="E74" s="1" t="s">
        <v>50</v>
      </c>
    </row>
  </sheetData>
  <mergeCells count="19">
    <mergeCell ref="A4:B4"/>
    <mergeCell ref="A23:E23"/>
    <mergeCell ref="A25:E25"/>
    <mergeCell ref="A26:E26"/>
    <mergeCell ref="A33:E33"/>
    <mergeCell ref="A35:E35"/>
    <mergeCell ref="A36:E36"/>
    <mergeCell ref="A20:A22"/>
    <mergeCell ref="A30:A32"/>
    <mergeCell ref="B20:B22"/>
    <mergeCell ref="B30:B32"/>
    <mergeCell ref="D20:D22"/>
    <mergeCell ref="D30:D32"/>
    <mergeCell ref="E20:E22"/>
    <mergeCell ref="E30:E32"/>
    <mergeCell ref="F20:F22"/>
    <mergeCell ref="F30:F32"/>
    <mergeCell ref="G20:G22"/>
    <mergeCell ref="G30:G32"/>
  </mergeCells>
  <pageMargins left="0.432638888888889" right="0.17" top="0.84" bottom="0.590277777777778" header="0.511805555555556" footer="0.196527777777778"/>
  <pageSetup paperSize="1" scale="64" orientation="portrait" horizontalDpi="120" verticalDpi="72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3"/>
  <sheetViews>
    <sheetView topLeftCell="A50" workbookViewId="0">
      <selection activeCell="C61" sqref="C61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3" style="1" customWidth="1"/>
    <col min="4" max="4" width="12.552380952381" style="1" customWidth="1"/>
    <col min="5" max="5" width="15.5714285714286" style="1" customWidth="1"/>
    <col min="6" max="6" width="5.66666666666667" style="1" customWidth="1"/>
    <col min="7" max="7" width="16.5714285714286" style="1" customWidth="1"/>
    <col min="8" max="16384" width="9.1047619047619" style="1"/>
  </cols>
  <sheetData>
    <row r="4" spans="1:2">
      <c r="A4" s="27">
        <v>45826</v>
      </c>
      <c r="B4" s="27"/>
    </row>
    <row r="5" spans="1:2">
      <c r="A5" s="27"/>
      <c r="B5" s="27"/>
    </row>
    <row r="6" spans="1:2">
      <c r="A6" s="27"/>
      <c r="B6" s="27"/>
    </row>
    <row r="7" spans="1:1">
      <c r="A7" s="1" t="s">
        <v>261</v>
      </c>
    </row>
    <row r="8" spans="1:1">
      <c r="A8" s="1" t="s">
        <v>262</v>
      </c>
    </row>
    <row r="9" spans="1:1">
      <c r="A9" s="1" t="s">
        <v>263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74</v>
      </c>
    </row>
    <row r="18" ht="15" spans="3:3">
      <c r="C18" s="28" t="s">
        <v>164</v>
      </c>
    </row>
    <row r="19" ht="25.5" customHeight="1" spans="1:7">
      <c r="A19" s="29" t="s">
        <v>7</v>
      </c>
      <c r="B19" s="29" t="s">
        <v>8</v>
      </c>
      <c r="C19" s="29" t="s">
        <v>9</v>
      </c>
      <c r="D19" s="29" t="s">
        <v>10</v>
      </c>
      <c r="E19" s="30" t="s">
        <v>11</v>
      </c>
      <c r="F19" s="31"/>
      <c r="G19" s="32" t="s">
        <v>12</v>
      </c>
    </row>
    <row r="20" customFormat="1" ht="15" spans="1:7">
      <c r="A20" s="33">
        <v>1</v>
      </c>
      <c r="B20" s="33" t="s">
        <v>13</v>
      </c>
      <c r="C20" s="34" t="s">
        <v>157</v>
      </c>
      <c r="D20" s="35">
        <v>59595</v>
      </c>
      <c r="E20" s="36">
        <f>(D20*0.76)-7000</f>
        <v>38292.2</v>
      </c>
      <c r="F20" s="33" t="s">
        <v>15</v>
      </c>
      <c r="G20" s="37">
        <f>E20*A20</f>
        <v>38292.2</v>
      </c>
    </row>
    <row r="21" customFormat="1" ht="15" spans="1:7">
      <c r="A21" s="38"/>
      <c r="B21" s="38"/>
      <c r="C21" s="39" t="s">
        <v>86</v>
      </c>
      <c r="D21" s="40"/>
      <c r="E21" s="41"/>
      <c r="F21" s="38"/>
      <c r="G21" s="42"/>
    </row>
    <row r="22" customFormat="1" ht="15.75" spans="1:7">
      <c r="A22" s="14"/>
      <c r="B22" s="14"/>
      <c r="C22" s="43" t="s">
        <v>158</v>
      </c>
      <c r="D22" s="13"/>
      <c r="E22" s="44"/>
      <c r="F22" s="14"/>
      <c r="G22" s="45"/>
    </row>
    <row r="23" customFormat="1" ht="15" spans="1:7">
      <c r="A23" s="33">
        <v>1</v>
      </c>
      <c r="B23" s="67" t="s">
        <v>13</v>
      </c>
      <c r="C23" s="56" t="s">
        <v>217</v>
      </c>
      <c r="D23" s="57">
        <v>32995</v>
      </c>
      <c r="E23" s="36">
        <f>(D23*0.76)-1300</f>
        <v>23776.2</v>
      </c>
      <c r="F23" s="33" t="s">
        <v>15</v>
      </c>
      <c r="G23" s="58">
        <f>E23*A23</f>
        <v>23776.2</v>
      </c>
    </row>
    <row r="24" customFormat="1" ht="15" spans="1:7">
      <c r="A24" s="38"/>
      <c r="B24" s="68"/>
      <c r="C24" s="59" t="s">
        <v>180</v>
      </c>
      <c r="D24" s="60"/>
      <c r="E24" s="41"/>
      <c r="F24" s="38"/>
      <c r="G24" s="61"/>
    </row>
    <row r="25" customFormat="1" ht="15" spans="1:7">
      <c r="A25" s="38"/>
      <c r="B25" s="68"/>
      <c r="C25" s="59" t="s">
        <v>218</v>
      </c>
      <c r="D25" s="60"/>
      <c r="E25" s="41"/>
      <c r="F25" s="38"/>
      <c r="G25" s="61"/>
    </row>
    <row r="26" customFormat="1" ht="15.75" spans="1:7">
      <c r="A26" s="14"/>
      <c r="B26" s="69"/>
      <c r="C26" s="62" t="s">
        <v>219</v>
      </c>
      <c r="D26" s="63"/>
      <c r="E26" s="44"/>
      <c r="F26" s="14"/>
      <c r="G26" s="64"/>
    </row>
    <row r="27" customFormat="1" ht="15" spans="1:7">
      <c r="A27" s="33">
        <v>1</v>
      </c>
      <c r="B27" s="33" t="s">
        <v>13</v>
      </c>
      <c r="C27" s="34" t="s">
        <v>124</v>
      </c>
      <c r="D27" s="35">
        <v>42595</v>
      </c>
      <c r="E27" s="36">
        <f>(D27*0.76)-7000</f>
        <v>25372.2</v>
      </c>
      <c r="F27" s="33" t="s">
        <v>15</v>
      </c>
      <c r="G27" s="37">
        <f>E27*A27</f>
        <v>25372.2</v>
      </c>
    </row>
    <row r="28" customFormat="1" ht="15" spans="1:7">
      <c r="A28" s="38"/>
      <c r="B28" s="38"/>
      <c r="C28" s="39" t="s">
        <v>86</v>
      </c>
      <c r="D28" s="40"/>
      <c r="E28" s="41"/>
      <c r="F28" s="38"/>
      <c r="G28" s="42"/>
    </row>
    <row r="29" customFormat="1" ht="15.75" spans="1:7">
      <c r="A29" s="14"/>
      <c r="B29" s="14"/>
      <c r="C29" s="43" t="s">
        <v>125</v>
      </c>
      <c r="D29" s="13"/>
      <c r="E29" s="44"/>
      <c r="F29" s="14"/>
      <c r="G29" s="45"/>
    </row>
    <row r="30" s="26" customFormat="1" ht="17.25" spans="1:7">
      <c r="A30" s="102" t="s">
        <v>25</v>
      </c>
      <c r="B30" s="103"/>
      <c r="C30" s="103"/>
      <c r="D30" s="104"/>
      <c r="E30" s="105"/>
      <c r="F30" s="106" t="s">
        <v>15</v>
      </c>
      <c r="G30" s="107">
        <f>SUM(G20:G29)</f>
        <v>87440.6</v>
      </c>
    </row>
    <row r="31" s="26" customFormat="1" ht="15" spans="1:7">
      <c r="A31" s="125" t="s">
        <v>256</v>
      </c>
      <c r="B31" s="126"/>
      <c r="C31" s="127"/>
      <c r="D31" s="128"/>
      <c r="E31" s="92"/>
      <c r="F31" s="94" t="s">
        <v>15</v>
      </c>
      <c r="G31" s="129">
        <v>28050</v>
      </c>
    </row>
    <row r="32" customFormat="1" ht="15.75" spans="1:8">
      <c r="A32" s="96" t="s">
        <v>24</v>
      </c>
      <c r="B32" s="97"/>
      <c r="C32" s="97"/>
      <c r="D32" s="98"/>
      <c r="E32" s="99"/>
      <c r="F32" s="100" t="s">
        <v>15</v>
      </c>
      <c r="G32" s="101">
        <v>600</v>
      </c>
      <c r="H32" s="2"/>
    </row>
    <row r="33" ht="17.25" spans="1:7">
      <c r="A33" s="102" t="s">
        <v>83</v>
      </c>
      <c r="B33" s="103"/>
      <c r="C33" s="103"/>
      <c r="D33" s="104"/>
      <c r="E33" s="105"/>
      <c r="F33" s="66" t="s">
        <v>15</v>
      </c>
      <c r="G33" s="50">
        <f>SUM(G30:G32)</f>
        <v>116090.6</v>
      </c>
    </row>
    <row r="34" ht="16.5" spans="1:7">
      <c r="A34" s="108"/>
      <c r="B34" s="108"/>
      <c r="C34" s="108"/>
      <c r="D34" s="108"/>
      <c r="E34" s="108"/>
      <c r="F34" s="52"/>
      <c r="G34" s="53"/>
    </row>
    <row r="35" spans="1:1">
      <c r="A35" s="1" t="s">
        <v>26</v>
      </c>
    </row>
    <row r="36" spans="2:2">
      <c r="B36" s="1" t="s">
        <v>27</v>
      </c>
    </row>
    <row r="38" spans="1:1">
      <c r="A38" s="1" t="s">
        <v>30</v>
      </c>
    </row>
    <row r="39" s="2" customFormat="1" spans="2:2">
      <c r="B39" s="1" t="s">
        <v>89</v>
      </c>
    </row>
    <row r="40" s="2" customFormat="1" spans="2:2">
      <c r="B40" s="1" t="s">
        <v>31</v>
      </c>
    </row>
    <row r="41" s="2" customFormat="1"/>
    <row r="42" s="1" customFormat="1" spans="1:1">
      <c r="A42" s="1" t="s">
        <v>58</v>
      </c>
    </row>
    <row r="43" s="1" customFormat="1" spans="2:2">
      <c r="B43" s="1" t="s">
        <v>34</v>
      </c>
    </row>
    <row r="44" spans="2:2">
      <c r="B44" s="24" t="s">
        <v>169</v>
      </c>
    </row>
    <row r="45" spans="2:2">
      <c r="B45" s="25" t="s">
        <v>349</v>
      </c>
    </row>
    <row r="46" spans="2:2">
      <c r="B46" s="54"/>
    </row>
    <row r="47" spans="2:2">
      <c r="B47" s="1" t="s">
        <v>35</v>
      </c>
    </row>
    <row r="49" spans="2:2">
      <c r="B49" s="1" t="s">
        <v>36</v>
      </c>
    </row>
    <row r="50" spans="2:2">
      <c r="B50" s="130"/>
    </row>
    <row r="51" spans="2:2">
      <c r="B51" s="130"/>
    </row>
    <row r="52" spans="2:2">
      <c r="B52" s="130"/>
    </row>
    <row r="53" spans="2:2">
      <c r="B53" s="24"/>
    </row>
    <row r="55" spans="1:1">
      <c r="A55" s="1" t="s">
        <v>37</v>
      </c>
    </row>
    <row r="58" spans="1:1">
      <c r="A58" s="1" t="s">
        <v>38</v>
      </c>
    </row>
    <row r="59" spans="1:1">
      <c r="A59" s="1" t="s">
        <v>39</v>
      </c>
    </row>
    <row r="62" spans="1:4">
      <c r="A62" s="1" t="s">
        <v>99</v>
      </c>
      <c r="D62" s="1" t="s">
        <v>41</v>
      </c>
    </row>
    <row r="65" spans="1:4">
      <c r="A65" s="1" t="s">
        <v>42</v>
      </c>
      <c r="D65" s="1" t="s">
        <v>43</v>
      </c>
    </row>
    <row r="66" spans="1:4">
      <c r="A66" s="1" t="s">
        <v>44</v>
      </c>
      <c r="D66" s="1" t="s">
        <v>45</v>
      </c>
    </row>
    <row r="72" spans="1:5">
      <c r="A72" s="1" t="s">
        <v>353</v>
      </c>
      <c r="D72" s="1" t="s">
        <v>47</v>
      </c>
      <c r="E72" s="1" t="s">
        <v>48</v>
      </c>
    </row>
    <row r="73" spans="1:5">
      <c r="A73" s="1" t="s">
        <v>265</v>
      </c>
      <c r="E73" s="1" t="s">
        <v>50</v>
      </c>
    </row>
  </sheetData>
  <mergeCells count="22">
    <mergeCell ref="A4:B4"/>
    <mergeCell ref="A30:E30"/>
    <mergeCell ref="A32:E32"/>
    <mergeCell ref="A33:E33"/>
    <mergeCell ref="A20:A22"/>
    <mergeCell ref="A23:A26"/>
    <mergeCell ref="A27:A29"/>
    <mergeCell ref="B20:B22"/>
    <mergeCell ref="B23:B26"/>
    <mergeCell ref="B27:B29"/>
    <mergeCell ref="D20:D22"/>
    <mergeCell ref="D23:D26"/>
    <mergeCell ref="D27:D29"/>
    <mergeCell ref="E20:E22"/>
    <mergeCell ref="E23:E26"/>
    <mergeCell ref="E27:E29"/>
    <mergeCell ref="F20:F22"/>
    <mergeCell ref="F23:F26"/>
    <mergeCell ref="F27:F29"/>
    <mergeCell ref="G20:G22"/>
    <mergeCell ref="G23:G26"/>
    <mergeCell ref="G27:G29"/>
  </mergeCells>
  <pageMargins left="0.432638888888889" right="0.17" top="0.84" bottom="0.590277777777778" header="0.511805555555556" footer="0.196527777777778"/>
  <pageSetup paperSize="1" scale="66" orientation="portrait" horizontalDpi="120" verticalDpi="72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3"/>
  <sheetViews>
    <sheetView topLeftCell="A47" workbookViewId="0">
      <selection activeCell="A32" sqref="A32:E32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3" style="1" customWidth="1"/>
    <col min="4" max="4" width="12.552380952381" style="1" customWidth="1"/>
    <col min="5" max="5" width="15.5714285714286" style="1" customWidth="1"/>
    <col min="6" max="6" width="5.66666666666667" style="1" customWidth="1"/>
    <col min="7" max="7" width="16.5714285714286" style="1" customWidth="1"/>
    <col min="8" max="16384" width="9.1047619047619" style="1"/>
  </cols>
  <sheetData>
    <row r="4" spans="1:2">
      <c r="A4" s="27">
        <v>45826</v>
      </c>
      <c r="B4" s="27"/>
    </row>
    <row r="5" spans="1:2">
      <c r="A5" s="27"/>
      <c r="B5" s="27"/>
    </row>
    <row r="6" spans="1:2">
      <c r="A6" s="27"/>
      <c r="B6" s="27"/>
    </row>
    <row r="7" spans="1:1">
      <c r="A7" s="1" t="s">
        <v>261</v>
      </c>
    </row>
    <row r="8" spans="1:1">
      <c r="A8" s="1" t="s">
        <v>262</v>
      </c>
    </row>
    <row r="9" spans="1:1">
      <c r="A9" s="1" t="s">
        <v>263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74</v>
      </c>
    </row>
    <row r="18" ht="15" spans="3:3">
      <c r="C18" s="28" t="s">
        <v>167</v>
      </c>
    </row>
    <row r="19" ht="25.5" customHeight="1" spans="1:7">
      <c r="A19" s="29" t="s">
        <v>7</v>
      </c>
      <c r="B19" s="29" t="s">
        <v>8</v>
      </c>
      <c r="C19" s="29" t="s">
        <v>9</v>
      </c>
      <c r="D19" s="29" t="s">
        <v>10</v>
      </c>
      <c r="E19" s="30" t="s">
        <v>11</v>
      </c>
      <c r="F19" s="31"/>
      <c r="G19" s="32" t="s">
        <v>12</v>
      </c>
    </row>
    <row r="20" customFormat="1" ht="15" spans="1:7">
      <c r="A20" s="33">
        <v>1</v>
      </c>
      <c r="B20" s="33" t="s">
        <v>13</v>
      </c>
      <c r="C20" s="34" t="s">
        <v>102</v>
      </c>
      <c r="D20" s="35">
        <v>41995</v>
      </c>
      <c r="E20" s="36">
        <f>(D20*0.76)-4000</f>
        <v>27916.2</v>
      </c>
      <c r="F20" s="33" t="s">
        <v>15</v>
      </c>
      <c r="G20" s="37">
        <f>E20*A20</f>
        <v>27916.2</v>
      </c>
    </row>
    <row r="21" customFormat="1" ht="15" spans="1:7">
      <c r="A21" s="38"/>
      <c r="B21" s="38"/>
      <c r="C21" s="39" t="s">
        <v>103</v>
      </c>
      <c r="D21" s="40"/>
      <c r="E21" s="41"/>
      <c r="F21" s="38"/>
      <c r="G21" s="42"/>
    </row>
    <row r="22" customFormat="1" ht="15.75" spans="1:7">
      <c r="A22" s="14"/>
      <c r="B22" s="14"/>
      <c r="C22" s="43" t="s">
        <v>104</v>
      </c>
      <c r="D22" s="13"/>
      <c r="E22" s="44"/>
      <c r="F22" s="14"/>
      <c r="G22" s="45"/>
    </row>
    <row r="23" customFormat="1" ht="15" spans="1:7">
      <c r="A23" s="33">
        <v>1</v>
      </c>
      <c r="B23" s="33" t="s">
        <v>13</v>
      </c>
      <c r="C23" s="56" t="s">
        <v>19</v>
      </c>
      <c r="D23" s="57">
        <v>27995</v>
      </c>
      <c r="E23" s="36">
        <f>(D23*0.76)-1000</f>
        <v>20276.2</v>
      </c>
      <c r="F23" s="33" t="s">
        <v>15</v>
      </c>
      <c r="G23" s="58">
        <f>E23*A23</f>
        <v>20276.2</v>
      </c>
    </row>
    <row r="24" customFormat="1" ht="15" spans="1:7">
      <c r="A24" s="38"/>
      <c r="B24" s="38"/>
      <c r="C24" s="59" t="s">
        <v>16</v>
      </c>
      <c r="D24" s="60"/>
      <c r="E24" s="41"/>
      <c r="F24" s="38"/>
      <c r="G24" s="61"/>
    </row>
    <row r="25" customFormat="1" ht="15" spans="1:7">
      <c r="A25" s="38"/>
      <c r="B25" s="38"/>
      <c r="C25" s="59" t="s">
        <v>20</v>
      </c>
      <c r="D25" s="60"/>
      <c r="E25" s="41"/>
      <c r="F25" s="38"/>
      <c r="G25" s="61"/>
    </row>
    <row r="26" customFormat="1" ht="15.75" spans="1:7">
      <c r="A26" s="14"/>
      <c r="B26" s="14"/>
      <c r="C26" s="62" t="s">
        <v>18</v>
      </c>
      <c r="D26" s="63"/>
      <c r="E26" s="44"/>
      <c r="F26" s="14"/>
      <c r="G26" s="64"/>
    </row>
    <row r="27" customFormat="1" ht="15" spans="1:7">
      <c r="A27" s="33">
        <v>1</v>
      </c>
      <c r="B27" s="33" t="s">
        <v>13</v>
      </c>
      <c r="C27" s="34" t="s">
        <v>354</v>
      </c>
      <c r="D27" s="35">
        <v>29995</v>
      </c>
      <c r="E27" s="36">
        <f>(D27*0.76)-4000</f>
        <v>18796.2</v>
      </c>
      <c r="F27" s="33" t="s">
        <v>15</v>
      </c>
      <c r="G27" s="37">
        <f>E27*A27</f>
        <v>18796.2</v>
      </c>
    </row>
    <row r="28" customFormat="1" ht="15" spans="1:7">
      <c r="A28" s="38"/>
      <c r="B28" s="38"/>
      <c r="C28" s="39" t="s">
        <v>103</v>
      </c>
      <c r="D28" s="40"/>
      <c r="E28" s="41"/>
      <c r="F28" s="38"/>
      <c r="G28" s="42"/>
    </row>
    <row r="29" customFormat="1" ht="15.75" spans="1:7">
      <c r="A29" s="14"/>
      <c r="B29" s="14"/>
      <c r="C29" s="43" t="s">
        <v>355</v>
      </c>
      <c r="D29" s="13"/>
      <c r="E29" s="44"/>
      <c r="F29" s="14"/>
      <c r="G29" s="45"/>
    </row>
    <row r="30" s="26" customFormat="1" ht="17.25" spans="1:7">
      <c r="A30" s="102" t="s">
        <v>25</v>
      </c>
      <c r="B30" s="103"/>
      <c r="C30" s="103"/>
      <c r="D30" s="104"/>
      <c r="E30" s="105"/>
      <c r="F30" s="106" t="s">
        <v>15</v>
      </c>
      <c r="G30" s="107">
        <f>SUM(G20:G29)</f>
        <v>66988.6</v>
      </c>
    </row>
    <row r="31" s="26" customFormat="1" ht="15" spans="1:7">
      <c r="A31" s="125" t="s">
        <v>256</v>
      </c>
      <c r="B31" s="126"/>
      <c r="C31" s="127"/>
      <c r="D31" s="128"/>
      <c r="E31" s="92"/>
      <c r="F31" s="94" t="s">
        <v>15</v>
      </c>
      <c r="G31" s="129">
        <v>28050</v>
      </c>
    </row>
    <row r="32" customFormat="1" ht="15.75" spans="1:8">
      <c r="A32" s="96" t="s">
        <v>24</v>
      </c>
      <c r="B32" s="97"/>
      <c r="C32" s="97"/>
      <c r="D32" s="98"/>
      <c r="E32" s="99"/>
      <c r="F32" s="100" t="s">
        <v>15</v>
      </c>
      <c r="G32" s="101">
        <v>600</v>
      </c>
      <c r="H32" s="2"/>
    </row>
    <row r="33" ht="17.25" spans="1:7">
      <c r="A33" s="102" t="s">
        <v>83</v>
      </c>
      <c r="B33" s="103"/>
      <c r="C33" s="103"/>
      <c r="D33" s="104"/>
      <c r="E33" s="105"/>
      <c r="F33" s="66" t="s">
        <v>15</v>
      </c>
      <c r="G33" s="50">
        <f>SUM(G30:G32)</f>
        <v>95638.6</v>
      </c>
    </row>
    <row r="34" ht="16.5" spans="1:7">
      <c r="A34" s="108"/>
      <c r="B34" s="108"/>
      <c r="C34" s="108"/>
      <c r="D34" s="108"/>
      <c r="E34" s="108"/>
      <c r="F34" s="52"/>
      <c r="G34" s="53"/>
    </row>
    <row r="35" spans="1:1">
      <c r="A35" s="1" t="s">
        <v>26</v>
      </c>
    </row>
    <row r="36" spans="2:2">
      <c r="B36" s="1" t="s">
        <v>27</v>
      </c>
    </row>
    <row r="38" spans="1:1">
      <c r="A38" s="1" t="s">
        <v>30</v>
      </c>
    </row>
    <row r="39" s="2" customFormat="1" spans="2:2">
      <c r="B39" s="1" t="s">
        <v>89</v>
      </c>
    </row>
    <row r="40" s="2" customFormat="1" spans="2:2">
      <c r="B40" s="1" t="s">
        <v>31</v>
      </c>
    </row>
    <row r="41" s="2" customFormat="1"/>
    <row r="42" s="1" customFormat="1" spans="1:1">
      <c r="A42" s="1" t="s">
        <v>58</v>
      </c>
    </row>
    <row r="43" s="1" customFormat="1" spans="2:2">
      <c r="B43" s="1" t="s">
        <v>34</v>
      </c>
    </row>
    <row r="44" spans="2:2">
      <c r="B44" s="24" t="s">
        <v>169</v>
      </c>
    </row>
    <row r="45" spans="2:2">
      <c r="B45" s="25" t="s">
        <v>349</v>
      </c>
    </row>
    <row r="46" spans="2:2">
      <c r="B46" s="54"/>
    </row>
    <row r="47" spans="2:2">
      <c r="B47" s="1" t="s">
        <v>35</v>
      </c>
    </row>
    <row r="49" spans="2:2">
      <c r="B49" s="1" t="s">
        <v>36</v>
      </c>
    </row>
    <row r="50" spans="2:2">
      <c r="B50" s="130"/>
    </row>
    <row r="51" spans="2:2">
      <c r="B51" s="130"/>
    </row>
    <row r="52" spans="2:2">
      <c r="B52" s="130"/>
    </row>
    <row r="53" spans="2:2">
      <c r="B53" s="24"/>
    </row>
    <row r="55" spans="1:1">
      <c r="A55" s="1" t="s">
        <v>37</v>
      </c>
    </row>
    <row r="58" spans="1:1">
      <c r="A58" s="1" t="s">
        <v>38</v>
      </c>
    </row>
    <row r="59" spans="1:1">
      <c r="A59" s="1" t="s">
        <v>39</v>
      </c>
    </row>
    <row r="62" spans="1:4">
      <c r="A62" s="1" t="s">
        <v>99</v>
      </c>
      <c r="D62" s="1" t="s">
        <v>41</v>
      </c>
    </row>
    <row r="65" spans="1:4">
      <c r="A65" s="1" t="s">
        <v>42</v>
      </c>
      <c r="D65" s="1" t="s">
        <v>43</v>
      </c>
    </row>
    <row r="66" spans="1:4">
      <c r="A66" s="1" t="s">
        <v>44</v>
      </c>
      <c r="D66" s="1" t="s">
        <v>45</v>
      </c>
    </row>
    <row r="72" spans="1:5">
      <c r="A72" s="1" t="s">
        <v>356</v>
      </c>
      <c r="D72" s="1" t="s">
        <v>47</v>
      </c>
      <c r="E72" s="1" t="s">
        <v>48</v>
      </c>
    </row>
    <row r="73" spans="1:5">
      <c r="A73" s="1" t="s">
        <v>357</v>
      </c>
      <c r="E73" s="1" t="s">
        <v>50</v>
      </c>
    </row>
  </sheetData>
  <mergeCells count="22">
    <mergeCell ref="A4:B4"/>
    <mergeCell ref="A30:E30"/>
    <mergeCell ref="A32:E32"/>
    <mergeCell ref="A33:E33"/>
    <mergeCell ref="A20:A22"/>
    <mergeCell ref="A23:A26"/>
    <mergeCell ref="A27:A29"/>
    <mergeCell ref="B20:B22"/>
    <mergeCell ref="B23:B26"/>
    <mergeCell ref="B27:B29"/>
    <mergeCell ref="D20:D22"/>
    <mergeCell ref="D23:D26"/>
    <mergeCell ref="D27:D29"/>
    <mergeCell ref="E20:E22"/>
    <mergeCell ref="E23:E26"/>
    <mergeCell ref="E27:E29"/>
    <mergeCell ref="F20:F22"/>
    <mergeCell ref="F23:F26"/>
    <mergeCell ref="F27:F29"/>
    <mergeCell ref="G20:G22"/>
    <mergeCell ref="G23:G26"/>
    <mergeCell ref="G27:G29"/>
  </mergeCells>
  <pageMargins left="0.432638888888889" right="0.17" top="0.84" bottom="0.590277777777778" header="0.511805555555556" footer="0.196527777777778"/>
  <pageSetup paperSize="1" scale="66" orientation="portrait" horizontalDpi="120" verticalDpi="72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6"/>
  <sheetViews>
    <sheetView workbookViewId="0">
      <selection activeCell="A7" sqref="A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6.5714285714286" style="1" customWidth="1"/>
    <col min="8" max="16384" width="9.14285714285714" style="1"/>
  </cols>
  <sheetData>
    <row r="4" spans="1:2">
      <c r="A4" s="27">
        <v>45826</v>
      </c>
      <c r="B4" s="27"/>
    </row>
    <row r="5" spans="1:2">
      <c r="A5" s="27"/>
      <c r="B5" s="27"/>
    </row>
    <row r="6" spans="1:2">
      <c r="A6" s="27"/>
      <c r="B6" s="27"/>
    </row>
    <row r="7" spans="1:1">
      <c r="A7" s="27" t="s">
        <v>358</v>
      </c>
    </row>
    <row r="8" spans="1:1">
      <c r="A8" s="27" t="s">
        <v>359</v>
      </c>
    </row>
    <row r="9" spans="1:1">
      <c r="A9" s="27" t="s">
        <v>360</v>
      </c>
    </row>
    <row r="10" spans="1:1">
      <c r="A10" s="1" t="s">
        <v>361</v>
      </c>
    </row>
    <row r="13" spans="1:1">
      <c r="A13" s="1" t="s">
        <v>3</v>
      </c>
    </row>
    <row r="15" spans="2:2">
      <c r="B15" s="1" t="s">
        <v>4</v>
      </c>
    </row>
    <row r="16" spans="2:2">
      <c r="B16" s="1" t="s">
        <v>5</v>
      </c>
    </row>
    <row r="18" spans="1:1">
      <c r="A18" s="1" t="s">
        <v>74</v>
      </c>
    </row>
    <row r="19" ht="15" spans="3:3">
      <c r="C19" s="28"/>
    </row>
    <row r="20" ht="25.5" customHeight="1" spans="1:7">
      <c r="A20" s="29" t="s">
        <v>7</v>
      </c>
      <c r="B20" s="29" t="s">
        <v>8</v>
      </c>
      <c r="C20" s="29" t="s">
        <v>9</v>
      </c>
      <c r="D20" s="29" t="s">
        <v>10</v>
      </c>
      <c r="E20" s="30" t="s">
        <v>11</v>
      </c>
      <c r="F20" s="31"/>
      <c r="G20" s="32" t="s">
        <v>12</v>
      </c>
    </row>
    <row r="21" customFormat="1" ht="15" spans="1:7">
      <c r="A21" s="33">
        <v>4</v>
      </c>
      <c r="B21" s="67" t="s">
        <v>13</v>
      </c>
      <c r="C21" s="56" t="s">
        <v>179</v>
      </c>
      <c r="D21" s="57">
        <v>48695</v>
      </c>
      <c r="E21" s="36">
        <f>(D21*0.76)-1800</f>
        <v>35208.2</v>
      </c>
      <c r="F21" s="33" t="s">
        <v>15</v>
      </c>
      <c r="G21" s="58">
        <f>E21*A21</f>
        <v>140832.8</v>
      </c>
    </row>
    <row r="22" customFormat="1" ht="15" spans="1:7">
      <c r="A22" s="38"/>
      <c r="B22" s="68"/>
      <c r="C22" s="59" t="s">
        <v>180</v>
      </c>
      <c r="D22" s="60"/>
      <c r="E22" s="41"/>
      <c r="F22" s="38"/>
      <c r="G22" s="61"/>
    </row>
    <row r="23" customFormat="1" ht="15" spans="1:7">
      <c r="A23" s="38"/>
      <c r="B23" s="68"/>
      <c r="C23" s="59" t="s">
        <v>181</v>
      </c>
      <c r="D23" s="60"/>
      <c r="E23" s="41"/>
      <c r="F23" s="38"/>
      <c r="G23" s="61"/>
    </row>
    <row r="24" customFormat="1" ht="15.75" spans="1:7">
      <c r="A24" s="14"/>
      <c r="B24" s="69"/>
      <c r="C24" s="62" t="s">
        <v>182</v>
      </c>
      <c r="D24" s="63"/>
      <c r="E24" s="44"/>
      <c r="F24" s="14"/>
      <c r="G24" s="64"/>
    </row>
    <row r="25" ht="17.25" spans="1:7">
      <c r="A25" s="46" t="s">
        <v>25</v>
      </c>
      <c r="B25" s="65"/>
      <c r="C25" s="65"/>
      <c r="D25" s="47"/>
      <c r="E25" s="48"/>
      <c r="F25" s="66" t="s">
        <v>15</v>
      </c>
      <c r="G25" s="50">
        <f>SUM(G21:G24)</f>
        <v>140832.8</v>
      </c>
    </row>
    <row r="26" ht="15" spans="1:7">
      <c r="A26" s="9" t="s">
        <v>316</v>
      </c>
      <c r="B26" s="10"/>
      <c r="C26" s="11"/>
      <c r="D26" s="12"/>
      <c r="E26" s="13"/>
      <c r="F26" s="14" t="s">
        <v>15</v>
      </c>
      <c r="G26" s="15">
        <v>7200</v>
      </c>
    </row>
    <row r="27" customFormat="1" ht="15.75" spans="1:8">
      <c r="A27" s="4" t="s">
        <v>24</v>
      </c>
      <c r="B27" s="16"/>
      <c r="C27" s="16"/>
      <c r="D27" s="5"/>
      <c r="E27" s="6"/>
      <c r="F27" s="17" t="s">
        <v>15</v>
      </c>
      <c r="G27" s="8">
        <v>600</v>
      </c>
      <c r="H27" s="2"/>
    </row>
    <row r="28" ht="17.25" spans="1:7">
      <c r="A28" s="46" t="s">
        <v>83</v>
      </c>
      <c r="B28" s="65"/>
      <c r="C28" s="65"/>
      <c r="D28" s="47"/>
      <c r="E28" s="48"/>
      <c r="F28" s="66" t="s">
        <v>15</v>
      </c>
      <c r="G28" s="50">
        <f>SUM(G25:G27)</f>
        <v>148632.8</v>
      </c>
    </row>
    <row r="29" ht="16.5" spans="1:7">
      <c r="A29" s="51"/>
      <c r="B29" s="51"/>
      <c r="C29" s="51"/>
      <c r="D29" s="51"/>
      <c r="E29" s="51"/>
      <c r="F29" s="52"/>
      <c r="G29" s="53"/>
    </row>
    <row r="30" spans="1:1">
      <c r="A30" s="1" t="s">
        <v>26</v>
      </c>
    </row>
    <row r="31" spans="2:2">
      <c r="B31" s="1" t="s">
        <v>27</v>
      </c>
    </row>
    <row r="33" spans="1:1">
      <c r="A33" s="1" t="s">
        <v>30</v>
      </c>
    </row>
    <row r="34" s="2" customFormat="1" spans="2:2">
      <c r="B34" s="1" t="s">
        <v>31</v>
      </c>
    </row>
    <row r="35" s="2" customFormat="1" spans="2:2">
      <c r="B35" s="1"/>
    </row>
    <row r="36" spans="1:1">
      <c r="A36" s="1" t="s">
        <v>58</v>
      </c>
    </row>
    <row r="37" spans="2:2">
      <c r="B37" s="1" t="s">
        <v>34</v>
      </c>
    </row>
    <row r="38" spans="2:2">
      <c r="B38" s="24" t="s">
        <v>90</v>
      </c>
    </row>
    <row r="39" spans="2:2">
      <c r="B39" s="25" t="s">
        <v>349</v>
      </c>
    </row>
    <row r="40" spans="2:2">
      <c r="B40" s="25"/>
    </row>
    <row r="41" spans="2:2">
      <c r="B41" s="1" t="s">
        <v>35</v>
      </c>
    </row>
    <row r="43" spans="2:2">
      <c r="B43" s="1" t="s">
        <v>36</v>
      </c>
    </row>
    <row r="44" spans="2:2">
      <c r="B44" s="55"/>
    </row>
    <row r="45" spans="2:2">
      <c r="B45" s="55" t="s">
        <v>310</v>
      </c>
    </row>
    <row r="47" spans="2:2">
      <c r="B47" s="24"/>
    </row>
    <row r="49" spans="1:1">
      <c r="A49" s="1" t="s">
        <v>37</v>
      </c>
    </row>
    <row r="52" spans="1:1">
      <c r="A52" s="1" t="s">
        <v>38</v>
      </c>
    </row>
    <row r="53" spans="1:1">
      <c r="A53" s="1" t="s">
        <v>39</v>
      </c>
    </row>
    <row r="56" spans="1:4">
      <c r="A56" s="1" t="s">
        <v>99</v>
      </c>
      <c r="D56" s="1" t="s">
        <v>41</v>
      </c>
    </row>
    <row r="59" spans="1:4">
      <c r="A59" s="1" t="s">
        <v>42</v>
      </c>
      <c r="D59" s="1" t="s">
        <v>43</v>
      </c>
    </row>
    <row r="60" spans="1:4">
      <c r="A60" s="1" t="s">
        <v>44</v>
      </c>
      <c r="D60" s="1" t="s">
        <v>45</v>
      </c>
    </row>
    <row r="65" spans="1:5">
      <c r="A65" s="1" t="s">
        <v>362</v>
      </c>
      <c r="D65" s="1" t="s">
        <v>47</v>
      </c>
      <c r="E65" s="1" t="s">
        <v>48</v>
      </c>
    </row>
    <row r="66" spans="1:5">
      <c r="A66" s="1" t="s">
        <v>363</v>
      </c>
      <c r="E66" s="1" t="s">
        <v>50</v>
      </c>
    </row>
  </sheetData>
  <mergeCells count="10">
    <mergeCell ref="A4:B4"/>
    <mergeCell ref="A25:E25"/>
    <mergeCell ref="A27:E27"/>
    <mergeCell ref="A28:E28"/>
    <mergeCell ref="A21:A24"/>
    <mergeCell ref="B21:B24"/>
    <mergeCell ref="D21:D24"/>
    <mergeCell ref="E21:E24"/>
    <mergeCell ref="F21:F24"/>
    <mergeCell ref="G21:G24"/>
  </mergeCells>
  <pageMargins left="0.432638888888889" right="0.17" top="0.84" bottom="0.590277777777778" header="0.511805555555556" footer="0.196527777777778"/>
  <pageSetup paperSize="1" scale="74" orientation="portrait" horizontalDpi="120" verticalDpi="72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5"/>
  <sheetViews>
    <sheetView workbookViewId="0">
      <selection activeCell="A7" sqref="A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6.5714285714286" style="1" customWidth="1"/>
    <col min="8" max="16384" width="9.14285714285714" style="1"/>
  </cols>
  <sheetData>
    <row r="4" spans="1:2">
      <c r="A4" s="27">
        <v>45826</v>
      </c>
      <c r="B4" s="27"/>
    </row>
    <row r="5" spans="1:2">
      <c r="A5" s="27"/>
      <c r="B5" s="27"/>
    </row>
    <row r="6" spans="1:2">
      <c r="A6" s="27"/>
      <c r="B6" s="27"/>
    </row>
    <row r="7" spans="1:1">
      <c r="A7" s="27" t="s">
        <v>364</v>
      </c>
    </row>
    <row r="8" spans="1:1">
      <c r="A8" s="27" t="s">
        <v>365</v>
      </c>
    </row>
    <row r="9" spans="1:1">
      <c r="A9" s="1" t="s">
        <v>366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74</v>
      </c>
    </row>
    <row r="18" ht="15" spans="3:3">
      <c r="C18" s="28"/>
    </row>
    <row r="19" ht="25.5" customHeight="1" spans="1:7">
      <c r="A19" s="29" t="s">
        <v>7</v>
      </c>
      <c r="B19" s="29" t="s">
        <v>8</v>
      </c>
      <c r="C19" s="29" t="s">
        <v>9</v>
      </c>
      <c r="D19" s="29" t="s">
        <v>10</v>
      </c>
      <c r="E19" s="30" t="s">
        <v>11</v>
      </c>
      <c r="F19" s="31"/>
      <c r="G19" s="32" t="s">
        <v>12</v>
      </c>
    </row>
    <row r="20" customFormat="1" ht="15" spans="1:7">
      <c r="A20" s="33">
        <v>1</v>
      </c>
      <c r="B20" s="33" t="s">
        <v>13</v>
      </c>
      <c r="C20" s="34" t="s">
        <v>76</v>
      </c>
      <c r="D20" s="35">
        <v>165995</v>
      </c>
      <c r="E20" s="36">
        <f>(D20*0.76)-14000</f>
        <v>112156.2</v>
      </c>
      <c r="F20" s="33" t="s">
        <v>15</v>
      </c>
      <c r="G20" s="37">
        <f>E20*A20</f>
        <v>112156.2</v>
      </c>
    </row>
    <row r="21" customFormat="1" ht="15" spans="1:7">
      <c r="A21" s="38"/>
      <c r="B21" s="38"/>
      <c r="C21" s="39" t="s">
        <v>77</v>
      </c>
      <c r="D21" s="40"/>
      <c r="E21" s="41"/>
      <c r="F21" s="38"/>
      <c r="G21" s="42"/>
    </row>
    <row r="22" customFormat="1" ht="15.75" spans="1:7">
      <c r="A22" s="14"/>
      <c r="B22" s="14"/>
      <c r="C22" s="43" t="s">
        <v>78</v>
      </c>
      <c r="D22" s="13"/>
      <c r="E22" s="44"/>
      <c r="F22" s="14"/>
      <c r="G22" s="45"/>
    </row>
    <row r="23" customFormat="1" ht="15" spans="1:7">
      <c r="A23" s="33">
        <v>2</v>
      </c>
      <c r="B23" s="33" t="s">
        <v>13</v>
      </c>
      <c r="C23" s="34" t="s">
        <v>85</v>
      </c>
      <c r="D23" s="35">
        <v>68995</v>
      </c>
      <c r="E23" s="36">
        <f>(D23*0.76)-7000</f>
        <v>45436.2</v>
      </c>
      <c r="F23" s="33" t="s">
        <v>15</v>
      </c>
      <c r="G23" s="37">
        <f>E23*A23</f>
        <v>90872.4</v>
      </c>
    </row>
    <row r="24" customFormat="1" ht="15" spans="1:7">
      <c r="A24" s="38"/>
      <c r="B24" s="38"/>
      <c r="C24" s="39" t="s">
        <v>86</v>
      </c>
      <c r="D24" s="40"/>
      <c r="E24" s="41"/>
      <c r="F24" s="38"/>
      <c r="G24" s="42"/>
    </row>
    <row r="25" customFormat="1" ht="15.75" spans="1:7">
      <c r="A25" s="14"/>
      <c r="B25" s="14"/>
      <c r="C25" s="43" t="s">
        <v>87</v>
      </c>
      <c r="D25" s="13"/>
      <c r="E25" s="44"/>
      <c r="F25" s="14"/>
      <c r="G25" s="45"/>
    </row>
    <row r="26" customFormat="1" ht="15" spans="1:7">
      <c r="A26" s="33">
        <v>3</v>
      </c>
      <c r="B26" s="33" t="s">
        <v>13</v>
      </c>
      <c r="C26" s="34" t="s">
        <v>157</v>
      </c>
      <c r="D26" s="35">
        <v>59595</v>
      </c>
      <c r="E26" s="36">
        <f>(D26*0.76)-7000</f>
        <v>38292.2</v>
      </c>
      <c r="F26" s="33" t="s">
        <v>15</v>
      </c>
      <c r="G26" s="37">
        <f>E26*A26</f>
        <v>114876.6</v>
      </c>
    </row>
    <row r="27" customFormat="1" ht="15" spans="1:7">
      <c r="A27" s="38"/>
      <c r="B27" s="38"/>
      <c r="C27" s="39" t="s">
        <v>86</v>
      </c>
      <c r="D27" s="40"/>
      <c r="E27" s="41"/>
      <c r="F27" s="38"/>
      <c r="G27" s="42"/>
    </row>
    <row r="28" customFormat="1" ht="15.75" spans="1:7">
      <c r="A28" s="14"/>
      <c r="B28" s="14"/>
      <c r="C28" s="43" t="s">
        <v>158</v>
      </c>
      <c r="D28" s="13"/>
      <c r="E28" s="44"/>
      <c r="F28" s="14"/>
      <c r="G28" s="45"/>
    </row>
    <row r="29" customFormat="1" ht="15" spans="1:7">
      <c r="A29" s="86">
        <v>1</v>
      </c>
      <c r="B29" s="86" t="s">
        <v>13</v>
      </c>
      <c r="C29" s="122" t="s">
        <v>367</v>
      </c>
      <c r="D29" s="84">
        <v>46595</v>
      </c>
      <c r="E29" s="85">
        <f>(D29*0.76)-7000</f>
        <v>28412.2</v>
      </c>
      <c r="F29" s="86" t="s">
        <v>15</v>
      </c>
      <c r="G29" s="87">
        <f>E29*A29</f>
        <v>28412.2</v>
      </c>
    </row>
    <row r="30" customFormat="1" ht="15" spans="1:7">
      <c r="A30" s="90"/>
      <c r="B30" s="90"/>
      <c r="C30" s="123" t="s">
        <v>86</v>
      </c>
      <c r="D30" s="88"/>
      <c r="E30" s="89"/>
      <c r="F30" s="90"/>
      <c r="G30" s="91"/>
    </row>
    <row r="31" customFormat="1" ht="15.75" spans="1:7">
      <c r="A31" s="94"/>
      <c r="B31" s="94"/>
      <c r="C31" s="124" t="s">
        <v>368</v>
      </c>
      <c r="D31" s="92"/>
      <c r="E31" s="93"/>
      <c r="F31" s="94"/>
      <c r="G31" s="95"/>
    </row>
    <row r="32" customFormat="1" ht="15" spans="1:7">
      <c r="A32" s="33">
        <v>1</v>
      </c>
      <c r="B32" s="33" t="s">
        <v>13</v>
      </c>
      <c r="C32" s="34" t="s">
        <v>124</v>
      </c>
      <c r="D32" s="35">
        <v>42595</v>
      </c>
      <c r="E32" s="36">
        <f>(D32*0.76)-7000</f>
        <v>25372.2</v>
      </c>
      <c r="F32" s="33" t="s">
        <v>15</v>
      </c>
      <c r="G32" s="37">
        <f>E32*A32</f>
        <v>25372.2</v>
      </c>
    </row>
    <row r="33" customFormat="1" ht="15" spans="1:7">
      <c r="A33" s="38"/>
      <c r="B33" s="38"/>
      <c r="C33" s="39" t="s">
        <v>86</v>
      </c>
      <c r="D33" s="40"/>
      <c r="E33" s="41"/>
      <c r="F33" s="38"/>
      <c r="G33" s="42"/>
    </row>
    <row r="34" customFormat="1" ht="15.75" spans="1:7">
      <c r="A34" s="14"/>
      <c r="B34" s="14"/>
      <c r="C34" s="43" t="s">
        <v>125</v>
      </c>
      <c r="D34" s="13"/>
      <c r="E34" s="44"/>
      <c r="F34" s="14"/>
      <c r="G34" s="45"/>
    </row>
    <row r="35" ht="17.25" spans="1:7">
      <c r="A35" s="46" t="s">
        <v>25</v>
      </c>
      <c r="B35" s="65"/>
      <c r="C35" s="65"/>
      <c r="D35" s="47"/>
      <c r="E35" s="48"/>
      <c r="F35" s="66" t="s">
        <v>15</v>
      </c>
      <c r="G35" s="50">
        <f>SUM(G20:G34)</f>
        <v>371689.6</v>
      </c>
    </row>
    <row r="36" ht="15" spans="1:7">
      <c r="A36" s="9" t="s">
        <v>316</v>
      </c>
      <c r="B36" s="10"/>
      <c r="C36" s="11"/>
      <c r="D36" s="12"/>
      <c r="E36" s="13"/>
      <c r="F36" s="14" t="s">
        <v>15</v>
      </c>
      <c r="G36" s="15">
        <v>192130</v>
      </c>
    </row>
    <row r="37" customFormat="1" ht="15.75" spans="1:8">
      <c r="A37" s="4" t="s">
        <v>24</v>
      </c>
      <c r="B37" s="16"/>
      <c r="C37" s="16"/>
      <c r="D37" s="5"/>
      <c r="E37" s="6"/>
      <c r="F37" s="17" t="s">
        <v>15</v>
      </c>
      <c r="G37" s="8">
        <v>600</v>
      </c>
      <c r="H37" s="2"/>
    </row>
    <row r="38" ht="17.25" spans="1:7">
      <c r="A38" s="46" t="s">
        <v>83</v>
      </c>
      <c r="B38" s="65"/>
      <c r="C38" s="65"/>
      <c r="D38" s="47"/>
      <c r="E38" s="48"/>
      <c r="F38" s="66" t="s">
        <v>15</v>
      </c>
      <c r="G38" s="50">
        <f>SUM(G35:G37)</f>
        <v>564419.6</v>
      </c>
    </row>
    <row r="39" ht="16.5" spans="1:7">
      <c r="A39" s="51"/>
      <c r="B39" s="51"/>
      <c r="C39" s="51"/>
      <c r="D39" s="51"/>
      <c r="E39" s="51"/>
      <c r="F39" s="52"/>
      <c r="G39" s="53"/>
    </row>
    <row r="40" spans="1:1">
      <c r="A40" s="1" t="s">
        <v>26</v>
      </c>
    </row>
    <row r="41" spans="2:2">
      <c r="B41" s="1" t="s">
        <v>27</v>
      </c>
    </row>
    <row r="43" spans="1:1">
      <c r="A43" s="1" t="s">
        <v>30</v>
      </c>
    </row>
    <row r="44" customFormat="1" ht="15" spans="1:2">
      <c r="A44" s="2"/>
      <c r="B44" s="1" t="s">
        <v>88</v>
      </c>
    </row>
    <row r="45" s="2" customFormat="1" spans="2:2">
      <c r="B45" s="1" t="s">
        <v>89</v>
      </c>
    </row>
    <row r="46" s="2" customFormat="1" spans="2:2">
      <c r="B46" s="1"/>
    </row>
    <row r="47" spans="1:1">
      <c r="A47" s="1" t="s">
        <v>58</v>
      </c>
    </row>
    <row r="48" spans="2:2">
      <c r="B48" s="1" t="s">
        <v>34</v>
      </c>
    </row>
    <row r="49" spans="2:2">
      <c r="B49" s="24" t="s">
        <v>90</v>
      </c>
    </row>
    <row r="50" spans="2:2">
      <c r="B50" s="25" t="s">
        <v>349</v>
      </c>
    </row>
    <row r="51" spans="2:2">
      <c r="B51" s="25"/>
    </row>
    <row r="52" spans="2:2">
      <c r="B52" s="1" t="s">
        <v>35</v>
      </c>
    </row>
    <row r="54" spans="2:2">
      <c r="B54" s="1" t="s">
        <v>36</v>
      </c>
    </row>
    <row r="55" spans="2:2">
      <c r="B55" s="55"/>
    </row>
    <row r="57" spans="2:2">
      <c r="B57" s="24"/>
    </row>
    <row r="59" spans="1:1">
      <c r="A59" s="1" t="s">
        <v>37</v>
      </c>
    </row>
    <row r="62" spans="1:1">
      <c r="A62" s="1" t="s">
        <v>38</v>
      </c>
    </row>
    <row r="63" spans="1:1">
      <c r="A63" s="1" t="s">
        <v>39</v>
      </c>
    </row>
    <row r="66" spans="1:4">
      <c r="A66" s="1" t="s">
        <v>99</v>
      </c>
      <c r="D66" s="1" t="s">
        <v>41</v>
      </c>
    </row>
    <row r="69" spans="1:4">
      <c r="A69" s="1" t="s">
        <v>42</v>
      </c>
      <c r="D69" s="1" t="s">
        <v>43</v>
      </c>
    </row>
    <row r="70" spans="1:4">
      <c r="A70" s="1" t="s">
        <v>44</v>
      </c>
      <c r="D70" s="1" t="s">
        <v>45</v>
      </c>
    </row>
    <row r="74" spans="1:5">
      <c r="A74" s="1" t="s">
        <v>369</v>
      </c>
      <c r="D74" s="1" t="s">
        <v>47</v>
      </c>
      <c r="E74" s="1" t="s">
        <v>48</v>
      </c>
    </row>
    <row r="75" spans="1:5">
      <c r="A75" s="1" t="s">
        <v>370</v>
      </c>
      <c r="E75" s="1" t="s">
        <v>50</v>
      </c>
    </row>
  </sheetData>
  <mergeCells count="34">
    <mergeCell ref="A4:B4"/>
    <mergeCell ref="A35:E35"/>
    <mergeCell ref="A37:E37"/>
    <mergeCell ref="A38:E38"/>
    <mergeCell ref="A20:A22"/>
    <mergeCell ref="A23:A25"/>
    <mergeCell ref="A26:A28"/>
    <mergeCell ref="A29:A31"/>
    <mergeCell ref="A32:A34"/>
    <mergeCell ref="B20:B22"/>
    <mergeCell ref="B23:B25"/>
    <mergeCell ref="B26:B28"/>
    <mergeCell ref="B29:B31"/>
    <mergeCell ref="B32:B34"/>
    <mergeCell ref="D20:D22"/>
    <mergeCell ref="D23:D25"/>
    <mergeCell ref="D26:D28"/>
    <mergeCell ref="D29:D31"/>
    <mergeCell ref="D32:D34"/>
    <mergeCell ref="E20:E22"/>
    <mergeCell ref="E23:E25"/>
    <mergeCell ref="E26:E28"/>
    <mergeCell ref="E29:E31"/>
    <mergeCell ref="E32:E34"/>
    <mergeCell ref="F20:F22"/>
    <mergeCell ref="F23:F25"/>
    <mergeCell ref="F26:F28"/>
    <mergeCell ref="F29:F31"/>
    <mergeCell ref="F32:F34"/>
    <mergeCell ref="G20:G22"/>
    <mergeCell ref="G23:G25"/>
    <mergeCell ref="G26:G28"/>
    <mergeCell ref="G29:G31"/>
    <mergeCell ref="G32:G34"/>
  </mergeCells>
  <pageMargins left="0.432638888888889" right="0.17" top="0.84" bottom="0.590277777777778" header="0.511805555555556" footer="0.196527777777778"/>
  <pageSetup paperSize="1" scale="64" orientation="portrait" horizontalDpi="120" verticalDpi="72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5"/>
  <sheetViews>
    <sheetView topLeftCell="A52" workbookViewId="0">
      <selection activeCell="C20" sqref="C20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6.5714285714286" style="1" customWidth="1"/>
    <col min="8" max="16384" width="9.14285714285714" style="1"/>
  </cols>
  <sheetData>
    <row r="4" spans="1:2">
      <c r="A4" s="27">
        <v>45826</v>
      </c>
      <c r="B4" s="27"/>
    </row>
    <row r="5" spans="1:2">
      <c r="A5" s="27"/>
      <c r="B5" s="27"/>
    </row>
    <row r="6" spans="1:2">
      <c r="A6" s="27"/>
      <c r="B6" s="27"/>
    </row>
    <row r="7" spans="1:1">
      <c r="A7" s="27" t="s">
        <v>364</v>
      </c>
    </row>
    <row r="8" spans="1:1">
      <c r="A8" s="27" t="s">
        <v>365</v>
      </c>
    </row>
    <row r="9" spans="1:1">
      <c r="A9" s="1" t="s">
        <v>366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74</v>
      </c>
    </row>
    <row r="18" ht="15" spans="3:3">
      <c r="C18" s="28" t="s">
        <v>167</v>
      </c>
    </row>
    <row r="19" ht="25.5" customHeight="1" spans="1:7">
      <c r="A19" s="29" t="s">
        <v>7</v>
      </c>
      <c r="B19" s="29" t="s">
        <v>8</v>
      </c>
      <c r="C19" s="29" t="s">
        <v>9</v>
      </c>
      <c r="D19" s="29" t="s">
        <v>10</v>
      </c>
      <c r="E19" s="30" t="s">
        <v>11</v>
      </c>
      <c r="F19" s="31"/>
      <c r="G19" s="32" t="s">
        <v>12</v>
      </c>
    </row>
    <row r="20" customFormat="1" ht="15" spans="1:7">
      <c r="A20" s="33">
        <v>1</v>
      </c>
      <c r="B20" s="33" t="s">
        <v>13</v>
      </c>
      <c r="C20" s="34" t="s">
        <v>76</v>
      </c>
      <c r="D20" s="35">
        <v>165995</v>
      </c>
      <c r="E20" s="36">
        <f>(D20*0.76)-14000</f>
        <v>112156.2</v>
      </c>
      <c r="F20" s="33" t="s">
        <v>15</v>
      </c>
      <c r="G20" s="37">
        <f>E20*A20</f>
        <v>112156.2</v>
      </c>
    </row>
    <row r="21" customFormat="1" ht="15" spans="1:7">
      <c r="A21" s="38"/>
      <c r="B21" s="38"/>
      <c r="C21" s="39" t="s">
        <v>77</v>
      </c>
      <c r="D21" s="40"/>
      <c r="E21" s="41"/>
      <c r="F21" s="38"/>
      <c r="G21" s="42"/>
    </row>
    <row r="22" customFormat="1" ht="15.75" spans="1:7">
      <c r="A22" s="14"/>
      <c r="B22" s="14"/>
      <c r="C22" s="43" t="s">
        <v>78</v>
      </c>
      <c r="D22" s="13"/>
      <c r="E22" s="44"/>
      <c r="F22" s="14"/>
      <c r="G22" s="45"/>
    </row>
    <row r="23" customFormat="1" ht="15" spans="1:7">
      <c r="A23" s="33">
        <v>2</v>
      </c>
      <c r="B23" s="33" t="s">
        <v>13</v>
      </c>
      <c r="C23" s="34" t="s">
        <v>79</v>
      </c>
      <c r="D23" s="35">
        <v>49995</v>
      </c>
      <c r="E23" s="36">
        <f>(D23*0.76)-4000</f>
        <v>33996.2</v>
      </c>
      <c r="F23" s="33" t="s">
        <v>15</v>
      </c>
      <c r="G23" s="37">
        <f>E23*A23</f>
        <v>67992.4</v>
      </c>
    </row>
    <row r="24" customFormat="1" ht="15" spans="1:7">
      <c r="A24" s="38"/>
      <c r="B24" s="38"/>
      <c r="C24" s="39" t="s">
        <v>80</v>
      </c>
      <c r="D24" s="40"/>
      <c r="E24" s="41"/>
      <c r="F24" s="38"/>
      <c r="G24" s="42"/>
    </row>
    <row r="25" customFormat="1" ht="15.75" spans="1:7">
      <c r="A25" s="14"/>
      <c r="B25" s="14"/>
      <c r="C25" s="43" t="s">
        <v>81</v>
      </c>
      <c r="D25" s="13"/>
      <c r="E25" s="44"/>
      <c r="F25" s="14"/>
      <c r="G25" s="45"/>
    </row>
    <row r="26" customFormat="1" ht="15" spans="1:7">
      <c r="A26" s="33">
        <v>3</v>
      </c>
      <c r="B26" s="33" t="s">
        <v>13</v>
      </c>
      <c r="C26" s="34" t="s">
        <v>102</v>
      </c>
      <c r="D26" s="35">
        <v>41995</v>
      </c>
      <c r="E26" s="36">
        <f>(D26*0.76)-4000</f>
        <v>27916.2</v>
      </c>
      <c r="F26" s="33" t="s">
        <v>15</v>
      </c>
      <c r="G26" s="37">
        <f>E26*A26</f>
        <v>83748.6</v>
      </c>
    </row>
    <row r="27" customFormat="1" ht="15" spans="1:7">
      <c r="A27" s="38"/>
      <c r="B27" s="38"/>
      <c r="C27" s="39" t="s">
        <v>103</v>
      </c>
      <c r="D27" s="40"/>
      <c r="E27" s="41"/>
      <c r="F27" s="38"/>
      <c r="G27" s="42"/>
    </row>
    <row r="28" customFormat="1" ht="15.75" spans="1:7">
      <c r="A28" s="14"/>
      <c r="B28" s="14"/>
      <c r="C28" s="43" t="s">
        <v>104</v>
      </c>
      <c r="D28" s="13"/>
      <c r="E28" s="44"/>
      <c r="F28" s="14"/>
      <c r="G28" s="45"/>
    </row>
    <row r="29" customFormat="1" ht="15" spans="1:7">
      <c r="A29" s="33">
        <v>1</v>
      </c>
      <c r="B29" s="33" t="s">
        <v>13</v>
      </c>
      <c r="C29" s="34" t="s">
        <v>289</v>
      </c>
      <c r="D29" s="35">
        <v>32995</v>
      </c>
      <c r="E29" s="36">
        <f>(D29*0.76)-4000</f>
        <v>21076.2</v>
      </c>
      <c r="F29" s="33" t="s">
        <v>15</v>
      </c>
      <c r="G29" s="37">
        <f>E29*A29</f>
        <v>21076.2</v>
      </c>
    </row>
    <row r="30" customFormat="1" ht="15" spans="1:7">
      <c r="A30" s="38"/>
      <c r="B30" s="38"/>
      <c r="C30" s="39" t="s">
        <v>103</v>
      </c>
      <c r="D30" s="40"/>
      <c r="E30" s="41"/>
      <c r="F30" s="38"/>
      <c r="G30" s="42"/>
    </row>
    <row r="31" customFormat="1" ht="15.75" spans="1:7">
      <c r="A31" s="14"/>
      <c r="B31" s="14"/>
      <c r="C31" s="43" t="s">
        <v>290</v>
      </c>
      <c r="D31" s="13"/>
      <c r="E31" s="44"/>
      <c r="F31" s="14"/>
      <c r="G31" s="45"/>
    </row>
    <row r="32" customFormat="1" ht="15" spans="1:7">
      <c r="A32" s="33">
        <v>1</v>
      </c>
      <c r="B32" s="33" t="s">
        <v>13</v>
      </c>
      <c r="C32" s="34" t="s">
        <v>354</v>
      </c>
      <c r="D32" s="35">
        <v>29995</v>
      </c>
      <c r="E32" s="36">
        <f>(D32*0.76)-4000</f>
        <v>18796.2</v>
      </c>
      <c r="F32" s="33" t="s">
        <v>15</v>
      </c>
      <c r="G32" s="37">
        <f>E32*A32</f>
        <v>18796.2</v>
      </c>
    </row>
    <row r="33" customFormat="1" ht="15" spans="1:7">
      <c r="A33" s="38"/>
      <c r="B33" s="38"/>
      <c r="C33" s="39" t="s">
        <v>103</v>
      </c>
      <c r="D33" s="40"/>
      <c r="E33" s="41"/>
      <c r="F33" s="38"/>
      <c r="G33" s="42"/>
    </row>
    <row r="34" customFormat="1" ht="15.75" spans="1:7">
      <c r="A34" s="14"/>
      <c r="B34" s="14"/>
      <c r="C34" s="43" t="s">
        <v>355</v>
      </c>
      <c r="D34" s="13"/>
      <c r="E34" s="44"/>
      <c r="F34" s="14"/>
      <c r="G34" s="45"/>
    </row>
    <row r="35" ht="17.25" spans="1:7">
      <c r="A35" s="46" t="s">
        <v>25</v>
      </c>
      <c r="B35" s="65"/>
      <c r="C35" s="65"/>
      <c r="D35" s="47"/>
      <c r="E35" s="48"/>
      <c r="F35" s="66" t="s">
        <v>15</v>
      </c>
      <c r="G35" s="50">
        <f>SUM(G20:G34)</f>
        <v>303769.6</v>
      </c>
    </row>
    <row r="36" ht="15" spans="1:7">
      <c r="A36" s="9" t="s">
        <v>316</v>
      </c>
      <c r="B36" s="10"/>
      <c r="C36" s="11"/>
      <c r="D36" s="12"/>
      <c r="E36" s="13"/>
      <c r="F36" s="14" t="s">
        <v>15</v>
      </c>
      <c r="G36" s="15">
        <v>192130</v>
      </c>
    </row>
    <row r="37" customFormat="1" ht="15.75" spans="1:8">
      <c r="A37" s="4" t="s">
        <v>24</v>
      </c>
      <c r="B37" s="16"/>
      <c r="C37" s="16"/>
      <c r="D37" s="5"/>
      <c r="E37" s="6"/>
      <c r="F37" s="17" t="s">
        <v>15</v>
      </c>
      <c r="G37" s="8">
        <v>600</v>
      </c>
      <c r="H37" s="2"/>
    </row>
    <row r="38" ht="17.25" spans="1:7">
      <c r="A38" s="46" t="s">
        <v>83</v>
      </c>
      <c r="B38" s="65"/>
      <c r="C38" s="65"/>
      <c r="D38" s="47"/>
      <c r="E38" s="48"/>
      <c r="F38" s="66" t="s">
        <v>15</v>
      </c>
      <c r="G38" s="50">
        <f>SUM(G35:G37)</f>
        <v>496499.6</v>
      </c>
    </row>
    <row r="39" ht="16.5" spans="1:7">
      <c r="A39" s="51"/>
      <c r="B39" s="51"/>
      <c r="C39" s="51"/>
      <c r="D39" s="51"/>
      <c r="E39" s="51"/>
      <c r="F39" s="52"/>
      <c r="G39" s="53"/>
    </row>
    <row r="40" spans="1:1">
      <c r="A40" s="1" t="s">
        <v>26</v>
      </c>
    </row>
    <row r="41" spans="2:2">
      <c r="B41" s="1" t="s">
        <v>27</v>
      </c>
    </row>
    <row r="43" spans="1:1">
      <c r="A43" s="1" t="s">
        <v>30</v>
      </c>
    </row>
    <row r="44" customFormat="1" ht="15" spans="1:2">
      <c r="A44" s="2"/>
      <c r="B44" s="1" t="s">
        <v>88</v>
      </c>
    </row>
    <row r="45" s="2" customFormat="1" spans="2:2">
      <c r="B45" s="1" t="s">
        <v>89</v>
      </c>
    </row>
    <row r="46" s="2" customFormat="1" spans="2:2">
      <c r="B46" s="1"/>
    </row>
    <row r="47" spans="1:1">
      <c r="A47" s="1" t="s">
        <v>58</v>
      </c>
    </row>
    <row r="48" spans="2:2">
      <c r="B48" s="1" t="s">
        <v>34</v>
      </c>
    </row>
    <row r="49" spans="2:2">
      <c r="B49" s="24" t="s">
        <v>90</v>
      </c>
    </row>
    <row r="50" spans="2:2">
      <c r="B50" s="25" t="s">
        <v>349</v>
      </c>
    </row>
    <row r="51" spans="2:2">
      <c r="B51" s="25"/>
    </row>
    <row r="52" spans="2:2">
      <c r="B52" s="1" t="s">
        <v>35</v>
      </c>
    </row>
    <row r="54" spans="2:2">
      <c r="B54" s="1" t="s">
        <v>36</v>
      </c>
    </row>
    <row r="55" spans="2:2">
      <c r="B55" s="55"/>
    </row>
    <row r="57" spans="2:2">
      <c r="B57" s="24"/>
    </row>
    <row r="59" spans="1:1">
      <c r="A59" s="1" t="s">
        <v>37</v>
      </c>
    </row>
    <row r="62" spans="1:1">
      <c r="A62" s="1" t="s">
        <v>38</v>
      </c>
    </row>
    <row r="63" spans="1:1">
      <c r="A63" s="1" t="s">
        <v>39</v>
      </c>
    </row>
    <row r="66" spans="1:4">
      <c r="A66" s="1" t="s">
        <v>99</v>
      </c>
      <c r="D66" s="1" t="s">
        <v>41</v>
      </c>
    </row>
    <row r="69" spans="1:4">
      <c r="A69" s="1" t="s">
        <v>42</v>
      </c>
      <c r="D69" s="1" t="s">
        <v>43</v>
      </c>
    </row>
    <row r="70" spans="1:4">
      <c r="A70" s="1" t="s">
        <v>44</v>
      </c>
      <c r="D70" s="1" t="s">
        <v>45</v>
      </c>
    </row>
    <row r="74" spans="1:5">
      <c r="A74" s="1" t="s">
        <v>369</v>
      </c>
      <c r="D74" s="1" t="s">
        <v>47</v>
      </c>
      <c r="E74" s="1" t="s">
        <v>48</v>
      </c>
    </row>
    <row r="75" spans="1:5">
      <c r="A75" s="1" t="s">
        <v>371</v>
      </c>
      <c r="E75" s="1" t="s">
        <v>50</v>
      </c>
    </row>
  </sheetData>
  <mergeCells count="34">
    <mergeCell ref="A4:B4"/>
    <mergeCell ref="A35:E35"/>
    <mergeCell ref="A37:E37"/>
    <mergeCell ref="A38:E38"/>
    <mergeCell ref="A20:A22"/>
    <mergeCell ref="A23:A25"/>
    <mergeCell ref="A26:A28"/>
    <mergeCell ref="A29:A31"/>
    <mergeCell ref="A32:A34"/>
    <mergeCell ref="B20:B22"/>
    <mergeCell ref="B23:B25"/>
    <mergeCell ref="B26:B28"/>
    <mergeCell ref="B29:B31"/>
    <mergeCell ref="B32:B34"/>
    <mergeCell ref="D20:D22"/>
    <mergeCell ref="D23:D25"/>
    <mergeCell ref="D26:D28"/>
    <mergeCell ref="D29:D31"/>
    <mergeCell ref="D32:D34"/>
    <mergeCell ref="E20:E22"/>
    <mergeCell ref="E23:E25"/>
    <mergeCell ref="E26:E28"/>
    <mergeCell ref="E29:E31"/>
    <mergeCell ref="E32:E34"/>
    <mergeCell ref="F20:F22"/>
    <mergeCell ref="F23:F25"/>
    <mergeCell ref="F26:F28"/>
    <mergeCell ref="F29:F31"/>
    <mergeCell ref="F32:F34"/>
    <mergeCell ref="G20:G22"/>
    <mergeCell ref="G23:G25"/>
    <mergeCell ref="G26:G28"/>
    <mergeCell ref="G29:G31"/>
    <mergeCell ref="G32:G34"/>
  </mergeCells>
  <pageMargins left="0.432638888888889" right="0.17" top="0.84" bottom="0.590277777777778" header="0.511805555555556" footer="0.196527777777778"/>
  <pageSetup paperSize="1" scale="64" orientation="portrait" horizontalDpi="120" verticalDpi="7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6"/>
  <sheetViews>
    <sheetView workbookViewId="0">
      <selection activeCell="F30" sqref="F30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8.1428571428571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7">
        <v>45810</v>
      </c>
      <c r="B4" s="27"/>
    </row>
    <row r="5" spans="1:2">
      <c r="A5" s="27"/>
      <c r="B5" s="27"/>
    </row>
    <row r="6" spans="1:2">
      <c r="A6" s="27"/>
      <c r="B6" s="27"/>
    </row>
    <row r="7" spans="1:2">
      <c r="A7" s="27" t="s">
        <v>93</v>
      </c>
      <c r="B7" s="27"/>
    </row>
    <row r="8" spans="1:2">
      <c r="A8" s="27" t="s">
        <v>94</v>
      </c>
      <c r="B8" s="27"/>
    </row>
    <row r="9" spans="1:1">
      <c r="A9" s="27" t="s">
        <v>95</v>
      </c>
    </row>
    <row r="10" spans="1:1">
      <c r="A10" s="27"/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8" spans="1:1">
      <c r="A18" s="1" t="s">
        <v>6</v>
      </c>
    </row>
    <row r="19" ht="15" spans="3:3">
      <c r="C19" s="24"/>
    </row>
    <row r="20" ht="25.5" customHeight="1" spans="1:7">
      <c r="A20" s="29" t="s">
        <v>7</v>
      </c>
      <c r="B20" s="29" t="s">
        <v>8</v>
      </c>
      <c r="C20" s="29" t="s">
        <v>9</v>
      </c>
      <c r="D20" s="29" t="s">
        <v>10</v>
      </c>
      <c r="E20" s="30" t="s">
        <v>11</v>
      </c>
      <c r="F20" s="31"/>
      <c r="G20" s="32" t="s">
        <v>12</v>
      </c>
    </row>
    <row r="21" spans="1:7">
      <c r="A21" s="33">
        <v>1</v>
      </c>
      <c r="B21" s="33" t="s">
        <v>13</v>
      </c>
      <c r="C21" s="34" t="s">
        <v>76</v>
      </c>
      <c r="D21" s="35">
        <v>165995</v>
      </c>
      <c r="E21" s="36">
        <f>(D21*0.76)-14000</f>
        <v>112156.2</v>
      </c>
      <c r="F21" s="33" t="s">
        <v>15</v>
      </c>
      <c r="G21" s="37">
        <f>E21*A21</f>
        <v>112156.2</v>
      </c>
    </row>
    <row r="22" spans="1:7">
      <c r="A22" s="38"/>
      <c r="B22" s="38"/>
      <c r="C22" s="39" t="s">
        <v>77</v>
      </c>
      <c r="D22" s="40"/>
      <c r="E22" s="41"/>
      <c r="F22" s="38"/>
      <c r="G22" s="42"/>
    </row>
    <row r="23" ht="15" spans="1:7">
      <c r="A23" s="14"/>
      <c r="B23" s="14"/>
      <c r="C23" s="43" t="s">
        <v>78</v>
      </c>
      <c r="D23" s="13"/>
      <c r="E23" s="44"/>
      <c r="F23" s="14"/>
      <c r="G23" s="45"/>
    </row>
    <row r="24" ht="15" spans="1:7">
      <c r="A24" s="4" t="s">
        <v>24</v>
      </c>
      <c r="B24" s="16"/>
      <c r="C24" s="16"/>
      <c r="D24" s="5"/>
      <c r="E24" s="6"/>
      <c r="F24" s="17" t="s">
        <v>15</v>
      </c>
      <c r="G24" s="8">
        <v>1000</v>
      </c>
    </row>
    <row r="25" ht="17.25" spans="1:7">
      <c r="A25" s="46" t="s">
        <v>25</v>
      </c>
      <c r="B25" s="65"/>
      <c r="C25" s="65"/>
      <c r="D25" s="47"/>
      <c r="E25" s="48"/>
      <c r="F25" s="66" t="s">
        <v>15</v>
      </c>
      <c r="G25" s="50">
        <f>SUM(G21:G24)</f>
        <v>113156.2</v>
      </c>
    </row>
    <row r="26" ht="16.5" spans="1:7">
      <c r="A26" s="51"/>
      <c r="B26" s="51"/>
      <c r="C26" s="51"/>
      <c r="D26" s="51"/>
      <c r="E26" s="51"/>
      <c r="F26" s="52"/>
      <c r="G26" s="53"/>
    </row>
    <row r="27" spans="1:1">
      <c r="A27" s="1" t="s">
        <v>26</v>
      </c>
    </row>
    <row r="28" spans="2:2">
      <c r="B28" s="1" t="s">
        <v>27</v>
      </c>
    </row>
    <row r="30" spans="1:1">
      <c r="A30" s="1" t="s">
        <v>28</v>
      </c>
    </row>
    <row r="31" spans="2:2">
      <c r="B31" s="21" t="s">
        <v>96</v>
      </c>
    </row>
    <row r="32" spans="2:2">
      <c r="B32" s="22" t="s">
        <v>97</v>
      </c>
    </row>
    <row r="33" spans="2:2">
      <c r="B33" s="22" t="s">
        <v>98</v>
      </c>
    </row>
    <row r="35" spans="1:1">
      <c r="A35" s="1" t="s">
        <v>30</v>
      </c>
    </row>
    <row r="36" s="2" customFormat="1" spans="2:2">
      <c r="B36" s="1" t="s">
        <v>88</v>
      </c>
    </row>
    <row r="38" spans="1:1">
      <c r="A38" s="1" t="s">
        <v>58</v>
      </c>
    </row>
    <row r="39" spans="2:2">
      <c r="B39" s="1" t="s">
        <v>34</v>
      </c>
    </row>
    <row r="41" spans="2:2">
      <c r="B41" s="1" t="s">
        <v>35</v>
      </c>
    </row>
    <row r="43" spans="2:2">
      <c r="B43" s="1" t="s">
        <v>36</v>
      </c>
    </row>
    <row r="49" spans="1:1">
      <c r="A49" s="1" t="s">
        <v>37</v>
      </c>
    </row>
    <row r="52" spans="1:1">
      <c r="A52" s="1" t="s">
        <v>38</v>
      </c>
    </row>
    <row r="53" spans="1:1">
      <c r="A53" s="1" t="s">
        <v>39</v>
      </c>
    </row>
    <row r="56" spans="1:4">
      <c r="A56" s="1" t="s">
        <v>99</v>
      </c>
      <c r="D56" s="1" t="s">
        <v>41</v>
      </c>
    </row>
    <row r="59" spans="1:4">
      <c r="A59" s="1" t="s">
        <v>42</v>
      </c>
      <c r="D59" s="1" t="s">
        <v>43</v>
      </c>
    </row>
    <row r="60" spans="1:4">
      <c r="A60" s="1" t="s">
        <v>44</v>
      </c>
      <c r="D60" s="1" t="s">
        <v>45</v>
      </c>
    </row>
    <row r="65" spans="1:5">
      <c r="A65" s="1" t="s">
        <v>100</v>
      </c>
      <c r="D65" s="1" t="s">
        <v>47</v>
      </c>
      <c r="E65" s="1" t="s">
        <v>48</v>
      </c>
    </row>
    <row r="66" spans="1:5">
      <c r="A66" s="1" t="s">
        <v>101</v>
      </c>
      <c r="E66" s="1" t="s">
        <v>50</v>
      </c>
    </row>
  </sheetData>
  <mergeCells count="9">
    <mergeCell ref="A4:B4"/>
    <mergeCell ref="A24:E24"/>
    <mergeCell ref="A25:E25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4" orientation="portrait" horizontalDpi="120" verticalDpi="72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6"/>
  <sheetViews>
    <sheetView workbookViewId="0">
      <selection activeCell="A7" sqref="A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6.5714285714286" style="1" customWidth="1"/>
    <col min="8" max="16384" width="9.14285714285714" style="1"/>
  </cols>
  <sheetData>
    <row r="4" spans="1:2">
      <c r="A4" s="27">
        <v>45826</v>
      </c>
      <c r="B4" s="27"/>
    </row>
    <row r="5" spans="1:2">
      <c r="A5" s="27"/>
      <c r="B5" s="27"/>
    </row>
    <row r="6" spans="1:2">
      <c r="A6" s="27"/>
      <c r="B6" s="27"/>
    </row>
    <row r="7" spans="1:1">
      <c r="A7" s="27" t="s">
        <v>372</v>
      </c>
    </row>
    <row r="8" spans="1:1">
      <c r="A8" s="27" t="s">
        <v>373</v>
      </c>
    </row>
    <row r="9" spans="1:1">
      <c r="A9" s="1" t="s">
        <v>374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74</v>
      </c>
    </row>
    <row r="18" ht="15" spans="3:3">
      <c r="C18" s="28"/>
    </row>
    <row r="19" ht="25.5" customHeight="1" spans="1:7">
      <c r="A19" s="29" t="s">
        <v>7</v>
      </c>
      <c r="B19" s="29" t="s">
        <v>8</v>
      </c>
      <c r="C19" s="29" t="s">
        <v>9</v>
      </c>
      <c r="D19" s="29" t="s">
        <v>10</v>
      </c>
      <c r="E19" s="30" t="s">
        <v>11</v>
      </c>
      <c r="F19" s="31"/>
      <c r="G19" s="32" t="s">
        <v>12</v>
      </c>
    </row>
    <row r="20" customFormat="1" ht="15" spans="1:7">
      <c r="A20" s="33">
        <v>1</v>
      </c>
      <c r="B20" s="33" t="s">
        <v>13</v>
      </c>
      <c r="C20" s="34" t="s">
        <v>157</v>
      </c>
      <c r="D20" s="35">
        <v>59595</v>
      </c>
      <c r="E20" s="36">
        <f>(D20*0.76)-7000</f>
        <v>38292.2</v>
      </c>
      <c r="F20" s="33" t="s">
        <v>15</v>
      </c>
      <c r="G20" s="37">
        <f>E20*A20</f>
        <v>38292.2</v>
      </c>
    </row>
    <row r="21" customFormat="1" ht="15" spans="1:7">
      <c r="A21" s="38"/>
      <c r="B21" s="38"/>
      <c r="C21" s="39" t="s">
        <v>86</v>
      </c>
      <c r="D21" s="40"/>
      <c r="E21" s="41"/>
      <c r="F21" s="38"/>
      <c r="G21" s="42"/>
    </row>
    <row r="22" customFormat="1" ht="15.75" spans="1:7">
      <c r="A22" s="14"/>
      <c r="B22" s="14"/>
      <c r="C22" s="43" t="s">
        <v>158</v>
      </c>
      <c r="D22" s="13"/>
      <c r="E22" s="44"/>
      <c r="F22" s="14"/>
      <c r="G22" s="45"/>
    </row>
    <row r="23" customFormat="1" ht="15" spans="1:7">
      <c r="A23" s="86">
        <v>1</v>
      </c>
      <c r="B23" s="86" t="s">
        <v>13</v>
      </c>
      <c r="C23" s="122" t="s">
        <v>367</v>
      </c>
      <c r="D23" s="84">
        <v>46595</v>
      </c>
      <c r="E23" s="85">
        <f>(D23*0.76)-7000</f>
        <v>28412.2</v>
      </c>
      <c r="F23" s="86" t="s">
        <v>15</v>
      </c>
      <c r="G23" s="87">
        <f>E23*A23</f>
        <v>28412.2</v>
      </c>
    </row>
    <row r="24" customFormat="1" ht="15" spans="1:7">
      <c r="A24" s="90"/>
      <c r="B24" s="90"/>
      <c r="C24" s="123" t="s">
        <v>86</v>
      </c>
      <c r="D24" s="88"/>
      <c r="E24" s="89"/>
      <c r="F24" s="90"/>
      <c r="G24" s="91"/>
    </row>
    <row r="25" customFormat="1" ht="15.75" spans="1:7">
      <c r="A25" s="94"/>
      <c r="B25" s="94"/>
      <c r="C25" s="124" t="s">
        <v>368</v>
      </c>
      <c r="D25" s="92"/>
      <c r="E25" s="93"/>
      <c r="F25" s="94"/>
      <c r="G25" s="95"/>
    </row>
    <row r="26" ht="17.25" spans="1:7">
      <c r="A26" s="46" t="s">
        <v>25</v>
      </c>
      <c r="B26" s="65"/>
      <c r="C26" s="65"/>
      <c r="D26" s="47"/>
      <c r="E26" s="48"/>
      <c r="F26" s="66" t="s">
        <v>15</v>
      </c>
      <c r="G26" s="50">
        <f>SUM(G20:G25)</f>
        <v>66704.4</v>
      </c>
    </row>
    <row r="27" ht="15" spans="1:7">
      <c r="A27" s="9" t="s">
        <v>316</v>
      </c>
      <c r="B27" s="10"/>
      <c r="C27" s="11"/>
      <c r="D27" s="12"/>
      <c r="E27" s="13"/>
      <c r="F27" s="14" t="s">
        <v>15</v>
      </c>
      <c r="G27" s="15">
        <v>31350</v>
      </c>
    </row>
    <row r="28" customFormat="1" ht="15.75" spans="1:8">
      <c r="A28" s="4" t="s">
        <v>24</v>
      </c>
      <c r="B28" s="16"/>
      <c r="C28" s="16"/>
      <c r="D28" s="5"/>
      <c r="E28" s="6"/>
      <c r="F28" s="17" t="s">
        <v>15</v>
      </c>
      <c r="G28" s="8">
        <v>600</v>
      </c>
      <c r="H28" s="2"/>
    </row>
    <row r="29" ht="17.25" spans="1:7">
      <c r="A29" s="46" t="s">
        <v>83</v>
      </c>
      <c r="B29" s="65"/>
      <c r="C29" s="65"/>
      <c r="D29" s="47"/>
      <c r="E29" s="48"/>
      <c r="F29" s="66" t="s">
        <v>15</v>
      </c>
      <c r="G29" s="50">
        <f>SUM(G26:G28)</f>
        <v>98654.4</v>
      </c>
    </row>
    <row r="30" ht="16.5" spans="1:7">
      <c r="A30" s="51"/>
      <c r="B30" s="51"/>
      <c r="C30" s="51"/>
      <c r="D30" s="51"/>
      <c r="E30" s="51"/>
      <c r="F30" s="52"/>
      <c r="G30" s="53"/>
    </row>
    <row r="31" spans="1:1">
      <c r="A31" s="1" t="s">
        <v>26</v>
      </c>
    </row>
    <row r="32" spans="2:2">
      <c r="B32" s="1" t="s">
        <v>27</v>
      </c>
    </row>
    <row r="34" spans="1:1">
      <c r="A34" s="1" t="s">
        <v>30</v>
      </c>
    </row>
    <row r="35" s="2" customFormat="1" spans="2:2">
      <c r="B35" s="1" t="s">
        <v>89</v>
      </c>
    </row>
    <row r="36" s="2" customFormat="1" spans="2:2">
      <c r="B36" s="1"/>
    </row>
    <row r="37" spans="1:1">
      <c r="A37" s="1" t="s">
        <v>58</v>
      </c>
    </row>
    <row r="38" spans="2:2">
      <c r="B38" s="1" t="s">
        <v>34</v>
      </c>
    </row>
    <row r="39" spans="2:2">
      <c r="B39" s="24" t="s">
        <v>90</v>
      </c>
    </row>
    <row r="40" spans="2:2">
      <c r="B40" s="25" t="s">
        <v>349</v>
      </c>
    </row>
    <row r="41" spans="2:2">
      <c r="B41" s="25"/>
    </row>
    <row r="42" spans="2:2">
      <c r="B42" s="1" t="s">
        <v>35</v>
      </c>
    </row>
    <row r="44" spans="2:2">
      <c r="B44" s="1" t="s">
        <v>36</v>
      </c>
    </row>
    <row r="47" spans="2:2">
      <c r="B47" s="24"/>
    </row>
    <row r="49" spans="1:1">
      <c r="A49" s="1" t="s">
        <v>37</v>
      </c>
    </row>
    <row r="52" spans="1:1">
      <c r="A52" s="1" t="s">
        <v>38</v>
      </c>
    </row>
    <row r="53" spans="1:1">
      <c r="A53" s="1" t="s">
        <v>39</v>
      </c>
    </row>
    <row r="56" spans="1:4">
      <c r="A56" s="1" t="s">
        <v>99</v>
      </c>
      <c r="D56" s="1" t="s">
        <v>41</v>
      </c>
    </row>
    <row r="59" spans="1:4">
      <c r="A59" s="1" t="s">
        <v>42</v>
      </c>
      <c r="D59" s="1" t="s">
        <v>43</v>
      </c>
    </row>
    <row r="60" spans="1:4">
      <c r="A60" s="1" t="s">
        <v>44</v>
      </c>
      <c r="D60" s="1" t="s">
        <v>45</v>
      </c>
    </row>
    <row r="65" spans="1:5">
      <c r="A65" s="1" t="s">
        <v>375</v>
      </c>
      <c r="D65" s="1" t="s">
        <v>47</v>
      </c>
      <c r="E65" s="1" t="s">
        <v>48</v>
      </c>
    </row>
    <row r="66" spans="1:5">
      <c r="A66" s="1" t="s">
        <v>376</v>
      </c>
      <c r="E66" s="1" t="s">
        <v>50</v>
      </c>
    </row>
  </sheetData>
  <mergeCells count="16">
    <mergeCell ref="A4:B4"/>
    <mergeCell ref="A26:E26"/>
    <mergeCell ref="A28:E28"/>
    <mergeCell ref="A29:E29"/>
    <mergeCell ref="A20:A22"/>
    <mergeCell ref="A23:A25"/>
    <mergeCell ref="B20:B22"/>
    <mergeCell ref="B23:B25"/>
    <mergeCell ref="D20:D22"/>
    <mergeCell ref="D23:D25"/>
    <mergeCell ref="E20:E22"/>
    <mergeCell ref="E23:E25"/>
    <mergeCell ref="F20:F22"/>
    <mergeCell ref="F23:F25"/>
    <mergeCell ref="G20:G22"/>
    <mergeCell ref="G23:G25"/>
  </mergeCells>
  <pageMargins left="0.432638888888889" right="0.17" top="0.84" bottom="0.590277777777778" header="0.511805555555556" footer="0.196527777777778"/>
  <pageSetup paperSize="1" scale="73" orientation="portrait" horizontalDpi="120" verticalDpi="72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5"/>
  <sheetViews>
    <sheetView topLeftCell="A20" workbookViewId="0">
      <selection activeCell="A7" sqref="A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6.5714285714286" style="1" customWidth="1"/>
    <col min="8" max="16384" width="9.14285714285714" style="1"/>
  </cols>
  <sheetData>
    <row r="4" spans="1:2">
      <c r="A4" s="27">
        <v>45826</v>
      </c>
      <c r="B4" s="27"/>
    </row>
    <row r="5" spans="1:2">
      <c r="A5" s="27"/>
      <c r="B5" s="27"/>
    </row>
    <row r="6" spans="1:2">
      <c r="A6" s="27"/>
      <c r="B6" s="27"/>
    </row>
    <row r="7" spans="1:1">
      <c r="A7" s="27" t="s">
        <v>377</v>
      </c>
    </row>
    <row r="8" spans="1:1">
      <c r="A8" s="27" t="s">
        <v>378</v>
      </c>
    </row>
    <row r="9" spans="1:1">
      <c r="A9" s="1" t="s">
        <v>379</v>
      </c>
    </row>
    <row r="10" spans="1:1">
      <c r="A10" s="1" t="s">
        <v>380</v>
      </c>
    </row>
    <row r="13" spans="1:1">
      <c r="A13" s="1" t="s">
        <v>3</v>
      </c>
    </row>
    <row r="15" spans="2:2">
      <c r="B15" s="1" t="s">
        <v>4</v>
      </c>
    </row>
    <row r="16" spans="2:2">
      <c r="B16" s="1" t="s">
        <v>5</v>
      </c>
    </row>
    <row r="18" spans="1:1">
      <c r="A18" s="1" t="s">
        <v>74</v>
      </c>
    </row>
    <row r="19" ht="15" spans="3:3">
      <c r="C19" s="28"/>
    </row>
    <row r="20" ht="25.5" customHeight="1" spans="1:7">
      <c r="A20" s="29" t="s">
        <v>7</v>
      </c>
      <c r="B20" s="29" t="s">
        <v>8</v>
      </c>
      <c r="C20" s="29" t="s">
        <v>9</v>
      </c>
      <c r="D20" s="29" t="s">
        <v>10</v>
      </c>
      <c r="E20" s="30" t="s">
        <v>11</v>
      </c>
      <c r="F20" s="31"/>
      <c r="G20" s="32" t="s">
        <v>12</v>
      </c>
    </row>
    <row r="21" customFormat="1" ht="15" spans="1:7">
      <c r="A21" s="33">
        <v>1</v>
      </c>
      <c r="B21" s="33" t="s">
        <v>13</v>
      </c>
      <c r="C21" s="34" t="s">
        <v>128</v>
      </c>
      <c r="D21" s="35">
        <v>113195</v>
      </c>
      <c r="E21" s="36">
        <f>(D21*0.76)-7000</f>
        <v>79028.2</v>
      </c>
      <c r="F21" s="33" t="s">
        <v>15</v>
      </c>
      <c r="G21" s="37">
        <f>E21*A21</f>
        <v>79028.2</v>
      </c>
    </row>
    <row r="22" customFormat="1" ht="15" spans="1:7">
      <c r="A22" s="38"/>
      <c r="B22" s="38"/>
      <c r="C22" s="39" t="s">
        <v>77</v>
      </c>
      <c r="D22" s="40"/>
      <c r="E22" s="41"/>
      <c r="F22" s="38"/>
      <c r="G22" s="42"/>
    </row>
    <row r="23" customFormat="1" ht="15.75" spans="1:7">
      <c r="A23" s="14"/>
      <c r="B23" s="14"/>
      <c r="C23" s="43" t="s">
        <v>129</v>
      </c>
      <c r="D23" s="13"/>
      <c r="E23" s="44"/>
      <c r="F23" s="14"/>
      <c r="G23" s="45"/>
    </row>
    <row r="24" ht="17.25" spans="1:7">
      <c r="A24" s="46" t="s">
        <v>25</v>
      </c>
      <c r="B24" s="65"/>
      <c r="C24" s="65"/>
      <c r="D24" s="47"/>
      <c r="E24" s="48"/>
      <c r="F24" s="66" t="s">
        <v>15</v>
      </c>
      <c r="G24" s="50">
        <f>SUM(G21:G23)</f>
        <v>79028.2</v>
      </c>
    </row>
    <row r="25" ht="15" spans="1:7">
      <c r="A25" s="9" t="s">
        <v>316</v>
      </c>
      <c r="B25" s="10"/>
      <c r="C25" s="11"/>
      <c r="D25" s="12"/>
      <c r="E25" s="13"/>
      <c r="F25" s="14" t="s">
        <v>15</v>
      </c>
      <c r="G25" s="15">
        <v>18990</v>
      </c>
    </row>
    <row r="26" customFormat="1" ht="15.75" spans="1:8">
      <c r="A26" s="4" t="s">
        <v>24</v>
      </c>
      <c r="B26" s="16"/>
      <c r="C26" s="16"/>
      <c r="D26" s="5"/>
      <c r="E26" s="6"/>
      <c r="F26" s="17" t="s">
        <v>15</v>
      </c>
      <c r="G26" s="8">
        <v>600</v>
      </c>
      <c r="H26" s="2"/>
    </row>
    <row r="27" ht="17.25" spans="1:7">
      <c r="A27" s="46" t="s">
        <v>83</v>
      </c>
      <c r="B27" s="65"/>
      <c r="C27" s="65"/>
      <c r="D27" s="47"/>
      <c r="E27" s="48"/>
      <c r="F27" s="66" t="s">
        <v>15</v>
      </c>
      <c r="G27" s="50">
        <f>SUM(G24:G26)</f>
        <v>98618.2</v>
      </c>
    </row>
    <row r="28" ht="16.5" spans="1:7">
      <c r="A28" s="51"/>
      <c r="B28" s="51"/>
      <c r="C28" s="51"/>
      <c r="D28" s="51"/>
      <c r="E28" s="51"/>
      <c r="F28" s="52"/>
      <c r="G28" s="53"/>
    </row>
    <row r="29" spans="1:1">
      <c r="A29" s="1" t="s">
        <v>26</v>
      </c>
    </row>
    <row r="30" spans="2:2">
      <c r="B30" s="1" t="s">
        <v>27</v>
      </c>
    </row>
    <row r="32" spans="1:1">
      <c r="A32" s="1" t="s">
        <v>30</v>
      </c>
    </row>
    <row r="33" s="2" customFormat="1" spans="2:2">
      <c r="B33" s="1" t="s">
        <v>88</v>
      </c>
    </row>
    <row r="34" s="2" customFormat="1" spans="2:2">
      <c r="B34" s="1"/>
    </row>
    <row r="35" spans="1:1">
      <c r="A35" s="1" t="s">
        <v>58</v>
      </c>
    </row>
    <row r="36" spans="2:2">
      <c r="B36" s="1" t="s">
        <v>34</v>
      </c>
    </row>
    <row r="37" spans="2:2">
      <c r="B37" s="24" t="s">
        <v>90</v>
      </c>
    </row>
    <row r="38" spans="2:2">
      <c r="B38" s="25" t="s">
        <v>349</v>
      </c>
    </row>
    <row r="39" spans="2:2">
      <c r="B39" s="25"/>
    </row>
    <row r="40" spans="2:2">
      <c r="B40" s="1" t="s">
        <v>35</v>
      </c>
    </row>
    <row r="42" spans="2:2">
      <c r="B42" s="1" t="s">
        <v>36</v>
      </c>
    </row>
    <row r="46" spans="2:2">
      <c r="B46" s="24"/>
    </row>
    <row r="48" spans="1:1">
      <c r="A48" s="1" t="s">
        <v>37</v>
      </c>
    </row>
    <row r="51" spans="1:1">
      <c r="A51" s="1" t="s">
        <v>38</v>
      </c>
    </row>
    <row r="52" spans="1:1">
      <c r="A52" s="1" t="s">
        <v>39</v>
      </c>
    </row>
    <row r="55" spans="1:4">
      <c r="A55" s="1" t="s">
        <v>99</v>
      </c>
      <c r="D55" s="1" t="s">
        <v>41</v>
      </c>
    </row>
    <row r="58" spans="1:4">
      <c r="A58" s="1" t="s">
        <v>42</v>
      </c>
      <c r="D58" s="1" t="s">
        <v>43</v>
      </c>
    </row>
    <row r="59" spans="1:4">
      <c r="A59" s="1" t="s">
        <v>44</v>
      </c>
      <c r="D59" s="1" t="s">
        <v>45</v>
      </c>
    </row>
    <row r="64" spans="1:5">
      <c r="A64" s="1" t="s">
        <v>381</v>
      </c>
      <c r="D64" s="1" t="s">
        <v>47</v>
      </c>
      <c r="E64" s="1" t="s">
        <v>48</v>
      </c>
    </row>
    <row r="65" spans="1:5">
      <c r="A65" s="1" t="s">
        <v>351</v>
      </c>
      <c r="E65" s="1" t="s">
        <v>50</v>
      </c>
    </row>
  </sheetData>
  <mergeCells count="10">
    <mergeCell ref="A4:B4"/>
    <mergeCell ref="A24:E24"/>
    <mergeCell ref="A26:E26"/>
    <mergeCell ref="A27:E27"/>
    <mergeCell ref="A21:A23"/>
    <mergeCell ref="B21:B23"/>
    <mergeCell ref="D21:D23"/>
    <mergeCell ref="E21:E23"/>
    <mergeCell ref="F21:F23"/>
    <mergeCell ref="G21:G23"/>
  </mergeCells>
  <pageMargins left="0.432638888888889" right="0.17" top="0.84" bottom="0.590277777777778" header="0.511805555555556" footer="0.196527777777778"/>
  <pageSetup paperSize="1" scale="75" orientation="portrait" horizontalDpi="120" verticalDpi="72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8"/>
  <sheetViews>
    <sheetView topLeftCell="A4" workbookViewId="0">
      <selection activeCell="A7" sqref="A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6.5714285714286" style="1" customWidth="1"/>
    <col min="8" max="16384" width="9.14285714285714" style="1"/>
  </cols>
  <sheetData>
    <row r="4" spans="1:2">
      <c r="A4" s="27">
        <v>45826</v>
      </c>
      <c r="B4" s="27"/>
    </row>
    <row r="5" spans="1:2">
      <c r="A5" s="27"/>
      <c r="B5" s="27"/>
    </row>
    <row r="6" spans="1:2">
      <c r="A6" s="27"/>
      <c r="B6" s="27"/>
    </row>
    <row r="7" spans="1:1">
      <c r="A7" s="27" t="s">
        <v>382</v>
      </c>
    </row>
    <row r="8" spans="1:1">
      <c r="A8" s="27" t="s">
        <v>383</v>
      </c>
    </row>
    <row r="9" spans="1:1">
      <c r="A9" s="1" t="s">
        <v>384</v>
      </c>
    </row>
    <row r="11" spans="1:1">
      <c r="A11" s="1" t="s">
        <v>3</v>
      </c>
    </row>
    <row r="13" spans="2:2">
      <c r="B13" s="1" t="s">
        <v>4</v>
      </c>
    </row>
    <row r="14" spans="2:2">
      <c r="B14" s="1" t="s">
        <v>5</v>
      </c>
    </row>
    <row r="16" spans="1:1">
      <c r="A16" s="1" t="s">
        <v>74</v>
      </c>
    </row>
    <row r="17" ht="15" spans="3:3">
      <c r="C17" s="28"/>
    </row>
    <row r="18" ht="25.5" customHeight="1" spans="1:7">
      <c r="A18" s="29" t="s">
        <v>7</v>
      </c>
      <c r="B18" s="29" t="s">
        <v>8</v>
      </c>
      <c r="C18" s="29" t="s">
        <v>9</v>
      </c>
      <c r="D18" s="29" t="s">
        <v>10</v>
      </c>
      <c r="E18" s="30" t="s">
        <v>11</v>
      </c>
      <c r="F18" s="31"/>
      <c r="G18" s="32" t="s">
        <v>12</v>
      </c>
    </row>
    <row r="19" customFormat="1" ht="15" spans="1:7">
      <c r="A19" s="33">
        <v>1</v>
      </c>
      <c r="B19" s="33" t="s">
        <v>13</v>
      </c>
      <c r="C19" s="114" t="s">
        <v>139</v>
      </c>
      <c r="D19" s="35">
        <v>15995</v>
      </c>
      <c r="E19" s="36">
        <f>D19*0.76</f>
        <v>12156.2</v>
      </c>
      <c r="F19" s="33" t="s">
        <v>15</v>
      </c>
      <c r="G19" s="37">
        <f>E19*A19</f>
        <v>12156.2</v>
      </c>
    </row>
    <row r="20" customFormat="1" ht="15" spans="1:7">
      <c r="A20" s="38"/>
      <c r="B20" s="38"/>
      <c r="C20" s="117" t="s">
        <v>137</v>
      </c>
      <c r="D20" s="40"/>
      <c r="E20" s="41"/>
      <c r="F20" s="38"/>
      <c r="G20" s="42"/>
    </row>
    <row r="21" customFormat="1" ht="15.75" spans="1:7">
      <c r="A21" s="14"/>
      <c r="B21" s="14"/>
      <c r="C21" s="120" t="s">
        <v>140</v>
      </c>
      <c r="D21" s="13"/>
      <c r="E21" s="44"/>
      <c r="F21" s="14"/>
      <c r="G21" s="45"/>
    </row>
    <row r="22" customFormat="1" ht="15" spans="1:7">
      <c r="A22" s="33">
        <v>1</v>
      </c>
      <c r="B22" s="33" t="s">
        <v>13</v>
      </c>
      <c r="C22" s="114" t="s">
        <v>136</v>
      </c>
      <c r="D22" s="35">
        <v>10995</v>
      </c>
      <c r="E22" s="36">
        <f>D22*0.76</f>
        <v>8356.2</v>
      </c>
      <c r="F22" s="33" t="s">
        <v>15</v>
      </c>
      <c r="G22" s="37">
        <f>E22*A22</f>
        <v>8356.2</v>
      </c>
    </row>
    <row r="23" customFormat="1" ht="15" spans="1:7">
      <c r="A23" s="38"/>
      <c r="B23" s="38"/>
      <c r="C23" s="117" t="s">
        <v>137</v>
      </c>
      <c r="D23" s="40"/>
      <c r="E23" s="41"/>
      <c r="F23" s="38"/>
      <c r="G23" s="42"/>
    </row>
    <row r="24" customFormat="1" ht="15.75" spans="1:7">
      <c r="A24" s="14"/>
      <c r="B24" s="14"/>
      <c r="C24" s="120" t="s">
        <v>138</v>
      </c>
      <c r="D24" s="13"/>
      <c r="E24" s="44"/>
      <c r="F24" s="14"/>
      <c r="G24" s="45"/>
    </row>
    <row r="25" customFormat="1" ht="15" spans="1:7">
      <c r="A25" s="33">
        <v>1</v>
      </c>
      <c r="B25" s="33" t="s">
        <v>13</v>
      </c>
      <c r="C25" s="34" t="s">
        <v>133</v>
      </c>
      <c r="D25" s="35">
        <v>59995</v>
      </c>
      <c r="E25" s="36">
        <f>D25*0.76</f>
        <v>45596.2</v>
      </c>
      <c r="F25" s="33" t="s">
        <v>15</v>
      </c>
      <c r="G25" s="37">
        <f>E25*A25</f>
        <v>45596.2</v>
      </c>
    </row>
    <row r="26" customFormat="1" ht="15" spans="1:7">
      <c r="A26" s="38"/>
      <c r="B26" s="38"/>
      <c r="C26" s="117" t="s">
        <v>134</v>
      </c>
      <c r="D26" s="40"/>
      <c r="E26" s="41"/>
      <c r="F26" s="38"/>
      <c r="G26" s="42"/>
    </row>
    <row r="27" customFormat="1" ht="15.75" spans="1:7">
      <c r="A27" s="14"/>
      <c r="B27" s="14"/>
      <c r="C27" s="120" t="s">
        <v>135</v>
      </c>
      <c r="D27" s="13"/>
      <c r="E27" s="44"/>
      <c r="F27" s="14"/>
      <c r="G27" s="45"/>
    </row>
    <row r="28" ht="17.25" spans="1:7">
      <c r="A28" s="46" t="s">
        <v>25</v>
      </c>
      <c r="B28" s="65"/>
      <c r="C28" s="65"/>
      <c r="D28" s="47"/>
      <c r="E28" s="48"/>
      <c r="F28" s="66" t="s">
        <v>15</v>
      </c>
      <c r="G28" s="50">
        <f>SUM(G19:G27)</f>
        <v>66108.6</v>
      </c>
    </row>
    <row r="29" ht="15" spans="1:7">
      <c r="A29" s="9" t="s">
        <v>316</v>
      </c>
      <c r="B29" s="10"/>
      <c r="C29" s="11"/>
      <c r="D29" s="12"/>
      <c r="E29" s="13"/>
      <c r="F29" s="14" t="s">
        <v>15</v>
      </c>
      <c r="G29" s="15">
        <v>24500</v>
      </c>
    </row>
    <row r="30" customFormat="1" ht="15.75" spans="1:8">
      <c r="A30" s="4" t="s">
        <v>24</v>
      </c>
      <c r="B30" s="16"/>
      <c r="C30" s="16"/>
      <c r="D30" s="5"/>
      <c r="E30" s="6"/>
      <c r="F30" s="17" t="s">
        <v>15</v>
      </c>
      <c r="G30" s="8">
        <v>600</v>
      </c>
      <c r="H30" s="2"/>
    </row>
    <row r="31" ht="17.25" spans="1:7">
      <c r="A31" s="46" t="s">
        <v>83</v>
      </c>
      <c r="B31" s="65"/>
      <c r="C31" s="65"/>
      <c r="D31" s="47"/>
      <c r="E31" s="48"/>
      <c r="F31" s="66" t="s">
        <v>15</v>
      </c>
      <c r="G31" s="50">
        <f>SUM(G28:G30)</f>
        <v>91208.6</v>
      </c>
    </row>
    <row r="32" ht="16.5" spans="1:7">
      <c r="A32" s="51"/>
      <c r="B32" s="51"/>
      <c r="C32" s="51"/>
      <c r="D32" s="51"/>
      <c r="E32" s="51"/>
      <c r="F32" s="52"/>
      <c r="G32" s="53"/>
    </row>
    <row r="33" spans="1:1">
      <c r="A33" s="1" t="s">
        <v>26</v>
      </c>
    </row>
    <row r="34" spans="2:2">
      <c r="B34" s="1" t="s">
        <v>27</v>
      </c>
    </row>
    <row r="36" spans="1:1">
      <c r="A36" s="1" t="s">
        <v>30</v>
      </c>
    </row>
    <row r="37" s="2" customFormat="1" spans="2:2">
      <c r="B37" s="1" t="s">
        <v>144</v>
      </c>
    </row>
    <row r="38" s="2" customFormat="1" spans="2:2">
      <c r="B38" s="1"/>
    </row>
    <row r="39" spans="1:1">
      <c r="A39" s="1" t="s">
        <v>58</v>
      </c>
    </row>
    <row r="40" spans="2:2">
      <c r="B40" s="1" t="s">
        <v>34</v>
      </c>
    </row>
    <row r="41" spans="2:2">
      <c r="B41" s="24" t="s">
        <v>90</v>
      </c>
    </row>
    <row r="42" spans="2:2">
      <c r="B42" s="25" t="s">
        <v>349</v>
      </c>
    </row>
    <row r="43" spans="2:2">
      <c r="B43" s="25"/>
    </row>
    <row r="44" spans="2:2">
      <c r="B44" s="1" t="s">
        <v>35</v>
      </c>
    </row>
    <row r="46" spans="2:2">
      <c r="B46" s="1" t="s">
        <v>36</v>
      </c>
    </row>
    <row r="49" spans="2:2">
      <c r="B49" s="24"/>
    </row>
    <row r="51" spans="1:1">
      <c r="A51" s="1" t="s">
        <v>37</v>
      </c>
    </row>
    <row r="54" spans="1:1">
      <c r="A54" s="1" t="s">
        <v>38</v>
      </c>
    </row>
    <row r="55" spans="1:1">
      <c r="A55" s="1" t="s">
        <v>39</v>
      </c>
    </row>
    <row r="58" spans="1:4">
      <c r="A58" s="1" t="s">
        <v>99</v>
      </c>
      <c r="D58" s="1" t="s">
        <v>41</v>
      </c>
    </row>
    <row r="61" spans="1:4">
      <c r="A61" s="1" t="s">
        <v>42</v>
      </c>
      <c r="D61" s="1" t="s">
        <v>43</v>
      </c>
    </row>
    <row r="62" spans="1:4">
      <c r="A62" s="1" t="s">
        <v>44</v>
      </c>
      <c r="D62" s="1" t="s">
        <v>45</v>
      </c>
    </row>
    <row r="67" spans="1:5">
      <c r="A67" s="1" t="s">
        <v>385</v>
      </c>
      <c r="D67" s="1" t="s">
        <v>47</v>
      </c>
      <c r="E67" s="1" t="s">
        <v>48</v>
      </c>
    </row>
    <row r="68" spans="1:5">
      <c r="A68" s="1" t="s">
        <v>335</v>
      </c>
      <c r="E68" s="1" t="s">
        <v>50</v>
      </c>
    </row>
  </sheetData>
  <mergeCells count="22">
    <mergeCell ref="A4:B4"/>
    <mergeCell ref="A28:E28"/>
    <mergeCell ref="A30:E30"/>
    <mergeCell ref="A31:E31"/>
    <mergeCell ref="A19:A21"/>
    <mergeCell ref="A22:A24"/>
    <mergeCell ref="A25:A27"/>
    <mergeCell ref="B19:B21"/>
    <mergeCell ref="B22:B24"/>
    <mergeCell ref="B25:B27"/>
    <mergeCell ref="D19:D21"/>
    <mergeCell ref="D22:D24"/>
    <mergeCell ref="D25:D27"/>
    <mergeCell ref="E19:E21"/>
    <mergeCell ref="E22:E24"/>
    <mergeCell ref="E25:E27"/>
    <mergeCell ref="F19:F21"/>
    <mergeCell ref="F22:F24"/>
    <mergeCell ref="F25:F27"/>
    <mergeCell ref="G19:G21"/>
    <mergeCell ref="G22:G24"/>
    <mergeCell ref="G25:G27"/>
  </mergeCells>
  <pageMargins left="0.432638888888889" right="0.17" top="0.84" bottom="0.590277777777778" header="0.511805555555556" footer="0.196527777777778"/>
  <pageSetup paperSize="1" scale="71" orientation="portrait" horizontalDpi="120" verticalDpi="72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8"/>
  <sheetViews>
    <sheetView topLeftCell="A53" workbookViewId="0">
      <selection activeCell="A7" sqref="A7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2.7142857142857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7">
        <v>45826</v>
      </c>
      <c r="B4" s="27"/>
    </row>
    <row r="5" spans="1:2">
      <c r="A5" s="27"/>
      <c r="B5" s="27"/>
    </row>
    <row r="6" spans="1:2">
      <c r="A6" s="27"/>
      <c r="B6" s="27"/>
    </row>
    <row r="7" spans="1:2">
      <c r="A7" s="27" t="s">
        <v>386</v>
      </c>
      <c r="B7" s="27"/>
    </row>
    <row r="8" spans="1:1">
      <c r="A8" s="1" t="s">
        <v>387</v>
      </c>
    </row>
    <row r="11" spans="1:1">
      <c r="A11" s="1" t="s">
        <v>3</v>
      </c>
    </row>
    <row r="13" spans="2:2">
      <c r="B13" s="1" t="s">
        <v>4</v>
      </c>
    </row>
    <row r="14" spans="2:2">
      <c r="B14" s="1" t="s">
        <v>5</v>
      </c>
    </row>
    <row r="17" spans="1:1">
      <c r="A17" s="1" t="s">
        <v>152</v>
      </c>
    </row>
    <row r="18" ht="15" spans="3:3">
      <c r="C18" s="28" t="s">
        <v>388</v>
      </c>
    </row>
    <row r="19" ht="25.5" customHeight="1" spans="1:7">
      <c r="A19" s="29" t="s">
        <v>7</v>
      </c>
      <c r="B19" s="29" t="s">
        <v>8</v>
      </c>
      <c r="C19" s="29" t="s">
        <v>9</v>
      </c>
      <c r="D19" s="29" t="s">
        <v>10</v>
      </c>
      <c r="E19" s="30" t="s">
        <v>11</v>
      </c>
      <c r="F19" s="31"/>
      <c r="G19" s="32" t="s">
        <v>12</v>
      </c>
    </row>
    <row r="20" spans="1:7">
      <c r="A20" s="33">
        <v>1</v>
      </c>
      <c r="B20" s="33" t="s">
        <v>13</v>
      </c>
      <c r="C20" s="56" t="s">
        <v>389</v>
      </c>
      <c r="D20" s="35">
        <v>26195</v>
      </c>
      <c r="E20" s="36">
        <f>(D20*0.76)-1300</f>
        <v>18608.2</v>
      </c>
      <c r="F20" s="33" t="s">
        <v>15</v>
      </c>
      <c r="G20" s="37">
        <f>E20*A20</f>
        <v>18608.2</v>
      </c>
    </row>
    <row r="21" spans="1:7">
      <c r="A21" s="38"/>
      <c r="B21" s="38"/>
      <c r="C21" s="59" t="s">
        <v>180</v>
      </c>
      <c r="D21" s="40"/>
      <c r="E21" s="41"/>
      <c r="F21" s="38"/>
      <c r="G21" s="42"/>
    </row>
    <row r="22" spans="1:7">
      <c r="A22" s="38"/>
      <c r="B22" s="38"/>
      <c r="C22" s="59" t="s">
        <v>390</v>
      </c>
      <c r="D22" s="40"/>
      <c r="E22" s="41"/>
      <c r="F22" s="38"/>
      <c r="G22" s="42"/>
    </row>
    <row r="23" ht="15" spans="1:7">
      <c r="A23" s="14"/>
      <c r="B23" s="14"/>
      <c r="C23" s="62" t="s">
        <v>210</v>
      </c>
      <c r="D23" s="13"/>
      <c r="E23" s="44"/>
      <c r="F23" s="14"/>
      <c r="G23" s="45"/>
    </row>
    <row r="24" spans="1:7">
      <c r="A24" s="33">
        <v>1</v>
      </c>
      <c r="B24" s="67" t="s">
        <v>13</v>
      </c>
      <c r="C24" s="56" t="s">
        <v>208</v>
      </c>
      <c r="D24" s="57">
        <v>28995</v>
      </c>
      <c r="E24" s="36">
        <f>(D24*0.76)-1300</f>
        <v>20736.2</v>
      </c>
      <c r="F24" s="33" t="s">
        <v>15</v>
      </c>
      <c r="G24" s="58">
        <f>E24*A24</f>
        <v>20736.2</v>
      </c>
    </row>
    <row r="25" spans="1:7">
      <c r="A25" s="38"/>
      <c r="B25" s="68"/>
      <c r="C25" s="59" t="s">
        <v>180</v>
      </c>
      <c r="D25" s="60"/>
      <c r="E25" s="41"/>
      <c r="F25" s="38"/>
      <c r="G25" s="61"/>
    </row>
    <row r="26" spans="1:7">
      <c r="A26" s="38"/>
      <c r="B26" s="68"/>
      <c r="C26" s="59" t="s">
        <v>209</v>
      </c>
      <c r="D26" s="60"/>
      <c r="E26" s="41"/>
      <c r="F26" s="38"/>
      <c r="G26" s="61"/>
    </row>
    <row r="27" ht="15" spans="1:7">
      <c r="A27" s="14"/>
      <c r="B27" s="69"/>
      <c r="C27" s="62" t="s">
        <v>210</v>
      </c>
      <c r="D27" s="63"/>
      <c r="E27" s="44"/>
      <c r="F27" s="14"/>
      <c r="G27" s="64"/>
    </row>
    <row r="28" spans="1:7">
      <c r="A28" s="33">
        <v>1</v>
      </c>
      <c r="B28" s="67" t="s">
        <v>13</v>
      </c>
      <c r="C28" s="56" t="s">
        <v>217</v>
      </c>
      <c r="D28" s="57">
        <v>32995</v>
      </c>
      <c r="E28" s="36">
        <f>(D28*0.76)-1300</f>
        <v>23776.2</v>
      </c>
      <c r="F28" s="33" t="s">
        <v>15</v>
      </c>
      <c r="G28" s="58">
        <f>E28*A28</f>
        <v>23776.2</v>
      </c>
    </row>
    <row r="29" spans="1:7">
      <c r="A29" s="38"/>
      <c r="B29" s="68"/>
      <c r="C29" s="59" t="s">
        <v>180</v>
      </c>
      <c r="D29" s="60"/>
      <c r="E29" s="41"/>
      <c r="F29" s="38"/>
      <c r="G29" s="61"/>
    </row>
    <row r="30" spans="1:7">
      <c r="A30" s="38"/>
      <c r="B30" s="68"/>
      <c r="C30" s="59" t="s">
        <v>218</v>
      </c>
      <c r="D30" s="60"/>
      <c r="E30" s="41"/>
      <c r="F30" s="38"/>
      <c r="G30" s="61"/>
    </row>
    <row r="31" ht="15" spans="1:7">
      <c r="A31" s="14"/>
      <c r="B31" s="69"/>
      <c r="C31" s="62" t="s">
        <v>219</v>
      </c>
      <c r="D31" s="63"/>
      <c r="E31" s="44"/>
      <c r="F31" s="14"/>
      <c r="G31" s="64"/>
    </row>
    <row r="32" spans="1:7">
      <c r="A32" s="33">
        <v>1</v>
      </c>
      <c r="B32" s="33" t="s">
        <v>13</v>
      </c>
      <c r="C32" s="56" t="s">
        <v>280</v>
      </c>
      <c r="D32" s="35">
        <v>43595</v>
      </c>
      <c r="E32" s="36">
        <f>(D32*0.76)-1800</f>
        <v>31332.2</v>
      </c>
      <c r="F32" s="33" t="s">
        <v>15</v>
      </c>
      <c r="G32" s="37">
        <f>E32*A32</f>
        <v>31332.2</v>
      </c>
    </row>
    <row r="33" spans="1:7">
      <c r="A33" s="38"/>
      <c r="B33" s="38"/>
      <c r="C33" s="59" t="s">
        <v>180</v>
      </c>
      <c r="D33" s="40"/>
      <c r="E33" s="41"/>
      <c r="F33" s="38"/>
      <c r="G33" s="42"/>
    </row>
    <row r="34" spans="1:7">
      <c r="A34" s="38"/>
      <c r="B34" s="38"/>
      <c r="C34" s="59" t="s">
        <v>281</v>
      </c>
      <c r="D34" s="40"/>
      <c r="E34" s="41"/>
      <c r="F34" s="38"/>
      <c r="G34" s="42"/>
    </row>
    <row r="35" ht="15" spans="1:7">
      <c r="A35" s="14"/>
      <c r="B35" s="14"/>
      <c r="C35" s="62" t="s">
        <v>282</v>
      </c>
      <c r="D35" s="13"/>
      <c r="E35" s="44"/>
      <c r="F35" s="14"/>
      <c r="G35" s="45"/>
    </row>
    <row r="36" spans="1:7">
      <c r="A36" s="33">
        <v>1</v>
      </c>
      <c r="B36" s="67" t="s">
        <v>13</v>
      </c>
      <c r="C36" s="56" t="s">
        <v>179</v>
      </c>
      <c r="D36" s="57">
        <v>48695</v>
      </c>
      <c r="E36" s="36">
        <f>(D36*0.76)-1800</f>
        <v>35208.2</v>
      </c>
      <c r="F36" s="33" t="s">
        <v>15</v>
      </c>
      <c r="G36" s="58">
        <f>E36*A36</f>
        <v>35208.2</v>
      </c>
    </row>
    <row r="37" spans="1:7">
      <c r="A37" s="38"/>
      <c r="B37" s="68"/>
      <c r="C37" s="59" t="s">
        <v>180</v>
      </c>
      <c r="D37" s="60"/>
      <c r="E37" s="41"/>
      <c r="F37" s="38"/>
      <c r="G37" s="61"/>
    </row>
    <row r="38" spans="1:7">
      <c r="A38" s="38"/>
      <c r="B38" s="68"/>
      <c r="C38" s="59" t="s">
        <v>181</v>
      </c>
      <c r="D38" s="60"/>
      <c r="E38" s="41"/>
      <c r="F38" s="38"/>
      <c r="G38" s="61"/>
    </row>
    <row r="39" ht="15" spans="1:7">
      <c r="A39" s="14"/>
      <c r="B39" s="69"/>
      <c r="C39" s="62" t="s">
        <v>182</v>
      </c>
      <c r="D39" s="63"/>
      <c r="E39" s="44"/>
      <c r="F39" s="14"/>
      <c r="G39" s="64"/>
    </row>
    <row r="40" ht="17.25" spans="1:7">
      <c r="A40" s="46" t="s">
        <v>25</v>
      </c>
      <c r="B40" s="65"/>
      <c r="C40" s="65"/>
      <c r="D40" s="47"/>
      <c r="E40" s="48"/>
      <c r="F40" s="66" t="s">
        <v>15</v>
      </c>
      <c r="G40" s="50">
        <f>SUM(G20:G39)</f>
        <v>129661</v>
      </c>
    </row>
    <row r="41" s="2" customFormat="1" ht="16.5" spans="1:7">
      <c r="A41" s="51"/>
      <c r="B41" s="51"/>
      <c r="C41" s="51"/>
      <c r="D41" s="51"/>
      <c r="E41" s="51"/>
      <c r="F41" s="71"/>
      <c r="G41" s="53"/>
    </row>
    <row r="42" spans="1:1">
      <c r="A42" s="1" t="s">
        <v>26</v>
      </c>
    </row>
    <row r="43" spans="2:2">
      <c r="B43" s="1" t="s">
        <v>27</v>
      </c>
    </row>
    <row r="45" spans="1:1">
      <c r="A45" s="1" t="s">
        <v>28</v>
      </c>
    </row>
    <row r="46" spans="2:2">
      <c r="B46" s="1" t="s">
        <v>29</v>
      </c>
    </row>
    <row r="48" spans="1:1">
      <c r="A48" s="1" t="s">
        <v>30</v>
      </c>
    </row>
    <row r="49" spans="2:2">
      <c r="B49" s="1" t="s">
        <v>31</v>
      </c>
    </row>
    <row r="51" spans="1:1">
      <c r="A51" s="1" t="s">
        <v>58</v>
      </c>
    </row>
    <row r="52" spans="2:2">
      <c r="B52" s="1" t="s">
        <v>34</v>
      </c>
    </row>
    <row r="54" spans="2:2">
      <c r="B54" s="1" t="s">
        <v>35</v>
      </c>
    </row>
    <row r="56" spans="2:2">
      <c r="B56" s="1" t="s">
        <v>36</v>
      </c>
    </row>
    <row r="58" spans="2:2">
      <c r="B58" s="130" t="s">
        <v>391</v>
      </c>
    </row>
    <row r="63" spans="1:1">
      <c r="A63" s="1" t="s">
        <v>37</v>
      </c>
    </row>
    <row r="66" spans="1:1">
      <c r="A66" s="1" t="s">
        <v>38</v>
      </c>
    </row>
    <row r="67" spans="1:1">
      <c r="A67" s="1" t="s">
        <v>39</v>
      </c>
    </row>
    <row r="69" spans="1:4">
      <c r="A69" s="1" t="s">
        <v>99</v>
      </c>
      <c r="D69" s="1" t="s">
        <v>41</v>
      </c>
    </row>
    <row r="72" spans="1:4">
      <c r="A72" s="1" t="s">
        <v>42</v>
      </c>
      <c r="D72" s="1" t="s">
        <v>43</v>
      </c>
    </row>
    <row r="73" spans="1:4">
      <c r="A73" s="1" t="s">
        <v>44</v>
      </c>
      <c r="D73" s="1" t="s">
        <v>45</v>
      </c>
    </row>
    <row r="77" spans="1:5">
      <c r="A77" s="1" t="s">
        <v>392</v>
      </c>
      <c r="D77" s="1" t="s">
        <v>47</v>
      </c>
      <c r="E77" s="1" t="s">
        <v>48</v>
      </c>
    </row>
    <row r="78" spans="1:5">
      <c r="A78" s="1" t="s">
        <v>393</v>
      </c>
      <c r="E78" s="1" t="s">
        <v>50</v>
      </c>
    </row>
  </sheetData>
  <mergeCells count="32">
    <mergeCell ref="A4:B4"/>
    <mergeCell ref="A40:E40"/>
    <mergeCell ref="A20:A23"/>
    <mergeCell ref="A24:A27"/>
    <mergeCell ref="A28:A31"/>
    <mergeCell ref="A32:A35"/>
    <mergeCell ref="A36:A39"/>
    <mergeCell ref="B20:B23"/>
    <mergeCell ref="B24:B27"/>
    <mergeCell ref="B28:B31"/>
    <mergeCell ref="B32:B35"/>
    <mergeCell ref="B36:B39"/>
    <mergeCell ref="D20:D23"/>
    <mergeCell ref="D24:D27"/>
    <mergeCell ref="D28:D31"/>
    <mergeCell ref="D32:D35"/>
    <mergeCell ref="D36:D39"/>
    <mergeCell ref="E20:E23"/>
    <mergeCell ref="E24:E27"/>
    <mergeCell ref="E28:E31"/>
    <mergeCell ref="E32:E35"/>
    <mergeCell ref="E36:E39"/>
    <mergeCell ref="F20:F23"/>
    <mergeCell ref="F24:F27"/>
    <mergeCell ref="F28:F31"/>
    <mergeCell ref="F32:F35"/>
    <mergeCell ref="F36:F39"/>
    <mergeCell ref="G20:G23"/>
    <mergeCell ref="G24:G27"/>
    <mergeCell ref="G28:G31"/>
    <mergeCell ref="G32:G35"/>
    <mergeCell ref="G36:G39"/>
  </mergeCells>
  <pageMargins left="0.393055555555556" right="0.17" top="0.84" bottom="0.590277777777778" header="0.5" footer="0.196527777777778"/>
  <pageSetup paperSize="1" scale="63" orientation="portrait" horizontalDpi="120" verticalDpi="72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5"/>
  <sheetViews>
    <sheetView topLeftCell="A10" workbookViewId="0">
      <selection activeCell="A74" sqref="A74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2.7142857142857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7">
        <v>45826</v>
      </c>
      <c r="B4" s="27"/>
    </row>
    <row r="5" spans="1:2">
      <c r="A5" s="27"/>
      <c r="B5" s="27"/>
    </row>
    <row r="6" spans="1:2">
      <c r="A6" s="27"/>
      <c r="B6" s="27"/>
    </row>
    <row r="7" spans="1:2">
      <c r="A7" s="27" t="s">
        <v>386</v>
      </c>
      <c r="B7" s="27"/>
    </row>
    <row r="8" spans="1:1">
      <c r="A8" s="1" t="s">
        <v>387</v>
      </c>
    </row>
    <row r="11" spans="1:1">
      <c r="A11" s="1" t="s">
        <v>3</v>
      </c>
    </row>
    <row r="13" spans="2:2">
      <c r="B13" s="1" t="s">
        <v>4</v>
      </c>
    </row>
    <row r="14" spans="2:2">
      <c r="B14" s="1" t="s">
        <v>5</v>
      </c>
    </row>
    <row r="17" spans="1:1">
      <c r="A17" s="1" t="s">
        <v>152</v>
      </c>
    </row>
    <row r="18" ht="15" spans="3:3">
      <c r="C18" s="28" t="s">
        <v>394</v>
      </c>
    </row>
    <row r="19" ht="25.5" customHeight="1" spans="1:7">
      <c r="A19" s="29" t="s">
        <v>7</v>
      </c>
      <c r="B19" s="29" t="s">
        <v>8</v>
      </c>
      <c r="C19" s="29" t="s">
        <v>9</v>
      </c>
      <c r="D19" s="29" t="s">
        <v>10</v>
      </c>
      <c r="E19" s="30" t="s">
        <v>11</v>
      </c>
      <c r="F19" s="31"/>
      <c r="G19" s="32" t="s">
        <v>12</v>
      </c>
    </row>
    <row r="20" spans="1:7">
      <c r="A20" s="33">
        <v>1</v>
      </c>
      <c r="B20" s="33" t="s">
        <v>13</v>
      </c>
      <c r="C20" s="56" t="s">
        <v>395</v>
      </c>
      <c r="D20" s="57">
        <v>22495</v>
      </c>
      <c r="E20" s="36">
        <f>(D20*0.76)-600</f>
        <v>16496.2</v>
      </c>
      <c r="F20" s="33" t="s">
        <v>15</v>
      </c>
      <c r="G20" s="58">
        <f>E20*A20</f>
        <v>16496.2</v>
      </c>
    </row>
    <row r="21" spans="1:7">
      <c r="A21" s="38"/>
      <c r="B21" s="38"/>
      <c r="C21" s="59" t="s">
        <v>16</v>
      </c>
      <c r="D21" s="60"/>
      <c r="E21" s="41"/>
      <c r="F21" s="38"/>
      <c r="G21" s="61"/>
    </row>
    <row r="22" spans="1:7">
      <c r="A22" s="38"/>
      <c r="B22" s="38"/>
      <c r="C22" s="59" t="s">
        <v>396</v>
      </c>
      <c r="D22" s="60"/>
      <c r="E22" s="41"/>
      <c r="F22" s="38"/>
      <c r="G22" s="61"/>
    </row>
    <row r="23" ht="15" spans="1:7">
      <c r="A23" s="14"/>
      <c r="B23" s="14"/>
      <c r="C23" s="62" t="s">
        <v>18</v>
      </c>
      <c r="D23" s="63"/>
      <c r="E23" s="44"/>
      <c r="F23" s="14"/>
      <c r="G23" s="64"/>
    </row>
    <row r="24" spans="1:7">
      <c r="A24" s="33">
        <v>1</v>
      </c>
      <c r="B24" s="33" t="s">
        <v>13</v>
      </c>
      <c r="C24" s="56" t="s">
        <v>14</v>
      </c>
      <c r="D24" s="57">
        <v>24995</v>
      </c>
      <c r="E24" s="36">
        <f>(D24*0.76)-800</f>
        <v>18196.2</v>
      </c>
      <c r="F24" s="33" t="s">
        <v>15</v>
      </c>
      <c r="G24" s="58">
        <f>E24*A24</f>
        <v>18196.2</v>
      </c>
    </row>
    <row r="25" spans="1:7">
      <c r="A25" s="38"/>
      <c r="B25" s="38"/>
      <c r="C25" s="59" t="s">
        <v>16</v>
      </c>
      <c r="D25" s="60"/>
      <c r="E25" s="41"/>
      <c r="F25" s="38"/>
      <c r="G25" s="61"/>
    </row>
    <row r="26" spans="1:7">
      <c r="A26" s="38"/>
      <c r="B26" s="38"/>
      <c r="C26" s="59" t="s">
        <v>17</v>
      </c>
      <c r="D26" s="60"/>
      <c r="E26" s="41"/>
      <c r="F26" s="38"/>
      <c r="G26" s="61"/>
    </row>
    <row r="27" ht="15" spans="1:7">
      <c r="A27" s="14"/>
      <c r="B27" s="14"/>
      <c r="C27" s="62" t="s">
        <v>18</v>
      </c>
      <c r="D27" s="63"/>
      <c r="E27" s="44"/>
      <c r="F27" s="14"/>
      <c r="G27" s="64"/>
    </row>
    <row r="28" spans="1:7">
      <c r="A28" s="33">
        <v>1</v>
      </c>
      <c r="B28" s="33" t="s">
        <v>13</v>
      </c>
      <c r="C28" s="56" t="s">
        <v>19</v>
      </c>
      <c r="D28" s="57">
        <v>27995</v>
      </c>
      <c r="E28" s="36">
        <f>(D28*0.76)-1000</f>
        <v>20276.2</v>
      </c>
      <c r="F28" s="33" t="s">
        <v>15</v>
      </c>
      <c r="G28" s="58">
        <f>E28*A28</f>
        <v>20276.2</v>
      </c>
    </row>
    <row r="29" spans="1:7">
      <c r="A29" s="38"/>
      <c r="B29" s="38"/>
      <c r="C29" s="59" t="s">
        <v>16</v>
      </c>
      <c r="D29" s="60"/>
      <c r="E29" s="41"/>
      <c r="F29" s="38"/>
      <c r="G29" s="61"/>
    </row>
    <row r="30" spans="1:7">
      <c r="A30" s="38"/>
      <c r="B30" s="38"/>
      <c r="C30" s="59" t="s">
        <v>20</v>
      </c>
      <c r="D30" s="60"/>
      <c r="E30" s="41"/>
      <c r="F30" s="38"/>
      <c r="G30" s="61"/>
    </row>
    <row r="31" ht="15" spans="1:7">
      <c r="A31" s="14"/>
      <c r="B31" s="14"/>
      <c r="C31" s="62" t="s">
        <v>18</v>
      </c>
      <c r="D31" s="63"/>
      <c r="E31" s="44"/>
      <c r="F31" s="14"/>
      <c r="G31" s="64"/>
    </row>
    <row r="32" spans="1:7">
      <c r="A32" s="33">
        <v>1</v>
      </c>
      <c r="B32" s="33" t="s">
        <v>13</v>
      </c>
      <c r="C32" s="56" t="s">
        <v>21</v>
      </c>
      <c r="D32" s="57">
        <v>36995</v>
      </c>
      <c r="E32" s="36">
        <f>(D32*0.76)-1200</f>
        <v>26916.2</v>
      </c>
      <c r="F32" s="33" t="s">
        <v>15</v>
      </c>
      <c r="G32" s="58">
        <f>E32*A32</f>
        <v>26916.2</v>
      </c>
    </row>
    <row r="33" spans="1:7">
      <c r="A33" s="38"/>
      <c r="B33" s="38"/>
      <c r="C33" s="59" t="s">
        <v>16</v>
      </c>
      <c r="D33" s="60"/>
      <c r="E33" s="41"/>
      <c r="F33" s="38"/>
      <c r="G33" s="61"/>
    </row>
    <row r="34" spans="1:7">
      <c r="A34" s="38"/>
      <c r="B34" s="38"/>
      <c r="C34" s="59" t="s">
        <v>22</v>
      </c>
      <c r="D34" s="60"/>
      <c r="E34" s="41"/>
      <c r="F34" s="38"/>
      <c r="G34" s="61"/>
    </row>
    <row r="35" ht="15" spans="1:7">
      <c r="A35" s="14"/>
      <c r="B35" s="14"/>
      <c r="C35" s="62" t="s">
        <v>23</v>
      </c>
      <c r="D35" s="63"/>
      <c r="E35" s="44"/>
      <c r="F35" s="14"/>
      <c r="G35" s="64"/>
    </row>
    <row r="36" ht="17.25" spans="1:7">
      <c r="A36" s="46" t="s">
        <v>25</v>
      </c>
      <c r="B36" s="65"/>
      <c r="C36" s="65"/>
      <c r="D36" s="47"/>
      <c r="E36" s="48"/>
      <c r="F36" s="66" t="s">
        <v>15</v>
      </c>
      <c r="G36" s="50">
        <f>SUM(G20:G35)</f>
        <v>81884.8</v>
      </c>
    </row>
    <row r="37" s="2" customFormat="1" ht="16.5" spans="1:7">
      <c r="A37" s="51"/>
      <c r="B37" s="51"/>
      <c r="C37" s="51"/>
      <c r="D37" s="51"/>
      <c r="E37" s="51"/>
      <c r="F37" s="71"/>
      <c r="G37" s="53"/>
    </row>
    <row r="38" spans="1:1">
      <c r="A38" s="1" t="s">
        <v>26</v>
      </c>
    </row>
    <row r="39" spans="2:2">
      <c r="B39" s="1" t="s">
        <v>27</v>
      </c>
    </row>
    <row r="41" spans="1:1">
      <c r="A41" s="1" t="s">
        <v>28</v>
      </c>
    </row>
    <row r="42" spans="2:2">
      <c r="B42" s="1" t="s">
        <v>29</v>
      </c>
    </row>
    <row r="44" spans="1:1">
      <c r="A44" s="1" t="s">
        <v>30</v>
      </c>
    </row>
    <row r="45" spans="2:2">
      <c r="B45" s="1" t="s">
        <v>31</v>
      </c>
    </row>
    <row r="47" spans="1:1">
      <c r="A47" s="1" t="s">
        <v>58</v>
      </c>
    </row>
    <row r="48" spans="2:2">
      <c r="B48" s="1" t="s">
        <v>34</v>
      </c>
    </row>
    <row r="50" spans="2:2">
      <c r="B50" s="1" t="s">
        <v>35</v>
      </c>
    </row>
    <row r="52" spans="2:2">
      <c r="B52" s="1" t="s">
        <v>36</v>
      </c>
    </row>
    <row r="54" spans="2:2">
      <c r="B54" s="130" t="s">
        <v>397</v>
      </c>
    </row>
    <row r="60" spans="1:1">
      <c r="A60" s="1" t="s">
        <v>37</v>
      </c>
    </row>
    <row r="63" spans="1:1">
      <c r="A63" s="1" t="s">
        <v>38</v>
      </c>
    </row>
    <row r="64" spans="1:1">
      <c r="A64" s="1" t="s">
        <v>39</v>
      </c>
    </row>
    <row r="66" spans="1:4">
      <c r="A66" s="1" t="s">
        <v>99</v>
      </c>
      <c r="D66" s="1" t="s">
        <v>41</v>
      </c>
    </row>
    <row r="69" spans="1:4">
      <c r="A69" s="1" t="s">
        <v>42</v>
      </c>
      <c r="D69" s="1" t="s">
        <v>43</v>
      </c>
    </row>
    <row r="70" spans="1:4">
      <c r="A70" s="1" t="s">
        <v>44</v>
      </c>
      <c r="D70" s="1" t="s">
        <v>45</v>
      </c>
    </row>
    <row r="74" spans="1:5">
      <c r="A74" s="1" t="s">
        <v>398</v>
      </c>
      <c r="D74" s="1" t="s">
        <v>47</v>
      </c>
      <c r="E74" s="1" t="s">
        <v>48</v>
      </c>
    </row>
    <row r="75" spans="1:5">
      <c r="A75" s="1" t="s">
        <v>399</v>
      </c>
      <c r="E75" s="1" t="s">
        <v>50</v>
      </c>
    </row>
  </sheetData>
  <mergeCells count="26">
    <mergeCell ref="A4:B4"/>
    <mergeCell ref="A36:E36"/>
    <mergeCell ref="A20:A23"/>
    <mergeCell ref="A24:A27"/>
    <mergeCell ref="A28:A31"/>
    <mergeCell ref="A32:A35"/>
    <mergeCell ref="B20:B23"/>
    <mergeCell ref="B24:B27"/>
    <mergeCell ref="B28:B31"/>
    <mergeCell ref="B32:B35"/>
    <mergeCell ref="D20:D23"/>
    <mergeCell ref="D24:D27"/>
    <mergeCell ref="D28:D31"/>
    <mergeCell ref="D32:D35"/>
    <mergeCell ref="E20:E23"/>
    <mergeCell ref="E24:E27"/>
    <mergeCell ref="E28:E31"/>
    <mergeCell ref="E32:E35"/>
    <mergeCell ref="F20:F23"/>
    <mergeCell ref="F24:F27"/>
    <mergeCell ref="F28:F31"/>
    <mergeCell ref="F32:F35"/>
    <mergeCell ref="G20:G23"/>
    <mergeCell ref="G24:G27"/>
    <mergeCell ref="G28:G31"/>
    <mergeCell ref="G32:G35"/>
  </mergeCells>
  <pageMargins left="0.393055555555556" right="0.17" top="0.84" bottom="0.590277777777778" header="0.5" footer="0.196527777777778"/>
  <pageSetup paperSize="1" scale="65" orientation="portrait" horizontalDpi="120" verticalDpi="72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2"/>
  <sheetViews>
    <sheetView topLeftCell="A51" workbookViewId="0">
      <selection activeCell="C61" sqref="C61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2.7142857142857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7">
        <v>45826</v>
      </c>
      <c r="B4" s="27"/>
    </row>
    <row r="5" spans="1:2">
      <c r="A5" s="27"/>
      <c r="B5" s="27"/>
    </row>
    <row r="6" spans="1:2">
      <c r="A6" s="27"/>
      <c r="B6" s="27"/>
    </row>
    <row r="7" spans="1:2">
      <c r="A7" s="27" t="s">
        <v>386</v>
      </c>
      <c r="B7" s="27"/>
    </row>
    <row r="8" spans="1:1">
      <c r="A8" s="1" t="s">
        <v>387</v>
      </c>
    </row>
    <row r="11" spans="1:1">
      <c r="A11" s="1" t="s">
        <v>3</v>
      </c>
    </row>
    <row r="13" spans="2:2">
      <c r="B13" s="1" t="s">
        <v>4</v>
      </c>
    </row>
    <row r="14" spans="2:2">
      <c r="B14" s="1" t="s">
        <v>5</v>
      </c>
    </row>
    <row r="17" spans="1:1">
      <c r="A17" s="1" t="s">
        <v>152</v>
      </c>
    </row>
    <row r="18" ht="15" spans="3:3">
      <c r="C18" s="28" t="s">
        <v>400</v>
      </c>
    </row>
    <row r="19" ht="25.5" customHeight="1" spans="1:7">
      <c r="A19" s="29" t="s">
        <v>7</v>
      </c>
      <c r="B19" s="29" t="s">
        <v>8</v>
      </c>
      <c r="C19" s="29" t="s">
        <v>9</v>
      </c>
      <c r="D19" s="29" t="s">
        <v>10</v>
      </c>
      <c r="E19" s="30" t="s">
        <v>11</v>
      </c>
      <c r="F19" s="31"/>
      <c r="G19" s="32" t="s">
        <v>12</v>
      </c>
    </row>
    <row r="20" spans="1:7">
      <c r="A20" s="33">
        <v>1</v>
      </c>
      <c r="B20" s="33" t="s">
        <v>13</v>
      </c>
      <c r="C20" s="34" t="s">
        <v>354</v>
      </c>
      <c r="D20" s="35">
        <v>29995</v>
      </c>
      <c r="E20" s="36">
        <f>(D20*0.76)-4000</f>
        <v>18796.2</v>
      </c>
      <c r="F20" s="33" t="s">
        <v>15</v>
      </c>
      <c r="G20" s="37">
        <f>E20*A20</f>
        <v>18796.2</v>
      </c>
    </row>
    <row r="21" spans="1:7">
      <c r="A21" s="38"/>
      <c r="B21" s="38"/>
      <c r="C21" s="39" t="s">
        <v>103</v>
      </c>
      <c r="D21" s="40"/>
      <c r="E21" s="41"/>
      <c r="F21" s="38"/>
      <c r="G21" s="42"/>
    </row>
    <row r="22" ht="15" spans="1:7">
      <c r="A22" s="14"/>
      <c r="B22" s="14"/>
      <c r="C22" s="43" t="s">
        <v>355</v>
      </c>
      <c r="D22" s="13"/>
      <c r="E22" s="44"/>
      <c r="F22" s="14"/>
      <c r="G22" s="45"/>
    </row>
    <row r="23" spans="1:7">
      <c r="A23" s="33">
        <v>1</v>
      </c>
      <c r="B23" s="33" t="s">
        <v>13</v>
      </c>
      <c r="C23" s="34" t="s">
        <v>289</v>
      </c>
      <c r="D23" s="35">
        <v>32995</v>
      </c>
      <c r="E23" s="36">
        <f>(D23*0.76)-4000</f>
        <v>21076.2</v>
      </c>
      <c r="F23" s="33" t="s">
        <v>15</v>
      </c>
      <c r="G23" s="37">
        <f>E23*A23</f>
        <v>21076.2</v>
      </c>
    </row>
    <row r="24" spans="1:7">
      <c r="A24" s="38"/>
      <c r="B24" s="38"/>
      <c r="C24" s="39" t="s">
        <v>103</v>
      </c>
      <c r="D24" s="40"/>
      <c r="E24" s="41"/>
      <c r="F24" s="38"/>
      <c r="G24" s="42"/>
    </row>
    <row r="25" ht="15" spans="1:7">
      <c r="A25" s="14"/>
      <c r="B25" s="14"/>
      <c r="C25" s="43" t="s">
        <v>290</v>
      </c>
      <c r="D25" s="13"/>
      <c r="E25" s="44"/>
      <c r="F25" s="14"/>
      <c r="G25" s="45"/>
    </row>
    <row r="26" spans="1:7">
      <c r="A26" s="33">
        <v>1</v>
      </c>
      <c r="B26" s="33" t="s">
        <v>13</v>
      </c>
      <c r="C26" s="34" t="s">
        <v>102</v>
      </c>
      <c r="D26" s="35">
        <v>41995</v>
      </c>
      <c r="E26" s="36">
        <f>(D26*0.76)-4000</f>
        <v>27916.2</v>
      </c>
      <c r="F26" s="33" t="s">
        <v>15</v>
      </c>
      <c r="G26" s="37">
        <f>E26*A26</f>
        <v>27916.2</v>
      </c>
    </row>
    <row r="27" spans="1:7">
      <c r="A27" s="38"/>
      <c r="B27" s="38"/>
      <c r="C27" s="39" t="s">
        <v>103</v>
      </c>
      <c r="D27" s="40"/>
      <c r="E27" s="41"/>
      <c r="F27" s="38"/>
      <c r="G27" s="42"/>
    </row>
    <row r="28" ht="15" spans="1:7">
      <c r="A28" s="14"/>
      <c r="B28" s="14"/>
      <c r="C28" s="43" t="s">
        <v>104</v>
      </c>
      <c r="D28" s="13"/>
      <c r="E28" s="44"/>
      <c r="F28" s="14"/>
      <c r="G28" s="45"/>
    </row>
    <row r="29" spans="1:7">
      <c r="A29" s="33">
        <v>1</v>
      </c>
      <c r="B29" s="33" t="s">
        <v>13</v>
      </c>
      <c r="C29" s="34" t="s">
        <v>79</v>
      </c>
      <c r="D29" s="35">
        <v>49995</v>
      </c>
      <c r="E29" s="36">
        <f>(D29*0.76)-4000</f>
        <v>33996.2</v>
      </c>
      <c r="F29" s="33" t="s">
        <v>15</v>
      </c>
      <c r="G29" s="37">
        <f>E29*A29</f>
        <v>33996.2</v>
      </c>
    </row>
    <row r="30" spans="1:7">
      <c r="A30" s="38"/>
      <c r="B30" s="38"/>
      <c r="C30" s="39" t="s">
        <v>80</v>
      </c>
      <c r="D30" s="40"/>
      <c r="E30" s="41"/>
      <c r="F30" s="38"/>
      <c r="G30" s="42"/>
    </row>
    <row r="31" ht="15" spans="1:7">
      <c r="A31" s="14"/>
      <c r="B31" s="14"/>
      <c r="C31" s="43" t="s">
        <v>81</v>
      </c>
      <c r="D31" s="13"/>
      <c r="E31" s="44"/>
      <c r="F31" s="14"/>
      <c r="G31" s="45"/>
    </row>
    <row r="32" ht="17.25" spans="1:7">
      <c r="A32" s="46" t="s">
        <v>25</v>
      </c>
      <c r="B32" s="65"/>
      <c r="C32" s="65"/>
      <c r="D32" s="47"/>
      <c r="E32" s="48"/>
      <c r="F32" s="66" t="s">
        <v>15</v>
      </c>
      <c r="G32" s="50">
        <f>SUM(G20:G31)</f>
        <v>101784.8</v>
      </c>
    </row>
    <row r="33" s="2" customFormat="1" ht="16.5" spans="1:7">
      <c r="A33" s="51"/>
      <c r="B33" s="51"/>
      <c r="C33" s="51"/>
      <c r="D33" s="51"/>
      <c r="E33" s="51"/>
      <c r="F33" s="71"/>
      <c r="G33" s="53"/>
    </row>
    <row r="34" spans="1:1">
      <c r="A34" s="1" t="s">
        <v>26</v>
      </c>
    </row>
    <row r="35" spans="2:2">
      <c r="B35" s="1" t="s">
        <v>27</v>
      </c>
    </row>
    <row r="37" spans="1:1">
      <c r="A37" s="1" t="s">
        <v>28</v>
      </c>
    </row>
    <row r="38" spans="2:2">
      <c r="B38" s="1" t="s">
        <v>105</v>
      </c>
    </row>
    <row r="39" spans="2:2">
      <c r="B39" s="1" t="s">
        <v>106</v>
      </c>
    </row>
    <row r="40" spans="2:2">
      <c r="B40" s="1" t="s">
        <v>107</v>
      </c>
    </row>
    <row r="42" spans="1:1">
      <c r="A42" s="1" t="s">
        <v>30</v>
      </c>
    </row>
    <row r="43" spans="2:2">
      <c r="B43" s="1" t="s">
        <v>89</v>
      </c>
    </row>
    <row r="45" spans="1:1">
      <c r="A45" s="1" t="s">
        <v>58</v>
      </c>
    </row>
    <row r="46" spans="2:2">
      <c r="B46" s="1" t="s">
        <v>34</v>
      </c>
    </row>
    <row r="48" spans="2:2">
      <c r="B48" s="1" t="s">
        <v>35</v>
      </c>
    </row>
    <row r="50" spans="2:2">
      <c r="B50" s="1" t="s">
        <v>36</v>
      </c>
    </row>
    <row r="57" spans="1:1">
      <c r="A57" s="1" t="s">
        <v>37</v>
      </c>
    </row>
    <row r="60" spans="1:1">
      <c r="A60" s="1" t="s">
        <v>38</v>
      </c>
    </row>
    <row r="61" spans="1:1">
      <c r="A61" s="1" t="s">
        <v>39</v>
      </c>
    </row>
    <row r="63" spans="1:4">
      <c r="A63" s="1" t="s">
        <v>99</v>
      </c>
      <c r="D63" s="1" t="s">
        <v>41</v>
      </c>
    </row>
    <row r="66" spans="1:4">
      <c r="A66" s="1" t="s">
        <v>42</v>
      </c>
      <c r="D66" s="1" t="s">
        <v>43</v>
      </c>
    </row>
    <row r="67" spans="1:4">
      <c r="A67" s="1" t="s">
        <v>44</v>
      </c>
      <c r="D67" s="1" t="s">
        <v>45</v>
      </c>
    </row>
    <row r="71" spans="1:5">
      <c r="A71" s="1" t="s">
        <v>401</v>
      </c>
      <c r="D71" s="1" t="s">
        <v>47</v>
      </c>
      <c r="E71" s="1" t="s">
        <v>48</v>
      </c>
    </row>
    <row r="72" spans="1:5">
      <c r="A72" s="1" t="s">
        <v>402</v>
      </c>
      <c r="E72" s="1" t="s">
        <v>50</v>
      </c>
    </row>
  </sheetData>
  <mergeCells count="26">
    <mergeCell ref="A4:B4"/>
    <mergeCell ref="A32:E32"/>
    <mergeCell ref="A20:A22"/>
    <mergeCell ref="A23:A25"/>
    <mergeCell ref="A26:A28"/>
    <mergeCell ref="A29:A31"/>
    <mergeCell ref="B20:B22"/>
    <mergeCell ref="B23:B25"/>
    <mergeCell ref="B26:B28"/>
    <mergeCell ref="B29:B31"/>
    <mergeCell ref="D20:D22"/>
    <mergeCell ref="D23:D25"/>
    <mergeCell ref="D26:D28"/>
    <mergeCell ref="D29:D31"/>
    <mergeCell ref="E20:E22"/>
    <mergeCell ref="E23:E25"/>
    <mergeCell ref="E26:E28"/>
    <mergeCell ref="E29:E31"/>
    <mergeCell ref="F20:F22"/>
    <mergeCell ref="F23:F25"/>
    <mergeCell ref="F26:F28"/>
    <mergeCell ref="F29:F31"/>
    <mergeCell ref="G20:G22"/>
    <mergeCell ref="G23:G25"/>
    <mergeCell ref="G26:G28"/>
    <mergeCell ref="G29:G31"/>
  </mergeCells>
  <pageMargins left="0.393055555555556" right="0.17" top="0.84" bottom="0.590277777777778" header="0.5" footer="0.196527777777778"/>
  <pageSetup paperSize="1" scale="68" orientation="portrait" horizontalDpi="120" verticalDpi="72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4"/>
  <sheetViews>
    <sheetView topLeftCell="A54" workbookViewId="0">
      <selection activeCell="E14" sqref="E14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2.7142857142857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7">
        <v>45826</v>
      </c>
      <c r="B4" s="27"/>
    </row>
    <row r="5" spans="1:2">
      <c r="A5" s="27"/>
      <c r="B5" s="27"/>
    </row>
    <row r="6" spans="1:2">
      <c r="A6" s="27"/>
      <c r="B6" s="27"/>
    </row>
    <row r="7" spans="1:2">
      <c r="A7" s="27" t="s">
        <v>386</v>
      </c>
      <c r="B7" s="27"/>
    </row>
    <row r="8" spans="1:1">
      <c r="A8" s="1" t="s">
        <v>387</v>
      </c>
    </row>
    <row r="11" spans="1:1">
      <c r="A11" s="1" t="s">
        <v>3</v>
      </c>
    </row>
    <row r="13" spans="2:2">
      <c r="B13" s="1" t="s">
        <v>4</v>
      </c>
    </row>
    <row r="14" spans="2:2">
      <c r="B14" s="1" t="s">
        <v>5</v>
      </c>
    </row>
    <row r="17" spans="1:1">
      <c r="A17" s="1" t="s">
        <v>152</v>
      </c>
    </row>
    <row r="18" ht="15" spans="3:3">
      <c r="C18" s="28" t="s">
        <v>403</v>
      </c>
    </row>
    <row r="19" ht="25.5" customHeight="1" spans="1:7">
      <c r="A19" s="29" t="s">
        <v>7</v>
      </c>
      <c r="B19" s="29" t="s">
        <v>8</v>
      </c>
      <c r="C19" s="29" t="s">
        <v>9</v>
      </c>
      <c r="D19" s="29" t="s">
        <v>10</v>
      </c>
      <c r="E19" s="30" t="s">
        <v>11</v>
      </c>
      <c r="F19" s="31"/>
      <c r="G19" s="32" t="s">
        <v>12</v>
      </c>
    </row>
    <row r="20" spans="1:7">
      <c r="A20" s="33">
        <v>1</v>
      </c>
      <c r="B20" s="33" t="s">
        <v>13</v>
      </c>
      <c r="C20" s="34" t="s">
        <v>124</v>
      </c>
      <c r="D20" s="35">
        <v>42595</v>
      </c>
      <c r="E20" s="36">
        <f>(D20*0.76)-7000</f>
        <v>25372.2</v>
      </c>
      <c r="F20" s="33" t="s">
        <v>15</v>
      </c>
      <c r="G20" s="37">
        <f>E20*A20</f>
        <v>25372.2</v>
      </c>
    </row>
    <row r="21" spans="1:7">
      <c r="A21" s="38"/>
      <c r="B21" s="38"/>
      <c r="C21" s="39" t="s">
        <v>86</v>
      </c>
      <c r="D21" s="40"/>
      <c r="E21" s="41"/>
      <c r="F21" s="38"/>
      <c r="G21" s="42"/>
    </row>
    <row r="22" ht="15" spans="1:7">
      <c r="A22" s="14"/>
      <c r="B22" s="14"/>
      <c r="C22" s="43" t="s">
        <v>125</v>
      </c>
      <c r="D22" s="13"/>
      <c r="E22" s="44"/>
      <c r="F22" s="14"/>
      <c r="G22" s="45"/>
    </row>
    <row r="23" spans="1:7">
      <c r="A23" s="86">
        <v>1</v>
      </c>
      <c r="B23" s="86" t="s">
        <v>13</v>
      </c>
      <c r="C23" s="122" t="s">
        <v>367</v>
      </c>
      <c r="D23" s="84">
        <v>46595</v>
      </c>
      <c r="E23" s="85">
        <f>(D23*0.76)-7000</f>
        <v>28412.2</v>
      </c>
      <c r="F23" s="86" t="s">
        <v>15</v>
      </c>
      <c r="G23" s="87">
        <f>E23*A23</f>
        <v>28412.2</v>
      </c>
    </row>
    <row r="24" spans="1:7">
      <c r="A24" s="90"/>
      <c r="B24" s="90"/>
      <c r="C24" s="123" t="s">
        <v>86</v>
      </c>
      <c r="D24" s="88"/>
      <c r="E24" s="89"/>
      <c r="F24" s="90"/>
      <c r="G24" s="91"/>
    </row>
    <row r="25" ht="15" spans="1:7">
      <c r="A25" s="94"/>
      <c r="B25" s="94"/>
      <c r="C25" s="124" t="s">
        <v>368</v>
      </c>
      <c r="D25" s="92"/>
      <c r="E25" s="93"/>
      <c r="F25" s="94"/>
      <c r="G25" s="95"/>
    </row>
    <row r="26" spans="1:7">
      <c r="A26" s="33">
        <v>1</v>
      </c>
      <c r="B26" s="33" t="s">
        <v>13</v>
      </c>
      <c r="C26" s="34" t="s">
        <v>157</v>
      </c>
      <c r="D26" s="35">
        <v>59595</v>
      </c>
      <c r="E26" s="36">
        <f>(D26*0.76)-7000</f>
        <v>38292.2</v>
      </c>
      <c r="F26" s="33" t="s">
        <v>15</v>
      </c>
      <c r="G26" s="37">
        <f>E26*A26</f>
        <v>38292.2</v>
      </c>
    </row>
    <row r="27" spans="1:7">
      <c r="A27" s="38"/>
      <c r="B27" s="38"/>
      <c r="C27" s="39" t="s">
        <v>86</v>
      </c>
      <c r="D27" s="40"/>
      <c r="E27" s="41"/>
      <c r="F27" s="38"/>
      <c r="G27" s="42"/>
    </row>
    <row r="28" ht="15" spans="1:7">
      <c r="A28" s="14"/>
      <c r="B28" s="14"/>
      <c r="C28" s="43" t="s">
        <v>158</v>
      </c>
      <c r="D28" s="13"/>
      <c r="E28" s="44"/>
      <c r="F28" s="14"/>
      <c r="G28" s="45"/>
    </row>
    <row r="29" spans="1:7">
      <c r="A29" s="33">
        <v>1</v>
      </c>
      <c r="B29" s="33" t="s">
        <v>13</v>
      </c>
      <c r="C29" s="34" t="s">
        <v>85</v>
      </c>
      <c r="D29" s="35">
        <v>68995</v>
      </c>
      <c r="E29" s="36">
        <f>(D29*0.76)-7000</f>
        <v>45436.2</v>
      </c>
      <c r="F29" s="33" t="s">
        <v>15</v>
      </c>
      <c r="G29" s="37">
        <f>E29*A29</f>
        <v>45436.2</v>
      </c>
    </row>
    <row r="30" spans="1:7">
      <c r="A30" s="38"/>
      <c r="B30" s="38"/>
      <c r="C30" s="39" t="s">
        <v>86</v>
      </c>
      <c r="D30" s="40"/>
      <c r="E30" s="41"/>
      <c r="F30" s="38"/>
      <c r="G30" s="42"/>
    </row>
    <row r="31" ht="15" spans="1:7">
      <c r="A31" s="14"/>
      <c r="B31" s="14"/>
      <c r="C31" s="43" t="s">
        <v>87</v>
      </c>
      <c r="D31" s="13"/>
      <c r="E31" s="44"/>
      <c r="F31" s="14"/>
      <c r="G31" s="45"/>
    </row>
    <row r="32" spans="1:7">
      <c r="A32" s="33">
        <v>1</v>
      </c>
      <c r="B32" s="33" t="s">
        <v>13</v>
      </c>
      <c r="C32" s="34" t="s">
        <v>154</v>
      </c>
      <c r="D32" s="35">
        <v>76595</v>
      </c>
      <c r="E32" s="36">
        <f>(D32*0.76)-7000</f>
        <v>51212.2</v>
      </c>
      <c r="F32" s="33" t="s">
        <v>15</v>
      </c>
      <c r="G32" s="37">
        <f>E32*A32</f>
        <v>51212.2</v>
      </c>
    </row>
    <row r="33" spans="1:7">
      <c r="A33" s="38"/>
      <c r="B33" s="38"/>
      <c r="C33" s="39" t="s">
        <v>86</v>
      </c>
      <c r="D33" s="40"/>
      <c r="E33" s="41"/>
      <c r="F33" s="38"/>
      <c r="G33" s="42"/>
    </row>
    <row r="34" ht="15" spans="1:7">
      <c r="A34" s="14"/>
      <c r="B34" s="14"/>
      <c r="C34" s="43" t="s">
        <v>155</v>
      </c>
      <c r="D34" s="13"/>
      <c r="E34" s="44"/>
      <c r="F34" s="14"/>
      <c r="G34" s="45"/>
    </row>
    <row r="35" ht="17.25" spans="1:7">
      <c r="A35" s="46" t="s">
        <v>25</v>
      </c>
      <c r="B35" s="65"/>
      <c r="C35" s="65"/>
      <c r="D35" s="47"/>
      <c r="E35" s="48"/>
      <c r="F35" s="66" t="s">
        <v>15</v>
      </c>
      <c r="G35" s="50">
        <f>SUM(G20:G34)</f>
        <v>188725</v>
      </c>
    </row>
    <row r="36" s="2" customFormat="1" ht="16.5" spans="1:7">
      <c r="A36" s="51"/>
      <c r="B36" s="51"/>
      <c r="C36" s="51"/>
      <c r="D36" s="51"/>
      <c r="E36" s="51"/>
      <c r="F36" s="71"/>
      <c r="G36" s="53"/>
    </row>
    <row r="37" spans="1:1">
      <c r="A37" s="1" t="s">
        <v>26</v>
      </c>
    </row>
    <row r="38" spans="2:2">
      <c r="B38" s="1" t="s">
        <v>27</v>
      </c>
    </row>
    <row r="40" spans="1:1">
      <c r="A40" s="1" t="s">
        <v>28</v>
      </c>
    </row>
    <row r="41" spans="2:2">
      <c r="B41" s="1" t="s">
        <v>105</v>
      </c>
    </row>
    <row r="42" spans="2:2">
      <c r="B42" s="1" t="s">
        <v>106</v>
      </c>
    </row>
    <row r="43" spans="2:2">
      <c r="B43" s="1" t="s">
        <v>107</v>
      </c>
    </row>
    <row r="45" spans="1:1">
      <c r="A45" s="1" t="s">
        <v>30</v>
      </c>
    </row>
    <row r="46" spans="2:2">
      <c r="B46" s="1" t="s">
        <v>89</v>
      </c>
    </row>
    <row r="48" spans="1:1">
      <c r="A48" s="1" t="s">
        <v>58</v>
      </c>
    </row>
    <row r="49" spans="2:2">
      <c r="B49" s="1" t="s">
        <v>34</v>
      </c>
    </row>
    <row r="51" spans="2:2">
      <c r="B51" s="1" t="s">
        <v>35</v>
      </c>
    </row>
    <row r="53" spans="2:2">
      <c r="B53" s="1" t="s">
        <v>36</v>
      </c>
    </row>
    <row r="59" spans="1:1">
      <c r="A59" s="1" t="s">
        <v>37</v>
      </c>
    </row>
    <row r="62" spans="1:1">
      <c r="A62" s="1" t="s">
        <v>38</v>
      </c>
    </row>
    <row r="63" spans="1:1">
      <c r="A63" s="1" t="s">
        <v>39</v>
      </c>
    </row>
    <row r="65" spans="1:4">
      <c r="A65" s="1" t="s">
        <v>99</v>
      </c>
      <c r="D65" s="1" t="s">
        <v>41</v>
      </c>
    </row>
    <row r="68" spans="1:4">
      <c r="A68" s="1" t="s">
        <v>42</v>
      </c>
      <c r="D68" s="1" t="s">
        <v>43</v>
      </c>
    </row>
    <row r="69" spans="1:4">
      <c r="A69" s="1" t="s">
        <v>44</v>
      </c>
      <c r="D69" s="1" t="s">
        <v>45</v>
      </c>
    </row>
    <row r="73" spans="1:5">
      <c r="A73" s="1" t="s">
        <v>404</v>
      </c>
      <c r="D73" s="1" t="s">
        <v>47</v>
      </c>
      <c r="E73" s="1" t="s">
        <v>48</v>
      </c>
    </row>
    <row r="74" spans="1:5">
      <c r="A74" s="1" t="s">
        <v>351</v>
      </c>
      <c r="E74" s="1" t="s">
        <v>50</v>
      </c>
    </row>
  </sheetData>
  <mergeCells count="32">
    <mergeCell ref="A4:B4"/>
    <mergeCell ref="A35:E35"/>
    <mergeCell ref="A20:A22"/>
    <mergeCell ref="A23:A25"/>
    <mergeCell ref="A26:A28"/>
    <mergeCell ref="A29:A31"/>
    <mergeCell ref="A32:A34"/>
    <mergeCell ref="B20:B22"/>
    <mergeCell ref="B23:B25"/>
    <mergeCell ref="B26:B28"/>
    <mergeCell ref="B29:B31"/>
    <mergeCell ref="B32:B34"/>
    <mergeCell ref="D20:D22"/>
    <mergeCell ref="D23:D25"/>
    <mergeCell ref="D26:D28"/>
    <mergeCell ref="D29:D31"/>
    <mergeCell ref="D32:D34"/>
    <mergeCell ref="E20:E22"/>
    <mergeCell ref="E23:E25"/>
    <mergeCell ref="E26:E28"/>
    <mergeCell ref="E29:E31"/>
    <mergeCell ref="E32:E34"/>
    <mergeCell ref="F20:F22"/>
    <mergeCell ref="F23:F25"/>
    <mergeCell ref="F26:F28"/>
    <mergeCell ref="F29:F31"/>
    <mergeCell ref="F32:F34"/>
    <mergeCell ref="G20:G22"/>
    <mergeCell ref="G23:G25"/>
    <mergeCell ref="G26:G28"/>
    <mergeCell ref="G29:G31"/>
    <mergeCell ref="G32:G34"/>
  </mergeCells>
  <pageMargins left="0.393055555555556" right="0.17" top="0.84" bottom="0.590277777777778" header="0.5" footer="0.196527777777778"/>
  <pageSetup paperSize="1" scale="66" orientation="portrait" horizontalDpi="120" verticalDpi="72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7"/>
  <sheetViews>
    <sheetView workbookViewId="0">
      <selection activeCell="A7" sqref="A7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3" style="1" customWidth="1"/>
    <col min="4" max="4" width="12.552380952381" style="1" customWidth="1"/>
    <col min="5" max="5" width="15.5714285714286" style="1" customWidth="1"/>
    <col min="6" max="6" width="5.66666666666667" style="1" customWidth="1"/>
    <col min="7" max="7" width="16.5714285714286" style="1" customWidth="1"/>
    <col min="8" max="16384" width="9.1047619047619" style="1"/>
  </cols>
  <sheetData>
    <row r="4" spans="1:2">
      <c r="A4" s="27">
        <v>45826</v>
      </c>
      <c r="B4" s="27"/>
    </row>
    <row r="5" spans="1:2">
      <c r="A5" s="27"/>
      <c r="B5" s="27"/>
    </row>
    <row r="6" spans="1:2">
      <c r="A6" s="27"/>
      <c r="B6" s="27"/>
    </row>
    <row r="7" spans="1:1">
      <c r="A7" s="27" t="s">
        <v>405</v>
      </c>
    </row>
    <row r="8" spans="1:1">
      <c r="A8" s="1" t="s">
        <v>406</v>
      </c>
    </row>
    <row r="9" spans="1:1">
      <c r="A9" s="1" t="s">
        <v>407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74</v>
      </c>
    </row>
    <row r="18" ht="15" spans="3:3">
      <c r="C18" s="73" t="s">
        <v>164</v>
      </c>
    </row>
    <row r="19" ht="25.5" customHeight="1" spans="1:7">
      <c r="A19" s="29" t="s">
        <v>7</v>
      </c>
      <c r="B19" s="29" t="s">
        <v>8</v>
      </c>
      <c r="C19" s="29" t="s">
        <v>9</v>
      </c>
      <c r="D19" s="29" t="s">
        <v>10</v>
      </c>
      <c r="E19" s="30" t="s">
        <v>11</v>
      </c>
      <c r="F19" s="31"/>
      <c r="G19" s="32" t="s">
        <v>12</v>
      </c>
    </row>
    <row r="20" customFormat="1" ht="15" spans="1:7">
      <c r="A20" s="33">
        <v>4</v>
      </c>
      <c r="B20" s="33" t="s">
        <v>13</v>
      </c>
      <c r="C20" s="34" t="s">
        <v>128</v>
      </c>
      <c r="D20" s="35">
        <v>113195</v>
      </c>
      <c r="E20" s="36">
        <f>(D20*0.76)-7000</f>
        <v>79028.2</v>
      </c>
      <c r="F20" s="33" t="s">
        <v>15</v>
      </c>
      <c r="G20" s="37">
        <f>E20*A20</f>
        <v>316112.8</v>
      </c>
    </row>
    <row r="21" customFormat="1" ht="15" spans="1:7">
      <c r="A21" s="38"/>
      <c r="B21" s="38"/>
      <c r="C21" s="39" t="s">
        <v>77</v>
      </c>
      <c r="D21" s="40"/>
      <c r="E21" s="41"/>
      <c r="F21" s="38"/>
      <c r="G21" s="42"/>
    </row>
    <row r="22" customFormat="1" ht="15.75" spans="1:7">
      <c r="A22" s="14"/>
      <c r="B22" s="14"/>
      <c r="C22" s="43" t="s">
        <v>129</v>
      </c>
      <c r="D22" s="13"/>
      <c r="E22" s="44"/>
      <c r="F22" s="14"/>
      <c r="G22" s="45"/>
    </row>
    <row r="23" customFormat="1" ht="15" spans="1:7">
      <c r="A23" s="33">
        <v>5</v>
      </c>
      <c r="B23" s="33" t="s">
        <v>13</v>
      </c>
      <c r="C23" s="34" t="s">
        <v>154</v>
      </c>
      <c r="D23" s="35">
        <v>76595</v>
      </c>
      <c r="E23" s="36">
        <f>(D23*0.76)-7000</f>
        <v>51212.2</v>
      </c>
      <c r="F23" s="33" t="s">
        <v>15</v>
      </c>
      <c r="G23" s="37">
        <f>E23*A23</f>
        <v>256061</v>
      </c>
    </row>
    <row r="24" customFormat="1" ht="15" spans="1:7">
      <c r="A24" s="38"/>
      <c r="B24" s="38"/>
      <c r="C24" s="39" t="s">
        <v>86</v>
      </c>
      <c r="D24" s="40"/>
      <c r="E24" s="41"/>
      <c r="F24" s="38"/>
      <c r="G24" s="42"/>
    </row>
    <row r="25" customFormat="1" ht="15.75" spans="1:7">
      <c r="A25" s="14"/>
      <c r="B25" s="14"/>
      <c r="C25" s="43" t="s">
        <v>155</v>
      </c>
      <c r="D25" s="13"/>
      <c r="E25" s="44"/>
      <c r="F25" s="14"/>
      <c r="G25" s="45"/>
    </row>
    <row r="26" customFormat="1" ht="15" spans="1:7">
      <c r="A26" s="33">
        <v>4</v>
      </c>
      <c r="B26" s="33" t="s">
        <v>13</v>
      </c>
      <c r="C26" s="34" t="s">
        <v>85</v>
      </c>
      <c r="D26" s="35">
        <v>68995</v>
      </c>
      <c r="E26" s="36">
        <f>(D26*0.76)-7000</f>
        <v>45436.2</v>
      </c>
      <c r="F26" s="33" t="s">
        <v>15</v>
      </c>
      <c r="G26" s="37">
        <f>E26*A26</f>
        <v>181744.8</v>
      </c>
    </row>
    <row r="27" customFormat="1" ht="15" spans="1:7">
      <c r="A27" s="38"/>
      <c r="B27" s="38"/>
      <c r="C27" s="39" t="s">
        <v>86</v>
      </c>
      <c r="D27" s="40"/>
      <c r="E27" s="41"/>
      <c r="F27" s="38"/>
      <c r="G27" s="42"/>
    </row>
    <row r="28" customFormat="1" ht="15.75" spans="1:7">
      <c r="A28" s="14"/>
      <c r="B28" s="14"/>
      <c r="C28" s="43" t="s">
        <v>87</v>
      </c>
      <c r="D28" s="13"/>
      <c r="E28" s="44"/>
      <c r="F28" s="14"/>
      <c r="G28" s="45"/>
    </row>
    <row r="29" customFormat="1" ht="15" spans="1:7">
      <c r="A29" s="33">
        <v>2</v>
      </c>
      <c r="B29" s="33" t="s">
        <v>13</v>
      </c>
      <c r="C29" s="34" t="s">
        <v>157</v>
      </c>
      <c r="D29" s="35">
        <v>59595</v>
      </c>
      <c r="E29" s="36">
        <f>(D29*0.76)-7000</f>
        <v>38292.2</v>
      </c>
      <c r="F29" s="33" t="s">
        <v>15</v>
      </c>
      <c r="G29" s="37">
        <f>E29*A29</f>
        <v>76584.4</v>
      </c>
    </row>
    <row r="30" customFormat="1" ht="15" spans="1:7">
      <c r="A30" s="38"/>
      <c r="B30" s="38"/>
      <c r="C30" s="39" t="s">
        <v>86</v>
      </c>
      <c r="D30" s="40"/>
      <c r="E30" s="41"/>
      <c r="F30" s="38"/>
      <c r="G30" s="42"/>
    </row>
    <row r="31" customFormat="1" ht="15.75" spans="1:7">
      <c r="A31" s="14"/>
      <c r="B31" s="14"/>
      <c r="C31" s="43" t="s">
        <v>158</v>
      </c>
      <c r="D31" s="13"/>
      <c r="E31" s="44"/>
      <c r="F31" s="14"/>
      <c r="G31" s="45"/>
    </row>
    <row r="32" customFormat="1" ht="15" spans="1:7">
      <c r="A32" s="86">
        <v>1</v>
      </c>
      <c r="B32" s="86" t="s">
        <v>13</v>
      </c>
      <c r="C32" s="122" t="s">
        <v>367</v>
      </c>
      <c r="D32" s="84">
        <v>46595</v>
      </c>
      <c r="E32" s="85">
        <f>(D32*0.76)-7000</f>
        <v>28412.2</v>
      </c>
      <c r="F32" s="86" t="s">
        <v>15</v>
      </c>
      <c r="G32" s="87">
        <f>E32*A32</f>
        <v>28412.2</v>
      </c>
    </row>
    <row r="33" customFormat="1" ht="15" spans="1:7">
      <c r="A33" s="90"/>
      <c r="B33" s="90"/>
      <c r="C33" s="123" t="s">
        <v>86</v>
      </c>
      <c r="D33" s="88"/>
      <c r="E33" s="89"/>
      <c r="F33" s="90"/>
      <c r="G33" s="91"/>
    </row>
    <row r="34" customFormat="1" ht="15.75" spans="1:7">
      <c r="A34" s="94"/>
      <c r="B34" s="94"/>
      <c r="C34" s="124" t="s">
        <v>368</v>
      </c>
      <c r="D34" s="92"/>
      <c r="E34" s="93"/>
      <c r="F34" s="94"/>
      <c r="G34" s="95"/>
    </row>
    <row r="35" s="26" customFormat="1" ht="17.25" spans="1:7">
      <c r="A35" s="102" t="s">
        <v>25</v>
      </c>
      <c r="B35" s="103"/>
      <c r="C35" s="103"/>
      <c r="D35" s="104"/>
      <c r="E35" s="105"/>
      <c r="F35" s="106" t="s">
        <v>15</v>
      </c>
      <c r="G35" s="107">
        <f>SUM(G20:G34)</f>
        <v>858915.2</v>
      </c>
    </row>
    <row r="36" s="26" customFormat="1" ht="15" spans="1:7">
      <c r="A36" s="125" t="s">
        <v>256</v>
      </c>
      <c r="B36" s="126"/>
      <c r="C36" s="127"/>
      <c r="D36" s="128"/>
      <c r="E36" s="92"/>
      <c r="F36" s="94" t="s">
        <v>15</v>
      </c>
      <c r="G36" s="129">
        <v>670000</v>
      </c>
    </row>
    <row r="37" customFormat="1" ht="15.75" spans="1:8">
      <c r="A37" s="96" t="s">
        <v>24</v>
      </c>
      <c r="B37" s="97"/>
      <c r="C37" s="97"/>
      <c r="D37" s="98"/>
      <c r="E37" s="99"/>
      <c r="F37" s="100" t="s">
        <v>15</v>
      </c>
      <c r="G37" s="101">
        <v>600</v>
      </c>
      <c r="H37" s="2"/>
    </row>
    <row r="38" s="1" customFormat="1" ht="17.25" spans="1:7">
      <c r="A38" s="102" t="s">
        <v>83</v>
      </c>
      <c r="B38" s="103"/>
      <c r="C38" s="103"/>
      <c r="D38" s="104"/>
      <c r="E38" s="105"/>
      <c r="F38" s="66" t="s">
        <v>15</v>
      </c>
      <c r="G38" s="50">
        <f>SUM(G35:G37)</f>
        <v>1529515.2</v>
      </c>
    </row>
    <row r="39" ht="16.5" spans="1:7">
      <c r="A39" s="108"/>
      <c r="B39" s="108"/>
      <c r="C39" s="108"/>
      <c r="D39" s="108"/>
      <c r="E39" s="108"/>
      <c r="F39" s="52"/>
      <c r="G39" s="53"/>
    </row>
    <row r="40" spans="1:1">
      <c r="A40" s="1" t="s">
        <v>26</v>
      </c>
    </row>
    <row r="41" spans="2:2">
      <c r="B41" s="1" t="s">
        <v>27</v>
      </c>
    </row>
    <row r="43" spans="1:1">
      <c r="A43" s="1" t="s">
        <v>30</v>
      </c>
    </row>
    <row r="44" customFormat="1" ht="15" spans="1:2">
      <c r="A44" s="2"/>
      <c r="B44" s="1" t="s">
        <v>88</v>
      </c>
    </row>
    <row r="45" s="2" customFormat="1" spans="2:2">
      <c r="B45" s="1" t="s">
        <v>89</v>
      </c>
    </row>
    <row r="46" s="2" customFormat="1"/>
    <row r="47" s="1" customFormat="1" spans="1:1">
      <c r="A47" s="1" t="s">
        <v>58</v>
      </c>
    </row>
    <row r="48" spans="2:2">
      <c r="B48" s="1" t="s">
        <v>34</v>
      </c>
    </row>
    <row r="49" spans="2:2">
      <c r="B49" s="54"/>
    </row>
    <row r="50" spans="2:2">
      <c r="B50" s="1" t="s">
        <v>35</v>
      </c>
    </row>
    <row r="52" spans="2:2">
      <c r="B52" s="1" t="s">
        <v>36</v>
      </c>
    </row>
    <row r="54" spans="2:2">
      <c r="B54" s="55" t="s">
        <v>408</v>
      </c>
    </row>
    <row r="55" spans="2:2">
      <c r="B55" s="130"/>
    </row>
    <row r="56" spans="2:2">
      <c r="B56" s="24"/>
    </row>
    <row r="57" spans="2:2">
      <c r="B57" s="24"/>
    </row>
    <row r="58" spans="2:2">
      <c r="B58" s="24"/>
    </row>
    <row r="60" spans="1:1">
      <c r="A60" s="1" t="s">
        <v>37</v>
      </c>
    </row>
    <row r="63" spans="1:1">
      <c r="A63" s="1" t="s">
        <v>38</v>
      </c>
    </row>
    <row r="64" spans="1:1">
      <c r="A64" s="1" t="s">
        <v>39</v>
      </c>
    </row>
    <row r="67" spans="1:4">
      <c r="A67" s="1" t="s">
        <v>99</v>
      </c>
      <c r="D67" s="1" t="s">
        <v>41</v>
      </c>
    </row>
    <row r="70" spans="1:4">
      <c r="A70" s="1" t="s">
        <v>42</v>
      </c>
      <c r="D70" s="1" t="s">
        <v>43</v>
      </c>
    </row>
    <row r="71" spans="1:4">
      <c r="A71" s="1" t="s">
        <v>44</v>
      </c>
      <c r="D71" s="1" t="s">
        <v>45</v>
      </c>
    </row>
    <row r="76" spans="1:5">
      <c r="A76" s="1" t="s">
        <v>409</v>
      </c>
      <c r="D76" s="1" t="s">
        <v>47</v>
      </c>
      <c r="E76" s="1" t="s">
        <v>48</v>
      </c>
    </row>
    <row r="77" spans="1:5">
      <c r="A77" s="1" t="s">
        <v>122</v>
      </c>
      <c r="E77" s="1" t="s">
        <v>50</v>
      </c>
    </row>
  </sheetData>
  <mergeCells count="34">
    <mergeCell ref="A4:B4"/>
    <mergeCell ref="A35:E35"/>
    <mergeCell ref="A37:E37"/>
    <mergeCell ref="A38:E38"/>
    <mergeCell ref="A20:A22"/>
    <mergeCell ref="A23:A25"/>
    <mergeCell ref="A26:A28"/>
    <mergeCell ref="A29:A31"/>
    <mergeCell ref="A32:A34"/>
    <mergeCell ref="B20:B22"/>
    <mergeCell ref="B23:B25"/>
    <mergeCell ref="B26:B28"/>
    <mergeCell ref="B29:B31"/>
    <mergeCell ref="B32:B34"/>
    <mergeCell ref="D20:D22"/>
    <mergeCell ref="D23:D25"/>
    <mergeCell ref="D26:D28"/>
    <mergeCell ref="D29:D31"/>
    <mergeCell ref="D32:D34"/>
    <mergeCell ref="E20:E22"/>
    <mergeCell ref="E23:E25"/>
    <mergeCell ref="E26:E28"/>
    <mergeCell ref="E29:E31"/>
    <mergeCell ref="E32:E34"/>
    <mergeCell ref="F20:F22"/>
    <mergeCell ref="F23:F25"/>
    <mergeCell ref="F26:F28"/>
    <mergeCell ref="F29:F31"/>
    <mergeCell ref="F32:F34"/>
    <mergeCell ref="G20:G22"/>
    <mergeCell ref="G23:G25"/>
    <mergeCell ref="G26:G28"/>
    <mergeCell ref="G29:G31"/>
    <mergeCell ref="G32:G34"/>
  </mergeCells>
  <pageMargins left="0.432638888888889" right="0.17" top="0.84" bottom="0.590277777777778" header="0.511805555555556" footer="0.196527777777778"/>
  <pageSetup paperSize="1" scale="63" orientation="portrait" horizontalDpi="120" verticalDpi="72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7"/>
  <sheetViews>
    <sheetView topLeftCell="A55" workbookViewId="0">
      <selection activeCell="A37" sqref="$A37:$XFD37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3" style="1" customWidth="1"/>
    <col min="4" max="4" width="12.552380952381" style="1" customWidth="1"/>
    <col min="5" max="5" width="15.5714285714286" style="1" customWidth="1"/>
    <col min="6" max="6" width="5.66666666666667" style="1" customWidth="1"/>
    <col min="7" max="7" width="16.5714285714286" style="1" customWidth="1"/>
    <col min="8" max="16384" width="9.1047619047619" style="1"/>
  </cols>
  <sheetData>
    <row r="4" spans="1:2">
      <c r="A4" s="27">
        <v>45826</v>
      </c>
      <c r="B4" s="27"/>
    </row>
    <row r="5" spans="1:2">
      <c r="A5" s="27"/>
      <c r="B5" s="27"/>
    </row>
    <row r="6" spans="1:2">
      <c r="A6" s="27"/>
      <c r="B6" s="27"/>
    </row>
    <row r="7" spans="1:1">
      <c r="A7" s="27" t="s">
        <v>405</v>
      </c>
    </row>
    <row r="8" spans="1:1">
      <c r="A8" s="1" t="s">
        <v>406</v>
      </c>
    </row>
    <row r="9" spans="1:1">
      <c r="A9" s="1" t="s">
        <v>407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74</v>
      </c>
    </row>
    <row r="18" ht="15" spans="3:3">
      <c r="C18" s="73" t="s">
        <v>167</v>
      </c>
    </row>
    <row r="19" ht="25.5" customHeight="1" spans="1:7">
      <c r="A19" s="29" t="s">
        <v>7</v>
      </c>
      <c r="B19" s="29" t="s">
        <v>8</v>
      </c>
      <c r="C19" s="29" t="s">
        <v>9</v>
      </c>
      <c r="D19" s="29" t="s">
        <v>10</v>
      </c>
      <c r="E19" s="30" t="s">
        <v>11</v>
      </c>
      <c r="F19" s="31"/>
      <c r="G19" s="32" t="s">
        <v>12</v>
      </c>
    </row>
    <row r="20" customFormat="1" ht="15" spans="1:7">
      <c r="A20" s="33">
        <v>4</v>
      </c>
      <c r="B20" s="33" t="s">
        <v>13</v>
      </c>
      <c r="C20" s="34" t="s">
        <v>128</v>
      </c>
      <c r="D20" s="35">
        <v>113195</v>
      </c>
      <c r="E20" s="36">
        <f>(D20*0.76)-7000</f>
        <v>79028.2</v>
      </c>
      <c r="F20" s="33" t="s">
        <v>15</v>
      </c>
      <c r="G20" s="37">
        <f>E20*A20</f>
        <v>316112.8</v>
      </c>
    </row>
    <row r="21" customFormat="1" ht="15" spans="1:7">
      <c r="A21" s="38"/>
      <c r="B21" s="38"/>
      <c r="C21" s="39" t="s">
        <v>77</v>
      </c>
      <c r="D21" s="40"/>
      <c r="E21" s="41"/>
      <c r="F21" s="38"/>
      <c r="G21" s="42"/>
    </row>
    <row r="22" customFormat="1" ht="15.75" spans="1:7">
      <c r="A22" s="14"/>
      <c r="B22" s="14"/>
      <c r="C22" s="43" t="s">
        <v>129</v>
      </c>
      <c r="D22" s="13"/>
      <c r="E22" s="44"/>
      <c r="F22" s="14"/>
      <c r="G22" s="45"/>
    </row>
    <row r="23" customFormat="1" ht="15" spans="1:7">
      <c r="A23" s="33">
        <v>5</v>
      </c>
      <c r="B23" s="33" t="s">
        <v>13</v>
      </c>
      <c r="C23" s="34" t="s">
        <v>154</v>
      </c>
      <c r="D23" s="35">
        <v>76595</v>
      </c>
      <c r="E23" s="36">
        <f>(D23*0.76)-7000</f>
        <v>51212.2</v>
      </c>
      <c r="F23" s="33" t="s">
        <v>15</v>
      </c>
      <c r="G23" s="37">
        <f>E23*A23</f>
        <v>256061</v>
      </c>
    </row>
    <row r="24" customFormat="1" ht="15" spans="1:7">
      <c r="A24" s="38"/>
      <c r="B24" s="38"/>
      <c r="C24" s="39" t="s">
        <v>86</v>
      </c>
      <c r="D24" s="40"/>
      <c r="E24" s="41"/>
      <c r="F24" s="38"/>
      <c r="G24" s="42"/>
    </row>
    <row r="25" customFormat="1" ht="15.75" spans="1:7">
      <c r="A25" s="14"/>
      <c r="B25" s="14"/>
      <c r="C25" s="43" t="s">
        <v>155</v>
      </c>
      <c r="D25" s="13"/>
      <c r="E25" s="44"/>
      <c r="F25" s="14"/>
      <c r="G25" s="45"/>
    </row>
    <row r="26" customFormat="1" ht="15" spans="1:7">
      <c r="A26" s="33">
        <v>4</v>
      </c>
      <c r="B26" s="33" t="s">
        <v>13</v>
      </c>
      <c r="C26" s="34" t="s">
        <v>79</v>
      </c>
      <c r="D26" s="35">
        <v>49995</v>
      </c>
      <c r="E26" s="36">
        <f>(D26*0.76)-4000</f>
        <v>33996.2</v>
      </c>
      <c r="F26" s="33" t="s">
        <v>15</v>
      </c>
      <c r="G26" s="37">
        <f>E26*A26</f>
        <v>135984.8</v>
      </c>
    </row>
    <row r="27" customFormat="1" ht="15" spans="1:7">
      <c r="A27" s="38"/>
      <c r="B27" s="38"/>
      <c r="C27" s="39" t="s">
        <v>80</v>
      </c>
      <c r="D27" s="40"/>
      <c r="E27" s="41"/>
      <c r="F27" s="38"/>
      <c r="G27" s="42"/>
    </row>
    <row r="28" customFormat="1" ht="15.75" spans="1:7">
      <c r="A28" s="14"/>
      <c r="B28" s="14"/>
      <c r="C28" s="43" t="s">
        <v>81</v>
      </c>
      <c r="D28" s="13"/>
      <c r="E28" s="44"/>
      <c r="F28" s="14"/>
      <c r="G28" s="45"/>
    </row>
    <row r="29" customFormat="1" ht="15" spans="1:7">
      <c r="A29" s="33">
        <v>2</v>
      </c>
      <c r="B29" s="33" t="s">
        <v>13</v>
      </c>
      <c r="C29" s="34" t="s">
        <v>102</v>
      </c>
      <c r="D29" s="35">
        <v>41995</v>
      </c>
      <c r="E29" s="36">
        <f>(D29*0.76)-4000</f>
        <v>27916.2</v>
      </c>
      <c r="F29" s="33" t="s">
        <v>15</v>
      </c>
      <c r="G29" s="37">
        <f>E29*A29</f>
        <v>55832.4</v>
      </c>
    </row>
    <row r="30" customFormat="1" ht="15" spans="1:7">
      <c r="A30" s="38"/>
      <c r="B30" s="38"/>
      <c r="C30" s="39" t="s">
        <v>103</v>
      </c>
      <c r="D30" s="40"/>
      <c r="E30" s="41"/>
      <c r="F30" s="38"/>
      <c r="G30" s="42"/>
    </row>
    <row r="31" customFormat="1" ht="15.75" spans="1:7">
      <c r="A31" s="14"/>
      <c r="B31" s="14"/>
      <c r="C31" s="43" t="s">
        <v>104</v>
      </c>
      <c r="D31" s="13"/>
      <c r="E31" s="44"/>
      <c r="F31" s="14"/>
      <c r="G31" s="45"/>
    </row>
    <row r="32" customFormat="1" ht="15" spans="1:7">
      <c r="A32" s="33">
        <v>1</v>
      </c>
      <c r="B32" s="33" t="s">
        <v>13</v>
      </c>
      <c r="C32" s="34" t="s">
        <v>289</v>
      </c>
      <c r="D32" s="35">
        <v>32995</v>
      </c>
      <c r="E32" s="36">
        <f>(D32*0.76)-4000</f>
        <v>21076.2</v>
      </c>
      <c r="F32" s="33" t="s">
        <v>15</v>
      </c>
      <c r="G32" s="37">
        <f>E32*A32</f>
        <v>21076.2</v>
      </c>
    </row>
    <row r="33" customFormat="1" ht="15" spans="1:7">
      <c r="A33" s="38"/>
      <c r="B33" s="38"/>
      <c r="C33" s="39" t="s">
        <v>103</v>
      </c>
      <c r="D33" s="40"/>
      <c r="E33" s="41"/>
      <c r="F33" s="38"/>
      <c r="G33" s="42"/>
    </row>
    <row r="34" customFormat="1" ht="15.75" spans="1:7">
      <c r="A34" s="14"/>
      <c r="B34" s="14"/>
      <c r="C34" s="43" t="s">
        <v>290</v>
      </c>
      <c r="D34" s="13"/>
      <c r="E34" s="44"/>
      <c r="F34" s="14"/>
      <c r="G34" s="45"/>
    </row>
    <row r="35" s="26" customFormat="1" ht="17.25" spans="1:7">
      <c r="A35" s="102" t="s">
        <v>25</v>
      </c>
      <c r="B35" s="103"/>
      <c r="C35" s="103"/>
      <c r="D35" s="104"/>
      <c r="E35" s="105"/>
      <c r="F35" s="106" t="s">
        <v>15</v>
      </c>
      <c r="G35" s="107">
        <f>SUM(G20:G34)</f>
        <v>785067.2</v>
      </c>
    </row>
    <row r="36" s="26" customFormat="1" ht="15" spans="1:7">
      <c r="A36" s="125" t="s">
        <v>256</v>
      </c>
      <c r="B36" s="126"/>
      <c r="C36" s="127"/>
      <c r="D36" s="128"/>
      <c r="E36" s="92"/>
      <c r="F36" s="94" t="s">
        <v>15</v>
      </c>
      <c r="G36" s="129">
        <v>670000</v>
      </c>
    </row>
    <row r="37" customFormat="1" ht="15.75" spans="1:8">
      <c r="A37" s="96" t="s">
        <v>24</v>
      </c>
      <c r="B37" s="97"/>
      <c r="C37" s="97"/>
      <c r="D37" s="98"/>
      <c r="E37" s="99"/>
      <c r="F37" s="100" t="s">
        <v>15</v>
      </c>
      <c r="G37" s="101">
        <v>600</v>
      </c>
      <c r="H37" s="2"/>
    </row>
    <row r="38" s="1" customFormat="1" ht="17.25" spans="1:7">
      <c r="A38" s="102" t="s">
        <v>83</v>
      </c>
      <c r="B38" s="103"/>
      <c r="C38" s="103"/>
      <c r="D38" s="104"/>
      <c r="E38" s="105"/>
      <c r="F38" s="66" t="s">
        <v>15</v>
      </c>
      <c r="G38" s="50">
        <f>SUM(G35:G37)</f>
        <v>1455667.2</v>
      </c>
    </row>
    <row r="39" ht="16.5" spans="1:7">
      <c r="A39" s="108"/>
      <c r="B39" s="108"/>
      <c r="C39" s="108"/>
      <c r="D39" s="108"/>
      <c r="E39" s="108"/>
      <c r="F39" s="52"/>
      <c r="G39" s="53"/>
    </row>
    <row r="40" spans="1:1">
      <c r="A40" s="1" t="s">
        <v>26</v>
      </c>
    </row>
    <row r="41" spans="2:2">
      <c r="B41" s="1" t="s">
        <v>27</v>
      </c>
    </row>
    <row r="43" spans="1:1">
      <c r="A43" s="1" t="s">
        <v>30</v>
      </c>
    </row>
    <row r="44" customFormat="1" ht="15" spans="1:2">
      <c r="A44" s="2"/>
      <c r="B44" s="1" t="s">
        <v>88</v>
      </c>
    </row>
    <row r="45" s="2" customFormat="1" spans="2:2">
      <c r="B45" s="1" t="s">
        <v>89</v>
      </c>
    </row>
    <row r="46" s="2" customFormat="1"/>
    <row r="47" s="1" customFormat="1" spans="1:1">
      <c r="A47" s="1" t="s">
        <v>58</v>
      </c>
    </row>
    <row r="48" spans="2:2">
      <c r="B48" s="1" t="s">
        <v>34</v>
      </c>
    </row>
    <row r="49" spans="2:2">
      <c r="B49" s="54"/>
    </row>
    <row r="50" spans="2:2">
      <c r="B50" s="1" t="s">
        <v>35</v>
      </c>
    </row>
    <row r="52" spans="2:2">
      <c r="B52" s="1" t="s">
        <v>36</v>
      </c>
    </row>
    <row r="54" spans="2:2">
      <c r="B54" s="55" t="s">
        <v>408</v>
      </c>
    </row>
    <row r="55" spans="2:2">
      <c r="B55" s="130"/>
    </row>
    <row r="56" spans="2:2">
      <c r="B56" s="24"/>
    </row>
    <row r="57" spans="2:2">
      <c r="B57" s="24"/>
    </row>
    <row r="58" spans="2:2">
      <c r="B58" s="24"/>
    </row>
    <row r="60" spans="1:1">
      <c r="A60" s="1" t="s">
        <v>37</v>
      </c>
    </row>
    <row r="63" spans="1:1">
      <c r="A63" s="1" t="s">
        <v>38</v>
      </c>
    </row>
    <row r="64" spans="1:1">
      <c r="A64" s="1" t="s">
        <v>39</v>
      </c>
    </row>
    <row r="67" spans="1:4">
      <c r="A67" s="1" t="s">
        <v>99</v>
      </c>
      <c r="D67" s="1" t="s">
        <v>41</v>
      </c>
    </row>
    <row r="70" spans="1:4">
      <c r="A70" s="1" t="s">
        <v>42</v>
      </c>
      <c r="D70" s="1" t="s">
        <v>43</v>
      </c>
    </row>
    <row r="71" spans="1:4">
      <c r="A71" s="1" t="s">
        <v>44</v>
      </c>
      <c r="D71" s="1" t="s">
        <v>45</v>
      </c>
    </row>
    <row r="76" spans="1:5">
      <c r="A76" s="1" t="s">
        <v>410</v>
      </c>
      <c r="D76" s="1" t="s">
        <v>47</v>
      </c>
      <c r="E76" s="1" t="s">
        <v>48</v>
      </c>
    </row>
    <row r="77" spans="1:5">
      <c r="A77" s="1" t="s">
        <v>258</v>
      </c>
      <c r="E77" s="1" t="s">
        <v>50</v>
      </c>
    </row>
  </sheetData>
  <mergeCells count="34">
    <mergeCell ref="A4:B4"/>
    <mergeCell ref="A35:E35"/>
    <mergeCell ref="A37:E37"/>
    <mergeCell ref="A38:E38"/>
    <mergeCell ref="A20:A22"/>
    <mergeCell ref="A23:A25"/>
    <mergeCell ref="A26:A28"/>
    <mergeCell ref="A29:A31"/>
    <mergeCell ref="A32:A34"/>
    <mergeCell ref="B20:B22"/>
    <mergeCell ref="B23:B25"/>
    <mergeCell ref="B26:B28"/>
    <mergeCell ref="B29:B31"/>
    <mergeCell ref="B32:B34"/>
    <mergeCell ref="D20:D22"/>
    <mergeCell ref="D23:D25"/>
    <mergeCell ref="D26:D28"/>
    <mergeCell ref="D29:D31"/>
    <mergeCell ref="D32:D34"/>
    <mergeCell ref="E20:E22"/>
    <mergeCell ref="E23:E25"/>
    <mergeCell ref="E26:E28"/>
    <mergeCell ref="E29:E31"/>
    <mergeCell ref="E32:E34"/>
    <mergeCell ref="F20:F22"/>
    <mergeCell ref="F23:F25"/>
    <mergeCell ref="F26:F28"/>
    <mergeCell ref="F29:F31"/>
    <mergeCell ref="F32:F34"/>
    <mergeCell ref="G20:G22"/>
    <mergeCell ref="G23:G25"/>
    <mergeCell ref="G26:G28"/>
    <mergeCell ref="G29:G31"/>
    <mergeCell ref="G32:G34"/>
  </mergeCells>
  <pageMargins left="0.432638888888889" right="0.17" top="0.84" bottom="0.590277777777778" header="0.511805555555556" footer="0.196527777777778"/>
  <pageSetup paperSize="1" scale="63" orientation="portrait" horizontalDpi="120" verticalDpi="72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9"/>
  <sheetViews>
    <sheetView zoomScaleSheetLayoutView="60" workbookViewId="0">
      <selection activeCell="A7" sqref="A7"/>
    </sheetView>
  </sheetViews>
  <sheetFormatPr defaultColWidth="9.1047619047619" defaultRowHeight="14.25" outlineLevelCol="6"/>
  <cols>
    <col min="1" max="1" width="6.55238095238095" style="26" customWidth="1"/>
    <col min="2" max="2" width="11.4380952380952" style="26" customWidth="1"/>
    <col min="3" max="3" width="56.5714285714286" style="26" customWidth="1"/>
    <col min="4" max="4" width="12.552380952381" style="26" customWidth="1"/>
    <col min="5" max="5" width="14.8571428571429" style="26" customWidth="1"/>
    <col min="6" max="6" width="5.66666666666667" style="26" customWidth="1"/>
    <col min="7" max="7" width="15.4380952380952" style="26" customWidth="1"/>
    <col min="8" max="8" width="9.1047619047619" style="26"/>
    <col min="9" max="9" width="11.9047619047619" style="26" customWidth="1"/>
    <col min="10" max="16384" width="9.1047619047619" style="26"/>
  </cols>
  <sheetData>
    <row r="4" spans="1:2">
      <c r="A4" s="27">
        <v>45827</v>
      </c>
      <c r="B4" s="27"/>
    </row>
    <row r="5" spans="1:2">
      <c r="A5" s="72"/>
      <c r="B5" s="72"/>
    </row>
    <row r="6" spans="1:2">
      <c r="A6" s="72"/>
      <c r="B6" s="72"/>
    </row>
    <row r="7" spans="1:2">
      <c r="A7" s="72" t="s">
        <v>411</v>
      </c>
      <c r="B7" s="72"/>
    </row>
    <row r="8" spans="1:2">
      <c r="A8" s="72" t="s">
        <v>412</v>
      </c>
      <c r="B8" s="72"/>
    </row>
    <row r="9" spans="1:1">
      <c r="A9" s="26" t="s">
        <v>413</v>
      </c>
    </row>
    <row r="12" spans="1:1">
      <c r="A12" s="26" t="s">
        <v>3</v>
      </c>
    </row>
    <row r="14" spans="2:2">
      <c r="B14" s="26" t="s">
        <v>4</v>
      </c>
    </row>
    <row r="15" spans="2:2">
      <c r="B15" s="26" t="s">
        <v>5</v>
      </c>
    </row>
    <row r="18" spans="1:1">
      <c r="A18" s="26" t="s">
        <v>6</v>
      </c>
    </row>
    <row r="19" ht="15" spans="3:3">
      <c r="C19" s="82"/>
    </row>
    <row r="20" ht="25.5" customHeight="1" spans="1:7">
      <c r="A20" s="74" t="s">
        <v>7</v>
      </c>
      <c r="B20" s="74" t="s">
        <v>8</v>
      </c>
      <c r="C20" s="74" t="s">
        <v>9</v>
      </c>
      <c r="D20" s="74" t="s">
        <v>10</v>
      </c>
      <c r="E20" s="75" t="s">
        <v>11</v>
      </c>
      <c r="F20" s="76"/>
      <c r="G20" s="77" t="s">
        <v>12</v>
      </c>
    </row>
    <row r="21" ht="14" customHeight="1" spans="1:7">
      <c r="A21" s="33">
        <v>1</v>
      </c>
      <c r="B21" s="33" t="s">
        <v>13</v>
      </c>
      <c r="C21" s="34" t="s">
        <v>289</v>
      </c>
      <c r="D21" s="35">
        <v>32995</v>
      </c>
      <c r="E21" s="36">
        <f>(D21*0.76)-4000</f>
        <v>21076.2</v>
      </c>
      <c r="F21" s="33" t="s">
        <v>15</v>
      </c>
      <c r="G21" s="37">
        <f>E21*A21</f>
        <v>21076.2</v>
      </c>
    </row>
    <row r="22" ht="14" customHeight="1" spans="1:7">
      <c r="A22" s="38"/>
      <c r="B22" s="38"/>
      <c r="C22" s="39" t="s">
        <v>103</v>
      </c>
      <c r="D22" s="40"/>
      <c r="E22" s="41"/>
      <c r="F22" s="38"/>
      <c r="G22" s="42"/>
    </row>
    <row r="23" ht="14" customHeight="1" spans="1:7">
      <c r="A23" s="14"/>
      <c r="B23" s="14"/>
      <c r="C23" s="43" t="s">
        <v>290</v>
      </c>
      <c r="D23" s="13"/>
      <c r="E23" s="44"/>
      <c r="F23" s="14"/>
      <c r="G23" s="45"/>
    </row>
    <row r="24" ht="17.25" spans="1:7">
      <c r="A24" s="102" t="s">
        <v>25</v>
      </c>
      <c r="B24" s="103"/>
      <c r="C24" s="103"/>
      <c r="D24" s="104"/>
      <c r="E24" s="105"/>
      <c r="F24" s="106" t="s">
        <v>15</v>
      </c>
      <c r="G24" s="107">
        <f>SUM(G21:G23)</f>
        <v>21076.2</v>
      </c>
    </row>
    <row r="25" ht="16.5" spans="1:7">
      <c r="A25" s="108"/>
      <c r="B25" s="108"/>
      <c r="C25" s="108"/>
      <c r="D25" s="108"/>
      <c r="E25" s="108"/>
      <c r="F25" s="109"/>
      <c r="G25" s="110"/>
    </row>
    <row r="26" spans="1:1">
      <c r="A26" s="26" t="s">
        <v>26</v>
      </c>
    </row>
    <row r="27" spans="2:2">
      <c r="B27" s="26" t="s">
        <v>27</v>
      </c>
    </row>
    <row r="29" s="26" customFormat="1" spans="1:1">
      <c r="A29" s="26" t="s">
        <v>28</v>
      </c>
    </row>
    <row r="30" s="70" customFormat="1" spans="2:2">
      <c r="B30" s="1" t="s">
        <v>105</v>
      </c>
    </row>
    <row r="31" s="70" customFormat="1" spans="2:2">
      <c r="B31" s="1" t="s">
        <v>106</v>
      </c>
    </row>
    <row r="32" s="70" customFormat="1" spans="2:2">
      <c r="B32" s="1" t="s">
        <v>107</v>
      </c>
    </row>
    <row r="34" spans="1:1">
      <c r="A34" s="26" t="s">
        <v>30</v>
      </c>
    </row>
    <row r="35" s="70" customFormat="1" spans="2:2">
      <c r="B35" s="1" t="s">
        <v>89</v>
      </c>
    </row>
    <row r="37" spans="1:1">
      <c r="A37" s="26" t="s">
        <v>58</v>
      </c>
    </row>
    <row r="38" spans="2:2">
      <c r="B38" s="26" t="s">
        <v>34</v>
      </c>
    </row>
    <row r="40" spans="2:2">
      <c r="B40" s="26" t="s">
        <v>35</v>
      </c>
    </row>
    <row r="42" spans="2:2">
      <c r="B42" s="26" t="s">
        <v>36</v>
      </c>
    </row>
    <row r="50" spans="1:1">
      <c r="A50" s="26" t="s">
        <v>37</v>
      </c>
    </row>
    <row r="53" spans="1:1">
      <c r="A53" s="26" t="s">
        <v>38</v>
      </c>
    </row>
    <row r="54" spans="1:1">
      <c r="A54" s="26" t="s">
        <v>39</v>
      </c>
    </row>
    <row r="57" spans="1:4">
      <c r="A57" s="26" t="s">
        <v>99</v>
      </c>
      <c r="D57" s="26" t="s">
        <v>41</v>
      </c>
    </row>
    <row r="60" spans="1:4">
      <c r="A60" s="26" t="s">
        <v>42</v>
      </c>
      <c r="D60" s="26" t="s">
        <v>43</v>
      </c>
    </row>
    <row r="61" ht="15" customHeight="1" spans="1:4">
      <c r="A61" s="26" t="s">
        <v>44</v>
      </c>
      <c r="D61" s="26" t="s">
        <v>45</v>
      </c>
    </row>
    <row r="62" ht="15" customHeight="1"/>
    <row r="63" ht="15" customHeight="1"/>
    <row r="68" spans="1:5">
      <c r="A68" s="1" t="s">
        <v>414</v>
      </c>
      <c r="D68" s="26" t="s">
        <v>47</v>
      </c>
      <c r="E68" s="26" t="s">
        <v>48</v>
      </c>
    </row>
    <row r="69" spans="1:5">
      <c r="A69" s="1" t="s">
        <v>258</v>
      </c>
      <c r="E69" s="26" t="s">
        <v>50</v>
      </c>
    </row>
  </sheetData>
  <mergeCells count="8">
    <mergeCell ref="A4:B4"/>
    <mergeCell ref="A24:E24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7"/>
  <sheetViews>
    <sheetView topLeftCell="A24" workbookViewId="0">
      <selection activeCell="D60" sqref="D60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1.7142857142857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1428571428571" style="1" customWidth="1"/>
    <col min="8" max="16384" width="9.14285714285714" style="1"/>
  </cols>
  <sheetData>
    <row r="4" spans="1:2">
      <c r="A4" s="27">
        <v>45811</v>
      </c>
      <c r="B4" s="27"/>
    </row>
    <row r="5" spans="1:2">
      <c r="A5" s="27"/>
      <c r="B5" s="27"/>
    </row>
    <row r="6" spans="1:2">
      <c r="A6" s="27"/>
      <c r="B6" s="27"/>
    </row>
    <row r="7" spans="1:1">
      <c r="A7" s="1" t="s">
        <v>0</v>
      </c>
    </row>
    <row r="8" spans="1:1">
      <c r="A8" s="1" t="s">
        <v>1</v>
      </c>
    </row>
    <row r="9" spans="1:1">
      <c r="A9" s="1" t="s">
        <v>2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6</v>
      </c>
    </row>
    <row r="18" ht="15" spans="3:3">
      <c r="C18" s="24"/>
    </row>
    <row r="19" ht="25.5" customHeight="1" spans="1:7">
      <c r="A19" s="29" t="s">
        <v>7</v>
      </c>
      <c r="B19" s="29" t="s">
        <v>8</v>
      </c>
      <c r="C19" s="29" t="s">
        <v>9</v>
      </c>
      <c r="D19" s="29" t="s">
        <v>10</v>
      </c>
      <c r="E19" s="30" t="s">
        <v>11</v>
      </c>
      <c r="F19" s="31"/>
      <c r="G19" s="32" t="s">
        <v>12</v>
      </c>
    </row>
    <row r="20" spans="1:7">
      <c r="A20" s="33">
        <v>1</v>
      </c>
      <c r="B20" s="33" t="s">
        <v>13</v>
      </c>
      <c r="C20" s="56" t="s">
        <v>14</v>
      </c>
      <c r="D20" s="57">
        <v>24995</v>
      </c>
      <c r="E20" s="36">
        <f>(D20*0.76)-800</f>
        <v>18196.2</v>
      </c>
      <c r="F20" s="33" t="s">
        <v>15</v>
      </c>
      <c r="G20" s="58">
        <f>E20*A20</f>
        <v>18196.2</v>
      </c>
    </row>
    <row r="21" spans="1:7">
      <c r="A21" s="38"/>
      <c r="B21" s="38"/>
      <c r="C21" s="59" t="s">
        <v>16</v>
      </c>
      <c r="D21" s="60"/>
      <c r="E21" s="41"/>
      <c r="F21" s="38"/>
      <c r="G21" s="61"/>
    </row>
    <row r="22" spans="1:7">
      <c r="A22" s="38"/>
      <c r="B22" s="38"/>
      <c r="C22" s="59" t="s">
        <v>17</v>
      </c>
      <c r="D22" s="60"/>
      <c r="E22" s="41"/>
      <c r="F22" s="38"/>
      <c r="G22" s="61"/>
    </row>
    <row r="23" ht="15" spans="1:7">
      <c r="A23" s="14"/>
      <c r="B23" s="14"/>
      <c r="C23" s="62" t="s">
        <v>18</v>
      </c>
      <c r="D23" s="63"/>
      <c r="E23" s="44"/>
      <c r="F23" s="14"/>
      <c r="G23" s="64"/>
    </row>
    <row r="24" customFormat="1" ht="15" spans="1:7">
      <c r="A24" s="33">
        <v>1</v>
      </c>
      <c r="B24" s="33" t="s">
        <v>13</v>
      </c>
      <c r="C24" s="56" t="s">
        <v>19</v>
      </c>
      <c r="D24" s="57">
        <v>27995</v>
      </c>
      <c r="E24" s="36">
        <f>(D24*0.76)-1000</f>
        <v>20276.2</v>
      </c>
      <c r="F24" s="33" t="s">
        <v>15</v>
      </c>
      <c r="G24" s="58">
        <f>E24*A24</f>
        <v>20276.2</v>
      </c>
    </row>
    <row r="25" customFormat="1" ht="15" spans="1:7">
      <c r="A25" s="38"/>
      <c r="B25" s="38"/>
      <c r="C25" s="59" t="s">
        <v>16</v>
      </c>
      <c r="D25" s="60"/>
      <c r="E25" s="41"/>
      <c r="F25" s="38"/>
      <c r="G25" s="61"/>
    </row>
    <row r="26" customFormat="1" ht="15" spans="1:7">
      <c r="A26" s="38"/>
      <c r="B26" s="38"/>
      <c r="C26" s="59" t="s">
        <v>20</v>
      </c>
      <c r="D26" s="60"/>
      <c r="E26" s="41"/>
      <c r="F26" s="38"/>
      <c r="G26" s="61"/>
    </row>
    <row r="27" customFormat="1" ht="15.75" spans="1:7">
      <c r="A27" s="14"/>
      <c r="B27" s="14"/>
      <c r="C27" s="62" t="s">
        <v>18</v>
      </c>
      <c r="D27" s="63"/>
      <c r="E27" s="44"/>
      <c r="F27" s="14"/>
      <c r="G27" s="64"/>
    </row>
    <row r="28" customFormat="1" ht="15" spans="1:7">
      <c r="A28" s="33">
        <v>1</v>
      </c>
      <c r="B28" s="33" t="s">
        <v>13</v>
      </c>
      <c r="C28" s="34" t="s">
        <v>102</v>
      </c>
      <c r="D28" s="35">
        <v>41995</v>
      </c>
      <c r="E28" s="36">
        <f>(D28*0.76)-4000</f>
        <v>27916.2</v>
      </c>
      <c r="F28" s="33" t="s">
        <v>15</v>
      </c>
      <c r="G28" s="37">
        <f>E28*A28</f>
        <v>27916.2</v>
      </c>
    </row>
    <row r="29" customFormat="1" ht="15" spans="1:7">
      <c r="A29" s="38"/>
      <c r="B29" s="38"/>
      <c r="C29" s="39" t="s">
        <v>103</v>
      </c>
      <c r="D29" s="40"/>
      <c r="E29" s="41"/>
      <c r="F29" s="38"/>
      <c r="G29" s="42"/>
    </row>
    <row r="30" customFormat="1" ht="15.75" spans="1:7">
      <c r="A30" s="14"/>
      <c r="B30" s="14"/>
      <c r="C30" s="43" t="s">
        <v>104</v>
      </c>
      <c r="D30" s="13"/>
      <c r="E30" s="44"/>
      <c r="F30" s="14"/>
      <c r="G30" s="45"/>
    </row>
    <row r="31" s="26" customFormat="1" ht="15" spans="1:7">
      <c r="A31" s="96" t="s">
        <v>24</v>
      </c>
      <c r="B31" s="97"/>
      <c r="C31" s="97"/>
      <c r="D31" s="98"/>
      <c r="E31" s="99"/>
      <c r="F31" s="100" t="s">
        <v>15</v>
      </c>
      <c r="G31" s="101">
        <v>1000</v>
      </c>
    </row>
    <row r="32" s="26" customFormat="1" ht="17.25" spans="1:7">
      <c r="A32" s="102" t="s">
        <v>25</v>
      </c>
      <c r="B32" s="103"/>
      <c r="C32" s="103"/>
      <c r="D32" s="104"/>
      <c r="E32" s="105"/>
      <c r="F32" s="106" t="s">
        <v>15</v>
      </c>
      <c r="G32" s="107">
        <f>SUM(G20:G31)</f>
        <v>67388.6</v>
      </c>
    </row>
    <row r="33" ht="16.5" spans="1:7">
      <c r="A33" s="51"/>
      <c r="B33" s="51"/>
      <c r="C33" s="51"/>
      <c r="D33" s="51"/>
      <c r="E33" s="51"/>
      <c r="F33" s="52"/>
      <c r="G33" s="53"/>
    </row>
    <row r="34" spans="1:1">
      <c r="A34" s="1" t="s">
        <v>26</v>
      </c>
    </row>
    <row r="35" spans="2:2">
      <c r="B35" s="1" t="s">
        <v>27</v>
      </c>
    </row>
    <row r="36" customFormat="1" ht="15" spans="2:2">
      <c r="B36" s="1"/>
    </row>
    <row r="37" customFormat="1" ht="15" spans="1:2">
      <c r="A37" s="1" t="s">
        <v>28</v>
      </c>
      <c r="B37" s="1"/>
    </row>
    <row r="38" customFormat="1" ht="15" spans="1:2">
      <c r="A38" s="2"/>
      <c r="B38" s="1" t="s">
        <v>29</v>
      </c>
    </row>
    <row r="39" customFormat="1" ht="15" spans="1:2">
      <c r="A39" s="2"/>
      <c r="B39" s="1" t="s">
        <v>105</v>
      </c>
    </row>
    <row r="40" customFormat="1" ht="15" spans="1:2">
      <c r="A40" s="2"/>
      <c r="B40" s="1" t="s">
        <v>106</v>
      </c>
    </row>
    <row r="41" customFormat="1" ht="15" spans="1:2">
      <c r="A41" s="2"/>
      <c r="B41" s="1" t="s">
        <v>107</v>
      </c>
    </row>
    <row r="42" customFormat="1" ht="15" spans="2:2">
      <c r="B42" s="1"/>
    </row>
    <row r="43" spans="1:1">
      <c r="A43" s="1" t="s">
        <v>30</v>
      </c>
    </row>
    <row r="44" spans="2:2">
      <c r="B44" s="1" t="s">
        <v>31</v>
      </c>
    </row>
    <row r="45" customFormat="1" ht="15" spans="2:2">
      <c r="B45" s="1" t="s">
        <v>89</v>
      </c>
    </row>
    <row r="46" s="2" customFormat="1" spans="2:2">
      <c r="B46" s="1"/>
    </row>
    <row r="47" s="1" customFormat="1" spans="1:2">
      <c r="A47" s="1" t="s">
        <v>32</v>
      </c>
      <c r="B47" s="1" t="s">
        <v>33</v>
      </c>
    </row>
    <row r="48" s="1" customFormat="1" spans="2:2">
      <c r="B48" s="1" t="s">
        <v>34</v>
      </c>
    </row>
    <row r="49" s="2" customFormat="1" spans="2:2">
      <c r="B49" s="24"/>
    </row>
    <row r="50" spans="2:2">
      <c r="B50" s="1" t="s">
        <v>35</v>
      </c>
    </row>
    <row r="52" spans="2:2">
      <c r="B52" s="1" t="s">
        <v>36</v>
      </c>
    </row>
    <row r="59" spans="1:1">
      <c r="A59" s="1" t="s">
        <v>37</v>
      </c>
    </row>
    <row r="62" spans="1:1">
      <c r="A62" s="1" t="s">
        <v>38</v>
      </c>
    </row>
    <row r="63" spans="1:1">
      <c r="A63" s="1" t="s">
        <v>39</v>
      </c>
    </row>
    <row r="66" spans="1:4">
      <c r="A66" s="1" t="s">
        <v>40</v>
      </c>
      <c r="D66" s="1" t="s">
        <v>41</v>
      </c>
    </row>
    <row r="69" spans="1:4">
      <c r="A69" s="1" t="s">
        <v>42</v>
      </c>
      <c r="D69" s="1" t="s">
        <v>43</v>
      </c>
    </row>
    <row r="70" spans="1:4">
      <c r="A70" s="1" t="s">
        <v>44</v>
      </c>
      <c r="D70" s="1" t="s">
        <v>45</v>
      </c>
    </row>
    <row r="76" spans="1:5">
      <c r="A76" s="1" t="s">
        <v>108</v>
      </c>
      <c r="D76" s="1" t="s">
        <v>47</v>
      </c>
      <c r="E76" s="1" t="s">
        <v>48</v>
      </c>
    </row>
    <row r="77" spans="1:5">
      <c r="A77" s="1" t="s">
        <v>109</v>
      </c>
      <c r="E77" s="1" t="s">
        <v>50</v>
      </c>
    </row>
  </sheetData>
  <mergeCells count="21">
    <mergeCell ref="A4:B4"/>
    <mergeCell ref="A31:E31"/>
    <mergeCell ref="A32:E32"/>
    <mergeCell ref="A20:A23"/>
    <mergeCell ref="A24:A27"/>
    <mergeCell ref="A28:A30"/>
    <mergeCell ref="B20:B23"/>
    <mergeCell ref="B24:B27"/>
    <mergeCell ref="B28:B30"/>
    <mergeCell ref="D20:D23"/>
    <mergeCell ref="D24:D27"/>
    <mergeCell ref="D28:D30"/>
    <mergeCell ref="E20:E23"/>
    <mergeCell ref="E24:E27"/>
    <mergeCell ref="E28:E30"/>
    <mergeCell ref="F20:F23"/>
    <mergeCell ref="F24:F27"/>
    <mergeCell ref="F28:F30"/>
    <mergeCell ref="G20:G23"/>
    <mergeCell ref="G24:G27"/>
    <mergeCell ref="G28:G30"/>
  </mergeCells>
  <pageMargins left="0.393055555555556" right="0.17" top="0.865972222222222" bottom="0.590277777777778" header="0.5" footer="0.196527777777778"/>
  <pageSetup paperSize="1" scale="63" orientation="portrait" horizontalDpi="120" verticalDpi="72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5"/>
  <sheetViews>
    <sheetView workbookViewId="0">
      <selection activeCell="A7" sqref="A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6.5714285714286" style="1" customWidth="1"/>
    <col min="8" max="16384" width="9.14285714285714" style="1"/>
  </cols>
  <sheetData>
    <row r="4" spans="1:2">
      <c r="A4" s="27">
        <v>45827</v>
      </c>
      <c r="B4" s="27"/>
    </row>
    <row r="5" spans="1:2">
      <c r="A5" s="27"/>
      <c r="B5" s="27"/>
    </row>
    <row r="6" spans="1:2">
      <c r="A6" s="27"/>
      <c r="B6" s="27"/>
    </row>
    <row r="7" spans="1:1">
      <c r="A7" s="27" t="s">
        <v>415</v>
      </c>
    </row>
    <row r="8" spans="1:1">
      <c r="A8" s="27" t="s">
        <v>416</v>
      </c>
    </row>
    <row r="9" spans="1:1">
      <c r="A9" s="1" t="s">
        <v>417</v>
      </c>
    </row>
    <row r="11" spans="1:1">
      <c r="A11" s="1" t="s">
        <v>3</v>
      </c>
    </row>
    <row r="13" spans="2:2">
      <c r="B13" s="1" t="s">
        <v>4</v>
      </c>
    </row>
    <row r="14" spans="2:2">
      <c r="B14" s="1" t="s">
        <v>5</v>
      </c>
    </row>
    <row r="16" spans="1:1">
      <c r="A16" s="1" t="s">
        <v>74</v>
      </c>
    </row>
    <row r="17" ht="15" spans="3:3">
      <c r="C17" s="28"/>
    </row>
    <row r="18" ht="25.5" customHeight="1" spans="1:7">
      <c r="A18" s="29" t="s">
        <v>7</v>
      </c>
      <c r="B18" s="29" t="s">
        <v>8</v>
      </c>
      <c r="C18" s="29" t="s">
        <v>9</v>
      </c>
      <c r="D18" s="29" t="s">
        <v>10</v>
      </c>
      <c r="E18" s="30" t="s">
        <v>11</v>
      </c>
      <c r="F18" s="31"/>
      <c r="G18" s="32" t="s">
        <v>12</v>
      </c>
    </row>
    <row r="19" customFormat="1" ht="15" spans="1:7">
      <c r="A19" s="33">
        <v>4</v>
      </c>
      <c r="B19" s="33" t="s">
        <v>13</v>
      </c>
      <c r="C19" s="34" t="s">
        <v>354</v>
      </c>
      <c r="D19" s="35">
        <v>29995</v>
      </c>
      <c r="E19" s="36">
        <f>(D19*0.76)-4000</f>
        <v>18796.2</v>
      </c>
      <c r="F19" s="33" t="s">
        <v>15</v>
      </c>
      <c r="G19" s="37">
        <f>E19*A19</f>
        <v>75184.8</v>
      </c>
    </row>
    <row r="20" customFormat="1" ht="15" spans="1:7">
      <c r="A20" s="38"/>
      <c r="B20" s="38"/>
      <c r="C20" s="39" t="s">
        <v>103</v>
      </c>
      <c r="D20" s="40"/>
      <c r="E20" s="41"/>
      <c r="F20" s="38"/>
      <c r="G20" s="42"/>
    </row>
    <row r="21" customFormat="1" ht="15.75" spans="1:7">
      <c r="A21" s="14"/>
      <c r="B21" s="14"/>
      <c r="C21" s="43" t="s">
        <v>355</v>
      </c>
      <c r="D21" s="13"/>
      <c r="E21" s="44"/>
      <c r="F21" s="14"/>
      <c r="G21" s="45"/>
    </row>
    <row r="22" customFormat="1" ht="15" spans="1:7">
      <c r="A22" s="33">
        <v>1</v>
      </c>
      <c r="B22" s="33" t="s">
        <v>13</v>
      </c>
      <c r="C22" s="34" t="s">
        <v>154</v>
      </c>
      <c r="D22" s="35">
        <v>76595</v>
      </c>
      <c r="E22" s="36">
        <f>(D22*0.76)-7000</f>
        <v>51212.2</v>
      </c>
      <c r="F22" s="33" t="s">
        <v>15</v>
      </c>
      <c r="G22" s="37">
        <f>E22*A22</f>
        <v>51212.2</v>
      </c>
    </row>
    <row r="23" customFormat="1" ht="15" spans="1:7">
      <c r="A23" s="38"/>
      <c r="B23" s="38"/>
      <c r="C23" s="39" t="s">
        <v>86</v>
      </c>
      <c r="D23" s="40"/>
      <c r="E23" s="41"/>
      <c r="F23" s="38"/>
      <c r="G23" s="42"/>
    </row>
    <row r="24" customFormat="1" ht="15.75" spans="1:7">
      <c r="A24" s="14"/>
      <c r="B24" s="14"/>
      <c r="C24" s="43" t="s">
        <v>155</v>
      </c>
      <c r="D24" s="13"/>
      <c r="E24" s="44"/>
      <c r="F24" s="14"/>
      <c r="G24" s="45"/>
    </row>
    <row r="25" ht="17.25" spans="1:7">
      <c r="A25" s="46" t="s">
        <v>25</v>
      </c>
      <c r="B25" s="65"/>
      <c r="C25" s="65"/>
      <c r="D25" s="47"/>
      <c r="E25" s="48"/>
      <c r="F25" s="66" t="s">
        <v>15</v>
      </c>
      <c r="G25" s="50">
        <f>SUM(G19:G24)</f>
        <v>126397</v>
      </c>
    </row>
    <row r="26" ht="15" spans="1:7">
      <c r="A26" s="9" t="s">
        <v>316</v>
      </c>
      <c r="B26" s="10"/>
      <c r="C26" s="11"/>
      <c r="D26" s="12"/>
      <c r="E26" s="13"/>
      <c r="F26" s="14" t="s">
        <v>15</v>
      </c>
      <c r="G26" s="15">
        <v>43700</v>
      </c>
    </row>
    <row r="27" customFormat="1" ht="15.75" spans="1:8">
      <c r="A27" s="4" t="s">
        <v>24</v>
      </c>
      <c r="B27" s="16"/>
      <c r="C27" s="16"/>
      <c r="D27" s="5"/>
      <c r="E27" s="6"/>
      <c r="F27" s="17" t="s">
        <v>15</v>
      </c>
      <c r="G27" s="8">
        <v>1000</v>
      </c>
      <c r="H27" s="2"/>
    </row>
    <row r="28" ht="17.25" spans="1:7">
      <c r="A28" s="46" t="s">
        <v>83</v>
      </c>
      <c r="B28" s="65"/>
      <c r="C28" s="65"/>
      <c r="D28" s="47"/>
      <c r="E28" s="48"/>
      <c r="F28" s="66" t="s">
        <v>15</v>
      </c>
      <c r="G28" s="50">
        <f>SUM(G25:G27)</f>
        <v>171097</v>
      </c>
    </row>
    <row r="29" ht="16.5" spans="1:7">
      <c r="A29" s="51"/>
      <c r="B29" s="51"/>
      <c r="C29" s="51"/>
      <c r="D29" s="51"/>
      <c r="E29" s="51"/>
      <c r="F29" s="52"/>
      <c r="G29" s="53"/>
    </row>
    <row r="30" spans="1:1">
      <c r="A30" s="1" t="s">
        <v>26</v>
      </c>
    </row>
    <row r="31" spans="2:2">
      <c r="B31" s="1" t="s">
        <v>27</v>
      </c>
    </row>
    <row r="33" spans="1:1">
      <c r="A33" s="1" t="s">
        <v>30</v>
      </c>
    </row>
    <row r="34" s="2" customFormat="1" spans="2:2">
      <c r="B34" s="1" t="s">
        <v>89</v>
      </c>
    </row>
    <row r="35" s="2" customFormat="1" spans="2:2">
      <c r="B35" s="1"/>
    </row>
    <row r="36" spans="1:1">
      <c r="A36" s="1" t="s">
        <v>58</v>
      </c>
    </row>
    <row r="37" spans="2:2">
      <c r="B37" s="1" t="s">
        <v>34</v>
      </c>
    </row>
    <row r="38" spans="2:2">
      <c r="B38" s="24" t="s">
        <v>90</v>
      </c>
    </row>
    <row r="39" spans="2:2">
      <c r="B39" s="25" t="s">
        <v>349</v>
      </c>
    </row>
    <row r="40" spans="2:2">
      <c r="B40" s="25"/>
    </row>
    <row r="41" spans="2:2">
      <c r="B41" s="1" t="s">
        <v>35</v>
      </c>
    </row>
    <row r="43" spans="2:2">
      <c r="B43" s="1" t="s">
        <v>36</v>
      </c>
    </row>
    <row r="46" spans="2:2">
      <c r="B46" s="24"/>
    </row>
    <row r="48" spans="1:1">
      <c r="A48" s="1" t="s">
        <v>37</v>
      </c>
    </row>
    <row r="51" spans="1:1">
      <c r="A51" s="1" t="s">
        <v>38</v>
      </c>
    </row>
    <row r="52" spans="1:1">
      <c r="A52" s="1" t="s">
        <v>39</v>
      </c>
    </row>
    <row r="55" spans="1:4">
      <c r="A55" s="1" t="s">
        <v>99</v>
      </c>
      <c r="D55" s="1" t="s">
        <v>41</v>
      </c>
    </row>
    <row r="58" spans="1:4">
      <c r="A58" s="1" t="s">
        <v>42</v>
      </c>
      <c r="D58" s="1" t="s">
        <v>43</v>
      </c>
    </row>
    <row r="59" spans="1:4">
      <c r="A59" s="1" t="s">
        <v>44</v>
      </c>
      <c r="D59" s="1" t="s">
        <v>45</v>
      </c>
    </row>
    <row r="64" spans="1:5">
      <c r="A64" s="1" t="s">
        <v>418</v>
      </c>
      <c r="D64" s="1" t="s">
        <v>47</v>
      </c>
      <c r="E64" s="1" t="s">
        <v>48</v>
      </c>
    </row>
    <row r="65" spans="1:5">
      <c r="A65" s="1" t="s">
        <v>419</v>
      </c>
      <c r="E65" s="1" t="s">
        <v>50</v>
      </c>
    </row>
  </sheetData>
  <mergeCells count="16">
    <mergeCell ref="A4:B4"/>
    <mergeCell ref="A25:E25"/>
    <mergeCell ref="A27:E27"/>
    <mergeCell ref="A28:E28"/>
    <mergeCell ref="A19:A21"/>
    <mergeCell ref="A22:A24"/>
    <mergeCell ref="B19:B21"/>
    <mergeCell ref="B22:B24"/>
    <mergeCell ref="D19:D21"/>
    <mergeCell ref="D22:D24"/>
    <mergeCell ref="E19:E21"/>
    <mergeCell ref="E22:E24"/>
    <mergeCell ref="F19:F21"/>
    <mergeCell ref="F22:F24"/>
    <mergeCell ref="G19:G21"/>
    <mergeCell ref="G22:G24"/>
  </mergeCells>
  <pageMargins left="0.432638888888889" right="0.17" top="0.84" bottom="0.590277777777778" header="0.511805555555556" footer="0.196527777777778"/>
  <pageSetup paperSize="1" scale="74" orientation="portrait" horizontalDpi="120" verticalDpi="72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5"/>
  <sheetViews>
    <sheetView topLeftCell="A4" workbookViewId="0">
      <selection activeCell="A7" sqref="A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6.5714285714286" style="1" customWidth="1"/>
    <col min="8" max="16384" width="9.14285714285714" style="1"/>
  </cols>
  <sheetData>
    <row r="4" spans="1:2">
      <c r="A4" s="27">
        <v>45827</v>
      </c>
      <c r="B4" s="27"/>
    </row>
    <row r="5" spans="1:2">
      <c r="A5" s="27"/>
      <c r="B5" s="27"/>
    </row>
    <row r="6" spans="1:2">
      <c r="A6" s="27"/>
      <c r="B6" s="27"/>
    </row>
    <row r="7" spans="1:1">
      <c r="A7" s="27" t="s">
        <v>420</v>
      </c>
    </row>
    <row r="8" spans="1:1">
      <c r="A8" s="27" t="s">
        <v>421</v>
      </c>
    </row>
    <row r="9" spans="1:1">
      <c r="A9" s="1" t="s">
        <v>422</v>
      </c>
    </row>
    <row r="11" spans="1:1">
      <c r="A11" s="1" t="s">
        <v>3</v>
      </c>
    </row>
    <row r="13" spans="2:2">
      <c r="B13" s="1" t="s">
        <v>4</v>
      </c>
    </row>
    <row r="14" spans="2:2">
      <c r="B14" s="1" t="s">
        <v>5</v>
      </c>
    </row>
    <row r="16" spans="1:1">
      <c r="A16" s="1" t="s">
        <v>74</v>
      </c>
    </row>
    <row r="17" ht="15" spans="3:3">
      <c r="C17" s="28"/>
    </row>
    <row r="18" ht="25.5" customHeight="1" spans="1:7">
      <c r="A18" s="29" t="s">
        <v>7</v>
      </c>
      <c r="B18" s="29" t="s">
        <v>8</v>
      </c>
      <c r="C18" s="29" t="s">
        <v>9</v>
      </c>
      <c r="D18" s="29" t="s">
        <v>10</v>
      </c>
      <c r="E18" s="30" t="s">
        <v>11</v>
      </c>
      <c r="F18" s="31"/>
      <c r="G18" s="32" t="s">
        <v>12</v>
      </c>
    </row>
    <row r="19" customFormat="1" ht="15" spans="1:7">
      <c r="A19" s="33">
        <v>4</v>
      </c>
      <c r="B19" s="33" t="s">
        <v>13</v>
      </c>
      <c r="C19" s="34" t="s">
        <v>289</v>
      </c>
      <c r="D19" s="35">
        <v>32995</v>
      </c>
      <c r="E19" s="36">
        <f>(D19*0.76)-4000</f>
        <v>21076.2</v>
      </c>
      <c r="F19" s="33" t="s">
        <v>15</v>
      </c>
      <c r="G19" s="37">
        <f>E19*A19</f>
        <v>84304.8</v>
      </c>
    </row>
    <row r="20" customFormat="1" ht="15" spans="1:7">
      <c r="A20" s="38"/>
      <c r="B20" s="38"/>
      <c r="C20" s="39" t="s">
        <v>103</v>
      </c>
      <c r="D20" s="40"/>
      <c r="E20" s="41"/>
      <c r="F20" s="38"/>
      <c r="G20" s="42"/>
    </row>
    <row r="21" customFormat="1" ht="15.75" spans="1:7">
      <c r="A21" s="14"/>
      <c r="B21" s="14"/>
      <c r="C21" s="43" t="s">
        <v>290</v>
      </c>
      <c r="D21" s="13"/>
      <c r="E21" s="44"/>
      <c r="F21" s="14"/>
      <c r="G21" s="45"/>
    </row>
    <row r="22" customFormat="1" ht="15" spans="1:7">
      <c r="A22" s="33">
        <v>1</v>
      </c>
      <c r="B22" s="33" t="s">
        <v>13</v>
      </c>
      <c r="C22" s="34" t="s">
        <v>154</v>
      </c>
      <c r="D22" s="35">
        <v>76595</v>
      </c>
      <c r="E22" s="36">
        <f>(D22*0.76)-7000</f>
        <v>51212.2</v>
      </c>
      <c r="F22" s="33" t="s">
        <v>15</v>
      </c>
      <c r="G22" s="37">
        <f>E22*A22</f>
        <v>51212.2</v>
      </c>
    </row>
    <row r="23" customFormat="1" ht="15" spans="1:7">
      <c r="A23" s="38"/>
      <c r="B23" s="38"/>
      <c r="C23" s="39" t="s">
        <v>86</v>
      </c>
      <c r="D23" s="40"/>
      <c r="E23" s="41"/>
      <c r="F23" s="38"/>
      <c r="G23" s="42"/>
    </row>
    <row r="24" customFormat="1" ht="15.75" spans="1:7">
      <c r="A24" s="14"/>
      <c r="B24" s="14"/>
      <c r="C24" s="43" t="s">
        <v>155</v>
      </c>
      <c r="D24" s="13"/>
      <c r="E24" s="44"/>
      <c r="F24" s="14"/>
      <c r="G24" s="45"/>
    </row>
    <row r="25" ht="17.25" spans="1:7">
      <c r="A25" s="46" t="s">
        <v>25</v>
      </c>
      <c r="B25" s="65"/>
      <c r="C25" s="65"/>
      <c r="D25" s="47"/>
      <c r="E25" s="48"/>
      <c r="F25" s="66" t="s">
        <v>15</v>
      </c>
      <c r="G25" s="50">
        <f>SUM(G19:G24)</f>
        <v>135517</v>
      </c>
    </row>
    <row r="26" ht="15" spans="1:7">
      <c r="A26" s="9" t="s">
        <v>316</v>
      </c>
      <c r="B26" s="10"/>
      <c r="C26" s="11"/>
      <c r="D26" s="12"/>
      <c r="E26" s="13"/>
      <c r="F26" s="14" t="s">
        <v>15</v>
      </c>
      <c r="G26" s="15">
        <v>124600</v>
      </c>
    </row>
    <row r="27" customFormat="1" ht="15.75" spans="1:8">
      <c r="A27" s="4" t="s">
        <v>24</v>
      </c>
      <c r="B27" s="16"/>
      <c r="C27" s="16"/>
      <c r="D27" s="5"/>
      <c r="E27" s="6"/>
      <c r="F27" s="17" t="s">
        <v>15</v>
      </c>
      <c r="G27" s="8">
        <v>600</v>
      </c>
      <c r="H27" s="2"/>
    </row>
    <row r="28" ht="17.25" spans="1:7">
      <c r="A28" s="46" t="s">
        <v>83</v>
      </c>
      <c r="B28" s="65"/>
      <c r="C28" s="65"/>
      <c r="D28" s="47"/>
      <c r="E28" s="48"/>
      <c r="F28" s="66" t="s">
        <v>15</v>
      </c>
      <c r="G28" s="50">
        <f>SUM(G25:G27)</f>
        <v>260717</v>
      </c>
    </row>
    <row r="29" ht="16.5" spans="1:7">
      <c r="A29" s="51"/>
      <c r="B29" s="51"/>
      <c r="C29" s="51"/>
      <c r="D29" s="51"/>
      <c r="E29" s="51"/>
      <c r="F29" s="52"/>
      <c r="G29" s="53"/>
    </row>
    <row r="30" spans="1:1">
      <c r="A30" s="1" t="s">
        <v>26</v>
      </c>
    </row>
    <row r="31" spans="2:2">
      <c r="B31" s="1" t="s">
        <v>27</v>
      </c>
    </row>
    <row r="33" spans="1:1">
      <c r="A33" s="1" t="s">
        <v>30</v>
      </c>
    </row>
    <row r="34" s="2" customFormat="1" spans="2:2">
      <c r="B34" s="1" t="s">
        <v>89</v>
      </c>
    </row>
    <row r="35" s="2" customFormat="1" spans="2:2">
      <c r="B35" s="1"/>
    </row>
    <row r="36" spans="1:1">
      <c r="A36" s="1" t="s">
        <v>58</v>
      </c>
    </row>
    <row r="37" spans="2:2">
      <c r="B37" s="1" t="s">
        <v>34</v>
      </c>
    </row>
    <row r="38" spans="2:2">
      <c r="B38" s="24" t="s">
        <v>90</v>
      </c>
    </row>
    <row r="39" spans="2:2">
      <c r="B39" s="25" t="s">
        <v>349</v>
      </c>
    </row>
    <row r="40" spans="2:2">
      <c r="B40" s="25"/>
    </row>
    <row r="41" spans="2:2">
      <c r="B41" s="1" t="s">
        <v>35</v>
      </c>
    </row>
    <row r="43" spans="2:2">
      <c r="B43" s="1" t="s">
        <v>36</v>
      </c>
    </row>
    <row r="46" spans="2:2">
      <c r="B46" s="24"/>
    </row>
    <row r="48" spans="1:1">
      <c r="A48" s="1" t="s">
        <v>37</v>
      </c>
    </row>
    <row r="51" spans="1:1">
      <c r="A51" s="1" t="s">
        <v>38</v>
      </c>
    </row>
    <row r="52" spans="1:1">
      <c r="A52" s="1" t="s">
        <v>39</v>
      </c>
    </row>
    <row r="55" spans="1:4">
      <c r="A55" s="1" t="s">
        <v>99</v>
      </c>
      <c r="D55" s="1" t="s">
        <v>41</v>
      </c>
    </row>
    <row r="58" spans="1:4">
      <c r="A58" s="1" t="s">
        <v>42</v>
      </c>
      <c r="D58" s="1" t="s">
        <v>43</v>
      </c>
    </row>
    <row r="59" spans="1:4">
      <c r="A59" s="1" t="s">
        <v>44</v>
      </c>
      <c r="D59" s="1" t="s">
        <v>45</v>
      </c>
    </row>
    <row r="64" spans="1:5">
      <c r="A64" s="1" t="s">
        <v>423</v>
      </c>
      <c r="D64" s="1" t="s">
        <v>47</v>
      </c>
      <c r="E64" s="1" t="s">
        <v>48</v>
      </c>
    </row>
    <row r="65" spans="1:5">
      <c r="A65" s="1" t="s">
        <v>424</v>
      </c>
      <c r="E65" s="1" t="s">
        <v>50</v>
      </c>
    </row>
  </sheetData>
  <mergeCells count="16">
    <mergeCell ref="A4:B4"/>
    <mergeCell ref="A25:E25"/>
    <mergeCell ref="A27:E27"/>
    <mergeCell ref="A28:E28"/>
    <mergeCell ref="A19:A21"/>
    <mergeCell ref="A22:A24"/>
    <mergeCell ref="B19:B21"/>
    <mergeCell ref="B22:B24"/>
    <mergeCell ref="D19:D21"/>
    <mergeCell ref="D22:D24"/>
    <mergeCell ref="E19:E21"/>
    <mergeCell ref="E22:E24"/>
    <mergeCell ref="F19:F21"/>
    <mergeCell ref="F22:F24"/>
    <mergeCell ref="G19:G21"/>
    <mergeCell ref="G22:G24"/>
  </mergeCells>
  <pageMargins left="0.432638888888889" right="0.17" top="0.84" bottom="0.590277777777778" header="0.511805555555556" footer="0.196527777777778"/>
  <pageSetup paperSize="1" scale="74" orientation="portrait" horizontalDpi="120" verticalDpi="72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4"/>
  <sheetViews>
    <sheetView topLeftCell="A46" workbookViewId="0">
      <selection activeCell="A7" sqref="A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2.7142857142857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7">
        <v>45827</v>
      </c>
      <c r="B4" s="27"/>
    </row>
    <row r="5" spans="1:2">
      <c r="A5" s="27"/>
      <c r="B5" s="27"/>
    </row>
    <row r="6" spans="1:2">
      <c r="A6" s="27"/>
      <c r="B6" s="27"/>
    </row>
    <row r="7" spans="1:2">
      <c r="A7" s="26" t="s">
        <v>425</v>
      </c>
      <c r="B7" s="27"/>
    </row>
    <row r="8" spans="1:1">
      <c r="A8" s="26" t="s">
        <v>426</v>
      </c>
    </row>
    <row r="9" spans="1:1">
      <c r="A9" s="26" t="s">
        <v>427</v>
      </c>
    </row>
    <row r="10" spans="1:1">
      <c r="A10" s="26" t="s">
        <v>428</v>
      </c>
    </row>
    <row r="13" spans="1:1">
      <c r="A13" s="1" t="s">
        <v>3</v>
      </c>
    </row>
    <row r="15" spans="2:2">
      <c r="B15" s="1" t="s">
        <v>4</v>
      </c>
    </row>
    <row r="16" spans="2:2">
      <c r="B16" s="1" t="s">
        <v>5</v>
      </c>
    </row>
    <row r="19" spans="1:1">
      <c r="A19" s="1" t="s">
        <v>152</v>
      </c>
    </row>
    <row r="21" ht="15" spans="3:3">
      <c r="C21" s="28" t="s">
        <v>400</v>
      </c>
    </row>
    <row r="22" ht="25.5" customHeight="1" spans="1:7">
      <c r="A22" s="29" t="s">
        <v>7</v>
      </c>
      <c r="B22" s="29" t="s">
        <v>8</v>
      </c>
      <c r="C22" s="29" t="s">
        <v>9</v>
      </c>
      <c r="D22" s="29" t="s">
        <v>10</v>
      </c>
      <c r="E22" s="30" t="s">
        <v>11</v>
      </c>
      <c r="F22" s="31"/>
      <c r="G22" s="32" t="s">
        <v>12</v>
      </c>
    </row>
    <row r="23" spans="1:7">
      <c r="A23" s="33">
        <v>10</v>
      </c>
      <c r="B23" s="33" t="s">
        <v>13</v>
      </c>
      <c r="C23" s="34" t="s">
        <v>79</v>
      </c>
      <c r="D23" s="35">
        <v>49995</v>
      </c>
      <c r="E23" s="36">
        <f>(D23*0.76)-4000</f>
        <v>33996.2</v>
      </c>
      <c r="F23" s="33" t="s">
        <v>15</v>
      </c>
      <c r="G23" s="37">
        <f>E23*A23</f>
        <v>339962</v>
      </c>
    </row>
    <row r="24" spans="1:7">
      <c r="A24" s="38"/>
      <c r="B24" s="38"/>
      <c r="C24" s="39" t="s">
        <v>80</v>
      </c>
      <c r="D24" s="40"/>
      <c r="E24" s="41"/>
      <c r="F24" s="38"/>
      <c r="G24" s="42"/>
    </row>
    <row r="25" ht="15" spans="1:7">
      <c r="A25" s="14"/>
      <c r="B25" s="14"/>
      <c r="C25" s="43" t="s">
        <v>81</v>
      </c>
      <c r="D25" s="13"/>
      <c r="E25" s="44"/>
      <c r="F25" s="14"/>
      <c r="G25" s="45"/>
    </row>
    <row r="26" customFormat="1" ht="15.75" spans="1:8">
      <c r="A26" s="96" t="s">
        <v>24</v>
      </c>
      <c r="B26" s="97"/>
      <c r="C26" s="97"/>
      <c r="D26" s="98"/>
      <c r="E26" s="99"/>
      <c r="F26" s="100" t="s">
        <v>15</v>
      </c>
      <c r="G26" s="101">
        <v>600</v>
      </c>
      <c r="H26" s="2"/>
    </row>
    <row r="27" ht="17.25" spans="1:7">
      <c r="A27" s="46" t="s">
        <v>25</v>
      </c>
      <c r="B27" s="65"/>
      <c r="C27" s="65"/>
      <c r="D27" s="47"/>
      <c r="E27" s="48"/>
      <c r="F27" s="66" t="s">
        <v>15</v>
      </c>
      <c r="G27" s="50">
        <f>SUM(G23:G26)</f>
        <v>340562</v>
      </c>
    </row>
    <row r="29" ht="15" spans="3:3">
      <c r="C29" s="28" t="s">
        <v>403</v>
      </c>
    </row>
    <row r="30" ht="25.5" customHeight="1" spans="1:7">
      <c r="A30" s="29" t="s">
        <v>7</v>
      </c>
      <c r="B30" s="29" t="s">
        <v>8</v>
      </c>
      <c r="C30" s="29" t="s">
        <v>9</v>
      </c>
      <c r="D30" s="29" t="s">
        <v>10</v>
      </c>
      <c r="E30" s="30" t="s">
        <v>11</v>
      </c>
      <c r="F30" s="31"/>
      <c r="G30" s="32" t="s">
        <v>12</v>
      </c>
    </row>
    <row r="31" spans="1:7">
      <c r="A31" s="33">
        <v>10</v>
      </c>
      <c r="B31" s="33" t="s">
        <v>13</v>
      </c>
      <c r="C31" s="34" t="s">
        <v>85</v>
      </c>
      <c r="D31" s="35">
        <v>68995</v>
      </c>
      <c r="E31" s="36">
        <f>(D31*0.76)-7000</f>
        <v>45436.2</v>
      </c>
      <c r="F31" s="33" t="s">
        <v>15</v>
      </c>
      <c r="G31" s="37">
        <f>E31*A31</f>
        <v>454362</v>
      </c>
    </row>
    <row r="32" spans="1:7">
      <c r="A32" s="38"/>
      <c r="B32" s="38"/>
      <c r="C32" s="39" t="s">
        <v>86</v>
      </c>
      <c r="D32" s="40"/>
      <c r="E32" s="41"/>
      <c r="F32" s="38"/>
      <c r="G32" s="42"/>
    </row>
    <row r="33" ht="15" spans="1:7">
      <c r="A33" s="14"/>
      <c r="B33" s="14"/>
      <c r="C33" s="43" t="s">
        <v>87</v>
      </c>
      <c r="D33" s="13"/>
      <c r="E33" s="44"/>
      <c r="F33" s="14"/>
      <c r="G33" s="45"/>
    </row>
    <row r="34" customFormat="1" ht="15.75" spans="1:8">
      <c r="A34" s="96" t="s">
        <v>24</v>
      </c>
      <c r="B34" s="97"/>
      <c r="C34" s="97"/>
      <c r="D34" s="98"/>
      <c r="E34" s="99"/>
      <c r="F34" s="100" t="s">
        <v>15</v>
      </c>
      <c r="G34" s="101">
        <v>600</v>
      </c>
      <c r="H34" s="2"/>
    </row>
    <row r="35" ht="17.25" spans="1:7">
      <c r="A35" s="46" t="s">
        <v>25</v>
      </c>
      <c r="B35" s="65"/>
      <c r="C35" s="65"/>
      <c r="D35" s="47"/>
      <c r="E35" s="48"/>
      <c r="F35" s="66" t="s">
        <v>15</v>
      </c>
      <c r="G35" s="50">
        <f>SUM(G31:G34)</f>
        <v>454962</v>
      </c>
    </row>
    <row r="36" s="2" customFormat="1" ht="16.5" spans="1:7">
      <c r="A36" s="51"/>
      <c r="B36" s="51"/>
      <c r="C36" s="51"/>
      <c r="D36" s="51"/>
      <c r="E36" s="51"/>
      <c r="F36" s="71"/>
      <c r="G36" s="53"/>
    </row>
    <row r="37" spans="1:1">
      <c r="A37" s="1" t="s">
        <v>26</v>
      </c>
    </row>
    <row r="38" spans="2:2">
      <c r="B38" s="1" t="s">
        <v>27</v>
      </c>
    </row>
    <row r="40" spans="1:1">
      <c r="A40" s="1" t="s">
        <v>28</v>
      </c>
    </row>
    <row r="41" spans="2:2">
      <c r="B41" s="1" t="s">
        <v>105</v>
      </c>
    </row>
    <row r="42" spans="2:2">
      <c r="B42" s="1" t="s">
        <v>106</v>
      </c>
    </row>
    <row r="43" spans="2:2">
      <c r="B43" s="1" t="s">
        <v>107</v>
      </c>
    </row>
    <row r="45" spans="1:1">
      <c r="A45" s="1" t="s">
        <v>30</v>
      </c>
    </row>
    <row r="46" spans="2:2">
      <c r="B46" s="1" t="s">
        <v>89</v>
      </c>
    </row>
    <row r="48" spans="1:1">
      <c r="A48" s="1" t="s">
        <v>58</v>
      </c>
    </row>
    <row r="49" spans="2:2">
      <c r="B49" s="1" t="s">
        <v>34</v>
      </c>
    </row>
    <row r="51" spans="2:2">
      <c r="B51" s="1" t="s">
        <v>35</v>
      </c>
    </row>
    <row r="53" spans="2:2">
      <c r="B53" s="1" t="s">
        <v>36</v>
      </c>
    </row>
    <row r="59" spans="1:1">
      <c r="A59" s="1" t="s">
        <v>37</v>
      </c>
    </row>
    <row r="62" spans="1:1">
      <c r="A62" s="1" t="s">
        <v>38</v>
      </c>
    </row>
    <row r="63" spans="1:1">
      <c r="A63" s="1" t="s">
        <v>39</v>
      </c>
    </row>
    <row r="65" spans="1:4">
      <c r="A65" s="1" t="s">
        <v>99</v>
      </c>
      <c r="D65" s="1" t="s">
        <v>41</v>
      </c>
    </row>
    <row r="68" spans="1:4">
      <c r="A68" s="1" t="s">
        <v>42</v>
      </c>
      <c r="D68" s="1" t="s">
        <v>43</v>
      </c>
    </row>
    <row r="69" spans="1:4">
      <c r="A69" s="1" t="s">
        <v>44</v>
      </c>
      <c r="D69" s="1" t="s">
        <v>45</v>
      </c>
    </row>
    <row r="73" spans="1:5">
      <c r="A73" s="1" t="s">
        <v>429</v>
      </c>
      <c r="D73" s="1" t="s">
        <v>47</v>
      </c>
      <c r="E73" s="1" t="s">
        <v>48</v>
      </c>
    </row>
    <row r="74" spans="1:5">
      <c r="A74" s="1" t="s">
        <v>160</v>
      </c>
      <c r="E74" s="1" t="s">
        <v>50</v>
      </c>
    </row>
  </sheetData>
  <mergeCells count="17">
    <mergeCell ref="A4:B4"/>
    <mergeCell ref="A26:E26"/>
    <mergeCell ref="A27:E27"/>
    <mergeCell ref="A34:E34"/>
    <mergeCell ref="A35:E35"/>
    <mergeCell ref="A23:A25"/>
    <mergeCell ref="A31:A33"/>
    <mergeCell ref="B23:B25"/>
    <mergeCell ref="B31:B33"/>
    <mergeCell ref="D23:D25"/>
    <mergeCell ref="D31:D33"/>
    <mergeCell ref="E23:E25"/>
    <mergeCell ref="E31:E33"/>
    <mergeCell ref="F23:F25"/>
    <mergeCell ref="F31:F33"/>
    <mergeCell ref="G23:G25"/>
    <mergeCell ref="G31:G33"/>
  </mergeCells>
  <pageMargins left="0.393055555555556" right="0.17" top="0.84" bottom="0.590277777777778" header="0.5" footer="0.196527777777778"/>
  <pageSetup paperSize="1" scale="65" orientation="portrait" horizontalDpi="120" verticalDpi="72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7"/>
  <sheetViews>
    <sheetView topLeftCell="A2" workbookViewId="0">
      <selection activeCell="A7" sqref="A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6.5714285714286" style="1" customWidth="1"/>
    <col min="8" max="16384" width="9.14285714285714" style="1"/>
  </cols>
  <sheetData>
    <row r="4" spans="1:2">
      <c r="A4" s="27">
        <v>45827</v>
      </c>
      <c r="B4" s="27"/>
    </row>
    <row r="5" spans="1:2">
      <c r="A5" s="27"/>
      <c r="B5" s="27"/>
    </row>
    <row r="6" spans="1:2">
      <c r="A6" s="27"/>
      <c r="B6" s="27"/>
    </row>
    <row r="7" spans="1:1">
      <c r="A7" s="27" t="s">
        <v>294</v>
      </c>
    </row>
    <row r="8" spans="1:1">
      <c r="A8" s="27" t="s">
        <v>295</v>
      </c>
    </row>
    <row r="9" spans="1:1">
      <c r="A9" s="27" t="s">
        <v>296</v>
      </c>
    </row>
    <row r="10" spans="1:1">
      <c r="A10" s="1" t="s">
        <v>297</v>
      </c>
    </row>
    <row r="13" spans="1:1">
      <c r="A13" s="1" t="s">
        <v>3</v>
      </c>
    </row>
    <row r="15" spans="2:2">
      <c r="B15" s="1" t="s">
        <v>4</v>
      </c>
    </row>
    <row r="16" spans="2:2">
      <c r="B16" s="1" t="s">
        <v>5</v>
      </c>
    </row>
    <row r="18" spans="1:1">
      <c r="A18" s="1" t="s">
        <v>74</v>
      </c>
    </row>
    <row r="19" ht="15" spans="3:3">
      <c r="C19" s="24"/>
    </row>
    <row r="20" ht="25.5" customHeight="1" spans="1:7">
      <c r="A20" s="29" t="s">
        <v>7</v>
      </c>
      <c r="B20" s="29" t="s">
        <v>8</v>
      </c>
      <c r="C20" s="29" t="s">
        <v>9</v>
      </c>
      <c r="D20" s="29" t="s">
        <v>10</v>
      </c>
      <c r="E20" s="30" t="s">
        <v>11</v>
      </c>
      <c r="F20" s="31"/>
      <c r="G20" s="32" t="s">
        <v>12</v>
      </c>
    </row>
    <row r="21" customFormat="1" ht="15" spans="1:7">
      <c r="A21" s="33">
        <v>1</v>
      </c>
      <c r="B21" s="33" t="s">
        <v>13</v>
      </c>
      <c r="C21" s="34" t="s">
        <v>85</v>
      </c>
      <c r="D21" s="35">
        <v>68995</v>
      </c>
      <c r="E21" s="36">
        <f>(D21*0.76)-7000</f>
        <v>45436.2</v>
      </c>
      <c r="F21" s="33" t="s">
        <v>15</v>
      </c>
      <c r="G21" s="37">
        <f>E21*A21</f>
        <v>45436.2</v>
      </c>
    </row>
    <row r="22" customFormat="1" ht="15" spans="1:7">
      <c r="A22" s="38"/>
      <c r="B22" s="38"/>
      <c r="C22" s="39" t="s">
        <v>86</v>
      </c>
      <c r="D22" s="40"/>
      <c r="E22" s="41"/>
      <c r="F22" s="38"/>
      <c r="G22" s="42"/>
    </row>
    <row r="23" customFormat="1" ht="15.75" spans="1:7">
      <c r="A23" s="14"/>
      <c r="B23" s="14"/>
      <c r="C23" s="43" t="s">
        <v>87</v>
      </c>
      <c r="D23" s="13"/>
      <c r="E23" s="44"/>
      <c r="F23" s="14"/>
      <c r="G23" s="45"/>
    </row>
    <row r="24" customFormat="1" ht="15" spans="1:7">
      <c r="A24" s="33">
        <v>2</v>
      </c>
      <c r="B24" s="33" t="s">
        <v>13</v>
      </c>
      <c r="C24" s="34" t="s">
        <v>102</v>
      </c>
      <c r="D24" s="35">
        <v>41995</v>
      </c>
      <c r="E24" s="36">
        <f>(D24*0.76)-4000</f>
        <v>27916.2</v>
      </c>
      <c r="F24" s="33" t="s">
        <v>15</v>
      </c>
      <c r="G24" s="37">
        <f>E24*A24</f>
        <v>55832.4</v>
      </c>
    </row>
    <row r="25" customFormat="1" ht="15" spans="1:7">
      <c r="A25" s="38"/>
      <c r="B25" s="38"/>
      <c r="C25" s="39" t="s">
        <v>103</v>
      </c>
      <c r="D25" s="40"/>
      <c r="E25" s="41"/>
      <c r="F25" s="38"/>
      <c r="G25" s="42"/>
    </row>
    <row r="26" customFormat="1" ht="15.75" spans="1:7">
      <c r="A26" s="14"/>
      <c r="B26" s="14"/>
      <c r="C26" s="43" t="s">
        <v>104</v>
      </c>
      <c r="D26" s="13"/>
      <c r="E26" s="44"/>
      <c r="F26" s="14"/>
      <c r="G26" s="45"/>
    </row>
    <row r="27" ht="17.25" spans="1:7">
      <c r="A27" s="46" t="s">
        <v>25</v>
      </c>
      <c r="B27" s="65"/>
      <c r="C27" s="65"/>
      <c r="D27" s="47"/>
      <c r="E27" s="48"/>
      <c r="F27" s="66" t="s">
        <v>15</v>
      </c>
      <c r="G27" s="50">
        <f>SUM(G21:G26)</f>
        <v>101268.6</v>
      </c>
    </row>
    <row r="28" ht="15" spans="1:7">
      <c r="A28" s="9" t="s">
        <v>117</v>
      </c>
      <c r="B28" s="10"/>
      <c r="C28" s="11"/>
      <c r="D28" s="12"/>
      <c r="E28" s="13"/>
      <c r="F28" s="14" t="s">
        <v>15</v>
      </c>
      <c r="G28" s="15">
        <v>88690</v>
      </c>
    </row>
    <row r="29" customFormat="1" ht="15.75" spans="1:8">
      <c r="A29" s="4" t="s">
        <v>24</v>
      </c>
      <c r="B29" s="16"/>
      <c r="C29" s="16"/>
      <c r="D29" s="5"/>
      <c r="E29" s="6"/>
      <c r="F29" s="17" t="s">
        <v>15</v>
      </c>
      <c r="G29" s="8">
        <v>600</v>
      </c>
      <c r="H29" s="2"/>
    </row>
    <row r="30" ht="17.25" spans="1:7">
      <c r="A30" s="46" t="s">
        <v>83</v>
      </c>
      <c r="B30" s="65"/>
      <c r="C30" s="65"/>
      <c r="D30" s="47"/>
      <c r="E30" s="48"/>
      <c r="F30" s="66" t="s">
        <v>15</v>
      </c>
      <c r="G30" s="50">
        <f>SUM(G27:G29)</f>
        <v>190558.6</v>
      </c>
    </row>
    <row r="31" ht="16.5" spans="1:7">
      <c r="A31" s="51"/>
      <c r="B31" s="51"/>
      <c r="C31" s="51"/>
      <c r="D31" s="51"/>
      <c r="E31" s="51"/>
      <c r="F31" s="52"/>
      <c r="G31" s="53"/>
    </row>
    <row r="32" spans="1:1">
      <c r="A32" s="1" t="s">
        <v>26</v>
      </c>
    </row>
    <row r="33" spans="2:2">
      <c r="B33" s="1" t="s">
        <v>27</v>
      </c>
    </row>
    <row r="35" spans="1:1">
      <c r="A35" s="1" t="s">
        <v>30</v>
      </c>
    </row>
    <row r="36" customFormat="1" ht="15" spans="1:2">
      <c r="A36" s="2"/>
      <c r="B36" s="1" t="s">
        <v>89</v>
      </c>
    </row>
    <row r="37" s="2" customFormat="1"/>
    <row r="38" spans="1:1">
      <c r="A38" s="1" t="s">
        <v>58</v>
      </c>
    </row>
    <row r="39" spans="2:2">
      <c r="B39" s="1" t="s">
        <v>34</v>
      </c>
    </row>
    <row r="40" spans="2:2">
      <c r="B40" s="24" t="s">
        <v>90</v>
      </c>
    </row>
    <row r="41" spans="2:2">
      <c r="B41" s="54"/>
    </row>
    <row r="42" spans="2:2">
      <c r="B42" s="1" t="s">
        <v>35</v>
      </c>
    </row>
    <row r="44" spans="2:2">
      <c r="B44" s="1" t="s">
        <v>36</v>
      </c>
    </row>
    <row r="45" spans="2:2">
      <c r="B45" s="55"/>
    </row>
    <row r="46" spans="2:2">
      <c r="B46" s="55"/>
    </row>
    <row r="48" spans="2:2">
      <c r="B48" s="24"/>
    </row>
    <row r="50" spans="1:1">
      <c r="A50" s="1" t="s">
        <v>37</v>
      </c>
    </row>
    <row r="53" spans="1:1">
      <c r="A53" s="1" t="s">
        <v>38</v>
      </c>
    </row>
    <row r="54" spans="1:1">
      <c r="A54" s="1" t="s">
        <v>39</v>
      </c>
    </row>
    <row r="57" spans="1:4">
      <c r="A57" s="1" t="s">
        <v>99</v>
      </c>
      <c r="D57" s="1" t="s">
        <v>41</v>
      </c>
    </row>
    <row r="60" spans="1:4">
      <c r="A60" s="1" t="s">
        <v>42</v>
      </c>
      <c r="D60" s="1" t="s">
        <v>43</v>
      </c>
    </row>
    <row r="61" spans="1:4">
      <c r="A61" s="1" t="s">
        <v>44</v>
      </c>
      <c r="D61" s="1" t="s">
        <v>45</v>
      </c>
    </row>
    <row r="66" spans="1:5">
      <c r="A66" s="1" t="s">
        <v>430</v>
      </c>
      <c r="D66" s="1" t="s">
        <v>47</v>
      </c>
      <c r="E66" s="1" t="s">
        <v>48</v>
      </c>
    </row>
    <row r="67" spans="1:5">
      <c r="A67" s="1" t="s">
        <v>431</v>
      </c>
      <c r="E67" s="1" t="s">
        <v>50</v>
      </c>
    </row>
  </sheetData>
  <mergeCells count="16">
    <mergeCell ref="A4:B4"/>
    <mergeCell ref="A27:E27"/>
    <mergeCell ref="A29:E29"/>
    <mergeCell ref="A30:E30"/>
    <mergeCell ref="A21:A23"/>
    <mergeCell ref="A24:A26"/>
    <mergeCell ref="B21:B23"/>
    <mergeCell ref="B24:B26"/>
    <mergeCell ref="D21:D23"/>
    <mergeCell ref="D24:D26"/>
    <mergeCell ref="E21:E23"/>
    <mergeCell ref="E24:E26"/>
    <mergeCell ref="F21:F23"/>
    <mergeCell ref="F24:F26"/>
    <mergeCell ref="G21:G23"/>
    <mergeCell ref="G24:G26"/>
  </mergeCells>
  <pageMargins left="0.432638888888889" right="0.17" top="0.84" bottom="0.590277777777778" header="0.511805555555556" footer="0.196527777777778"/>
  <pageSetup paperSize="1" scale="72" orientation="portrait" horizontalDpi="120" verticalDpi="72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9"/>
  <sheetViews>
    <sheetView topLeftCell="A13" workbookViewId="0">
      <selection activeCell="A7" sqref="A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6.5714285714286" style="1" customWidth="1"/>
    <col min="8" max="16384" width="9.14285714285714" style="1"/>
  </cols>
  <sheetData>
    <row r="4" spans="1:2">
      <c r="A4" s="27">
        <v>45828</v>
      </c>
      <c r="B4" s="27"/>
    </row>
    <row r="5" spans="1:2">
      <c r="A5" s="27"/>
      <c r="B5" s="27"/>
    </row>
    <row r="6" spans="1:2">
      <c r="A6" s="27"/>
      <c r="B6" s="27"/>
    </row>
    <row r="7" spans="1:1">
      <c r="A7" s="27" t="s">
        <v>432</v>
      </c>
    </row>
    <row r="8" spans="1:1">
      <c r="A8" s="27" t="s">
        <v>433</v>
      </c>
    </row>
    <row r="9" spans="1:1">
      <c r="A9" s="1" t="s">
        <v>434</v>
      </c>
    </row>
    <row r="10" spans="1:1">
      <c r="A10" s="1" t="s">
        <v>435</v>
      </c>
    </row>
    <row r="13" spans="1:1">
      <c r="A13" s="1" t="s">
        <v>3</v>
      </c>
    </row>
    <row r="15" spans="2:2">
      <c r="B15" s="1" t="s">
        <v>4</v>
      </c>
    </row>
    <row r="16" spans="2:2">
      <c r="B16" s="1" t="s">
        <v>5</v>
      </c>
    </row>
    <row r="18" spans="1:1">
      <c r="A18" s="1" t="s">
        <v>74</v>
      </c>
    </row>
    <row r="19" ht="15" spans="3:3">
      <c r="C19" s="24"/>
    </row>
    <row r="20" ht="25.5" customHeight="1" spans="1:7">
      <c r="A20" s="29" t="s">
        <v>7</v>
      </c>
      <c r="B20" s="29" t="s">
        <v>8</v>
      </c>
      <c r="C20" s="29" t="s">
        <v>9</v>
      </c>
      <c r="D20" s="29" t="s">
        <v>10</v>
      </c>
      <c r="E20" s="30" t="s">
        <v>11</v>
      </c>
      <c r="F20" s="31"/>
      <c r="G20" s="32" t="s">
        <v>12</v>
      </c>
    </row>
    <row r="21" customFormat="1" ht="15" spans="1:7">
      <c r="A21" s="33">
        <v>2</v>
      </c>
      <c r="B21" s="33" t="s">
        <v>13</v>
      </c>
      <c r="C21" s="34" t="s">
        <v>128</v>
      </c>
      <c r="D21" s="35">
        <v>113195</v>
      </c>
      <c r="E21" s="36">
        <f>(D21*0.76)-7000</f>
        <v>79028.2</v>
      </c>
      <c r="F21" s="33" t="s">
        <v>15</v>
      </c>
      <c r="G21" s="37">
        <f>E21*A21</f>
        <v>158056.4</v>
      </c>
    </row>
    <row r="22" customFormat="1" ht="15" spans="1:7">
      <c r="A22" s="38"/>
      <c r="B22" s="38"/>
      <c r="C22" s="39" t="s">
        <v>77</v>
      </c>
      <c r="D22" s="40"/>
      <c r="E22" s="41"/>
      <c r="F22" s="38"/>
      <c r="G22" s="42"/>
    </row>
    <row r="23" customFormat="1" ht="15.75" spans="1:7">
      <c r="A23" s="14"/>
      <c r="B23" s="14"/>
      <c r="C23" s="43" t="s">
        <v>129</v>
      </c>
      <c r="D23" s="13"/>
      <c r="E23" s="44"/>
      <c r="F23" s="14"/>
      <c r="G23" s="45"/>
    </row>
    <row r="24" customFormat="1" ht="15" spans="1:7">
      <c r="A24" s="33">
        <v>1</v>
      </c>
      <c r="B24" s="33" t="s">
        <v>13</v>
      </c>
      <c r="C24" s="34" t="s">
        <v>85</v>
      </c>
      <c r="D24" s="35">
        <v>68995</v>
      </c>
      <c r="E24" s="36">
        <f>(D24*0.76)-7000</f>
        <v>45436.2</v>
      </c>
      <c r="F24" s="33" t="s">
        <v>15</v>
      </c>
      <c r="G24" s="37">
        <f>E24*A24</f>
        <v>45436.2</v>
      </c>
    </row>
    <row r="25" customFormat="1" ht="15" spans="1:7">
      <c r="A25" s="38"/>
      <c r="B25" s="38"/>
      <c r="C25" s="39" t="s">
        <v>86</v>
      </c>
      <c r="D25" s="40"/>
      <c r="E25" s="41"/>
      <c r="F25" s="38"/>
      <c r="G25" s="42"/>
    </row>
    <row r="26" customFormat="1" ht="15.75" spans="1:7">
      <c r="A26" s="14"/>
      <c r="B26" s="14"/>
      <c r="C26" s="43" t="s">
        <v>87</v>
      </c>
      <c r="D26" s="13"/>
      <c r="E26" s="44"/>
      <c r="F26" s="14"/>
      <c r="G26" s="45"/>
    </row>
    <row r="27" ht="17.25" spans="1:7">
      <c r="A27" s="46" t="s">
        <v>25</v>
      </c>
      <c r="B27" s="65"/>
      <c r="C27" s="65"/>
      <c r="D27" s="47"/>
      <c r="E27" s="48"/>
      <c r="F27" s="66" t="s">
        <v>15</v>
      </c>
      <c r="G27" s="50">
        <f>SUM(G21:G26)</f>
        <v>203492.6</v>
      </c>
    </row>
    <row r="28" ht="15" spans="1:7">
      <c r="A28" s="9" t="s">
        <v>117</v>
      </c>
      <c r="B28" s="10"/>
      <c r="C28" s="11"/>
      <c r="D28" s="12"/>
      <c r="E28" s="13"/>
      <c r="F28" s="14" t="s">
        <v>15</v>
      </c>
      <c r="G28" s="15">
        <v>81880</v>
      </c>
    </row>
    <row r="29" customFormat="1" ht="15.75" spans="1:8">
      <c r="A29" s="4" t="s">
        <v>24</v>
      </c>
      <c r="B29" s="16"/>
      <c r="C29" s="16"/>
      <c r="D29" s="5"/>
      <c r="E29" s="6"/>
      <c r="F29" s="17" t="s">
        <v>15</v>
      </c>
      <c r="G29" s="8">
        <v>600</v>
      </c>
      <c r="H29" s="2"/>
    </row>
    <row r="30" ht="17.25" spans="1:7">
      <c r="A30" s="46" t="s">
        <v>83</v>
      </c>
      <c r="B30" s="65"/>
      <c r="C30" s="65"/>
      <c r="D30" s="47"/>
      <c r="E30" s="48"/>
      <c r="F30" s="66" t="s">
        <v>15</v>
      </c>
      <c r="G30" s="50">
        <f>SUM(G27:G29)</f>
        <v>285972.6</v>
      </c>
    </row>
    <row r="31" ht="16.5" spans="1:7">
      <c r="A31" s="51"/>
      <c r="B31" s="51"/>
      <c r="C31" s="51"/>
      <c r="D31" s="51"/>
      <c r="E31" s="51"/>
      <c r="F31" s="52"/>
      <c r="G31" s="53"/>
    </row>
    <row r="32" spans="1:1">
      <c r="A32" s="1" t="s">
        <v>26</v>
      </c>
    </row>
    <row r="33" spans="2:2">
      <c r="B33" s="1" t="s">
        <v>27</v>
      </c>
    </row>
    <row r="35" spans="1:1">
      <c r="A35" s="1" t="s">
        <v>30</v>
      </c>
    </row>
    <row r="36" customFormat="1" ht="15" spans="1:2">
      <c r="A36" s="2"/>
      <c r="B36" s="1" t="s">
        <v>88</v>
      </c>
    </row>
    <row r="37" customFormat="1" ht="15" spans="1:2">
      <c r="A37" s="2"/>
      <c r="B37" s="1" t="s">
        <v>89</v>
      </c>
    </row>
    <row r="38" s="2" customFormat="1"/>
    <row r="39" spans="1:1">
      <c r="A39" s="1" t="s">
        <v>58</v>
      </c>
    </row>
    <row r="40" spans="2:2">
      <c r="B40" s="1" t="s">
        <v>34</v>
      </c>
    </row>
    <row r="41" spans="2:2">
      <c r="B41" s="24" t="s">
        <v>90</v>
      </c>
    </row>
    <row r="42" spans="2:2">
      <c r="B42" s="25" t="s">
        <v>349</v>
      </c>
    </row>
    <row r="43" spans="2:2">
      <c r="B43" s="54"/>
    </row>
    <row r="44" spans="2:2">
      <c r="B44" s="1" t="s">
        <v>35</v>
      </c>
    </row>
    <row r="46" spans="2:2">
      <c r="B46" s="1" t="s">
        <v>36</v>
      </c>
    </row>
    <row r="47" spans="2:2">
      <c r="B47" s="55"/>
    </row>
    <row r="48" spans="2:2">
      <c r="B48" s="55"/>
    </row>
    <row r="50" spans="2:2">
      <c r="B50" s="24"/>
    </row>
    <row r="52" spans="1:1">
      <c r="A52" s="1" t="s">
        <v>37</v>
      </c>
    </row>
    <row r="55" spans="1:1">
      <c r="A55" s="1" t="s">
        <v>38</v>
      </c>
    </row>
    <row r="56" spans="1:1">
      <c r="A56" s="1" t="s">
        <v>39</v>
      </c>
    </row>
    <row r="59" spans="1:4">
      <c r="A59" s="1" t="s">
        <v>99</v>
      </c>
      <c r="D59" s="1" t="s">
        <v>41</v>
      </c>
    </row>
    <row r="62" spans="1:4">
      <c r="A62" s="1" t="s">
        <v>42</v>
      </c>
      <c r="D62" s="1" t="s">
        <v>43</v>
      </c>
    </row>
    <row r="63" spans="1:4">
      <c r="A63" s="1" t="s">
        <v>44</v>
      </c>
      <c r="D63" s="1" t="s">
        <v>45</v>
      </c>
    </row>
    <row r="68" spans="1:5">
      <c r="A68" s="1" t="s">
        <v>436</v>
      </c>
      <c r="D68" s="1" t="s">
        <v>47</v>
      </c>
      <c r="E68" s="1" t="s">
        <v>48</v>
      </c>
    </row>
    <row r="69" spans="1:5">
      <c r="A69" s="1" t="s">
        <v>376</v>
      </c>
      <c r="E69" s="1" t="s">
        <v>50</v>
      </c>
    </row>
  </sheetData>
  <mergeCells count="16">
    <mergeCell ref="A4:B4"/>
    <mergeCell ref="A27:E27"/>
    <mergeCell ref="A29:E29"/>
    <mergeCell ref="A30:E30"/>
    <mergeCell ref="A21:A23"/>
    <mergeCell ref="A24:A26"/>
    <mergeCell ref="B21:B23"/>
    <mergeCell ref="B24:B26"/>
    <mergeCell ref="D21:D23"/>
    <mergeCell ref="D24:D26"/>
    <mergeCell ref="E21:E23"/>
    <mergeCell ref="E24:E26"/>
    <mergeCell ref="F21:F23"/>
    <mergeCell ref="F24:F26"/>
    <mergeCell ref="G21:G23"/>
    <mergeCell ref="G24:G26"/>
  </mergeCells>
  <pageMargins left="0.432638888888889" right="0.17" top="0.84" bottom="0.590277777777778" header="0.511805555555556" footer="0.196527777777778"/>
  <pageSetup paperSize="1" scale="70" orientation="portrait" horizontalDpi="120" verticalDpi="72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5"/>
  <sheetViews>
    <sheetView topLeftCell="A37" workbookViewId="0">
      <selection activeCell="E13" sqref="E13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1.7142857142857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1428571428571" style="1" customWidth="1"/>
    <col min="8" max="16384" width="9.14285714285714" style="1"/>
  </cols>
  <sheetData>
    <row r="4" spans="1:2">
      <c r="A4" s="27">
        <v>45828</v>
      </c>
      <c r="B4" s="27"/>
    </row>
    <row r="5" spans="1:2">
      <c r="A5" s="27"/>
      <c r="B5" s="27"/>
    </row>
    <row r="6" spans="1:2">
      <c r="A6" s="27"/>
      <c r="B6" s="27"/>
    </row>
    <row r="7" spans="1:1">
      <c r="A7" s="27" t="s">
        <v>249</v>
      </c>
    </row>
    <row r="8" spans="1:1">
      <c r="A8" s="27" t="s">
        <v>250</v>
      </c>
    </row>
    <row r="9" spans="1:1">
      <c r="A9" s="27" t="s">
        <v>251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74</v>
      </c>
    </row>
    <row r="18" ht="15" spans="3:3">
      <c r="C18" s="28"/>
    </row>
    <row r="19" ht="25.5" customHeight="1" spans="1:7">
      <c r="A19" s="29" t="s">
        <v>7</v>
      </c>
      <c r="B19" s="29" t="s">
        <v>8</v>
      </c>
      <c r="C19" s="29" t="s">
        <v>9</v>
      </c>
      <c r="D19" s="29" t="s">
        <v>10</v>
      </c>
      <c r="E19" s="30" t="s">
        <v>11</v>
      </c>
      <c r="F19" s="31"/>
      <c r="G19" s="32" t="s">
        <v>12</v>
      </c>
    </row>
    <row r="20" spans="1:7">
      <c r="A20" s="33">
        <v>2</v>
      </c>
      <c r="B20" s="33" t="s">
        <v>13</v>
      </c>
      <c r="C20" s="34" t="s">
        <v>154</v>
      </c>
      <c r="D20" s="35">
        <v>76595</v>
      </c>
      <c r="E20" s="36">
        <f>(D20*0.76)-7000</f>
        <v>51212.2</v>
      </c>
      <c r="F20" s="33" t="s">
        <v>15</v>
      </c>
      <c r="G20" s="37">
        <f>E20*A20</f>
        <v>102424.4</v>
      </c>
    </row>
    <row r="21" spans="1:7">
      <c r="A21" s="38"/>
      <c r="B21" s="38"/>
      <c r="C21" s="39" t="s">
        <v>86</v>
      </c>
      <c r="D21" s="40"/>
      <c r="E21" s="41"/>
      <c r="F21" s="38"/>
      <c r="G21" s="42"/>
    </row>
    <row r="22" ht="15" spans="1:7">
      <c r="A22" s="14"/>
      <c r="B22" s="14"/>
      <c r="C22" s="43" t="s">
        <v>155</v>
      </c>
      <c r="D22" s="13"/>
      <c r="E22" s="44"/>
      <c r="F22" s="14"/>
      <c r="G22" s="45"/>
    </row>
    <row r="23" customFormat="1" ht="15" spans="1:7">
      <c r="A23" s="86">
        <v>1</v>
      </c>
      <c r="B23" s="86" t="s">
        <v>13</v>
      </c>
      <c r="C23" s="122" t="s">
        <v>367</v>
      </c>
      <c r="D23" s="84">
        <v>46595</v>
      </c>
      <c r="E23" s="85">
        <f>(D23*0.76)-7000</f>
        <v>28412.2</v>
      </c>
      <c r="F23" s="86" t="s">
        <v>15</v>
      </c>
      <c r="G23" s="87">
        <f>E23*A23</f>
        <v>28412.2</v>
      </c>
    </row>
    <row r="24" customFormat="1" ht="15" spans="1:7">
      <c r="A24" s="90"/>
      <c r="B24" s="90"/>
      <c r="C24" s="123" t="s">
        <v>86</v>
      </c>
      <c r="D24" s="88"/>
      <c r="E24" s="89"/>
      <c r="F24" s="90"/>
      <c r="G24" s="91"/>
    </row>
    <row r="25" customFormat="1" ht="15.75" spans="1:7">
      <c r="A25" s="94"/>
      <c r="B25" s="94"/>
      <c r="C25" s="124" t="s">
        <v>368</v>
      </c>
      <c r="D25" s="92"/>
      <c r="E25" s="93"/>
      <c r="F25" s="94"/>
      <c r="G25" s="95"/>
    </row>
    <row r="26" customFormat="1" ht="17.25" spans="1:7">
      <c r="A26" s="46" t="s">
        <v>25</v>
      </c>
      <c r="B26" s="47"/>
      <c r="C26" s="47"/>
      <c r="D26" s="47"/>
      <c r="E26" s="48"/>
      <c r="F26" s="66" t="s">
        <v>15</v>
      </c>
      <c r="G26" s="50">
        <f>SUM(G20:G25)</f>
        <v>130836.6</v>
      </c>
    </row>
    <row r="27" customFormat="1" ht="15.75" spans="1:7">
      <c r="A27" s="9" t="s">
        <v>117</v>
      </c>
      <c r="B27" s="10"/>
      <c r="C27" s="11"/>
      <c r="D27" s="12"/>
      <c r="E27" s="13"/>
      <c r="F27" s="14" t="s">
        <v>15</v>
      </c>
      <c r="G27" s="15">
        <v>143960</v>
      </c>
    </row>
    <row r="28" s="2" customFormat="1" ht="15" spans="1:7">
      <c r="A28" s="4" t="s">
        <v>24</v>
      </c>
      <c r="B28" s="16"/>
      <c r="C28" s="16"/>
      <c r="D28" s="5"/>
      <c r="E28" s="6"/>
      <c r="F28" s="17" t="s">
        <v>15</v>
      </c>
      <c r="G28" s="8">
        <v>600</v>
      </c>
    </row>
    <row r="29" ht="17.25" spans="1:7">
      <c r="A29" s="46" t="s">
        <v>83</v>
      </c>
      <c r="B29" s="65"/>
      <c r="C29" s="65"/>
      <c r="D29" s="47"/>
      <c r="E29" s="48"/>
      <c r="F29" s="49" t="s">
        <v>15</v>
      </c>
      <c r="G29" s="50">
        <f>SUM(G26:G28)</f>
        <v>275396.6</v>
      </c>
    </row>
    <row r="30" ht="16.5" spans="1:7">
      <c r="A30" s="51"/>
      <c r="B30" s="51"/>
      <c r="C30" s="51"/>
      <c r="D30" s="51"/>
      <c r="E30" s="51"/>
      <c r="F30" s="52"/>
      <c r="G30" s="53"/>
    </row>
    <row r="31" spans="1:1">
      <c r="A31" s="1" t="s">
        <v>26</v>
      </c>
    </row>
    <row r="32" spans="2:2">
      <c r="B32" s="1" t="s">
        <v>27</v>
      </c>
    </row>
    <row r="33" customFormat="1" ht="15" spans="2:2">
      <c r="B33" s="1"/>
    </row>
    <row r="34" spans="1:1">
      <c r="A34" s="1" t="s">
        <v>30</v>
      </c>
    </row>
    <row r="35" spans="2:2">
      <c r="B35" s="1" t="s">
        <v>89</v>
      </c>
    </row>
    <row r="36" s="2" customFormat="1" spans="2:2">
      <c r="B36" s="1"/>
    </row>
    <row r="37" s="1" customFormat="1" spans="1:1">
      <c r="A37" s="1" t="s">
        <v>32</v>
      </c>
    </row>
    <row r="38" s="1" customFormat="1" spans="2:2">
      <c r="B38" s="1" t="s">
        <v>33</v>
      </c>
    </row>
    <row r="39" spans="2:2">
      <c r="B39" s="1" t="s">
        <v>34</v>
      </c>
    </row>
    <row r="40" customFormat="1" ht="15" spans="2:2">
      <c r="B40" s="24" t="s">
        <v>169</v>
      </c>
    </row>
    <row r="41" s="2" customFormat="1" spans="2:2">
      <c r="B41" s="24"/>
    </row>
    <row r="42" spans="2:2">
      <c r="B42" s="1" t="s">
        <v>35</v>
      </c>
    </row>
    <row r="44" spans="2:2">
      <c r="B44" s="1" t="s">
        <v>36</v>
      </c>
    </row>
    <row r="49" spans="1:1">
      <c r="A49" s="1" t="s">
        <v>37</v>
      </c>
    </row>
    <row r="52" spans="1:1">
      <c r="A52" s="1" t="s">
        <v>38</v>
      </c>
    </row>
    <row r="53" spans="1:1">
      <c r="A53" s="1" t="s">
        <v>39</v>
      </c>
    </row>
    <row r="56" spans="1:4">
      <c r="A56" s="1" t="s">
        <v>40</v>
      </c>
      <c r="D56" s="1" t="s">
        <v>41</v>
      </c>
    </row>
    <row r="59" spans="1:4">
      <c r="A59" s="1" t="s">
        <v>42</v>
      </c>
      <c r="D59" s="1" t="s">
        <v>43</v>
      </c>
    </row>
    <row r="60" spans="1:4">
      <c r="A60" s="1" t="s">
        <v>44</v>
      </c>
      <c r="D60" s="1" t="s">
        <v>45</v>
      </c>
    </row>
    <row r="64" spans="1:5">
      <c r="A64" s="1" t="s">
        <v>437</v>
      </c>
      <c r="D64" s="1" t="s">
        <v>47</v>
      </c>
      <c r="E64" s="1" t="s">
        <v>48</v>
      </c>
    </row>
    <row r="65" spans="1:5">
      <c r="A65" s="1" t="s">
        <v>122</v>
      </c>
      <c r="E65" s="1" t="s">
        <v>50</v>
      </c>
    </row>
  </sheetData>
  <mergeCells count="16">
    <mergeCell ref="A4:B4"/>
    <mergeCell ref="A26:E26"/>
    <mergeCell ref="A28:E28"/>
    <mergeCell ref="A29:E29"/>
    <mergeCell ref="A20:A22"/>
    <mergeCell ref="A23:A25"/>
    <mergeCell ref="B20:B22"/>
    <mergeCell ref="B23:B25"/>
    <mergeCell ref="D20:D22"/>
    <mergeCell ref="D23:D25"/>
    <mergeCell ref="E20:E22"/>
    <mergeCell ref="E23:E25"/>
    <mergeCell ref="F20:F22"/>
    <mergeCell ref="F23:F25"/>
    <mergeCell ref="G20:G22"/>
    <mergeCell ref="G23:G25"/>
  </mergeCells>
  <pageMargins left="0.393055555555556" right="0.17" top="0.84" bottom="0.590277777777778" header="0.5" footer="0.196527777777778"/>
  <pageSetup paperSize="1" scale="74" orientation="portrait" horizontalDpi="120" verticalDpi="72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4"/>
  <sheetViews>
    <sheetView workbookViewId="0">
      <selection activeCell="A7" sqref="A7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1.7142857142857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1428571428571" style="1" customWidth="1"/>
    <col min="8" max="16384" width="9.14285714285714" style="1"/>
  </cols>
  <sheetData>
    <row r="4" spans="1:2">
      <c r="A4" s="27">
        <v>45831</v>
      </c>
      <c r="B4" s="27"/>
    </row>
    <row r="5" spans="1:2">
      <c r="A5" s="27"/>
      <c r="B5" s="27"/>
    </row>
    <row r="6" spans="1:2">
      <c r="A6" s="27"/>
      <c r="B6" s="27"/>
    </row>
    <row r="7" spans="1:1">
      <c r="A7" s="27" t="s">
        <v>438</v>
      </c>
    </row>
    <row r="8" spans="1:1">
      <c r="A8" s="27" t="s">
        <v>439</v>
      </c>
    </row>
    <row r="9" spans="1:1">
      <c r="A9" s="27" t="s">
        <v>440</v>
      </c>
    </row>
    <row r="10" spans="1:1">
      <c r="A10" s="27" t="s">
        <v>441</v>
      </c>
    </row>
    <row r="13" spans="1:1">
      <c r="A13" s="1" t="s">
        <v>3</v>
      </c>
    </row>
    <row r="15" spans="2:2">
      <c r="B15" s="1" t="s">
        <v>4</v>
      </c>
    </row>
    <row r="16" spans="2:2">
      <c r="B16" s="1" t="s">
        <v>5</v>
      </c>
    </row>
    <row r="18" spans="1:1">
      <c r="A18" s="1" t="s">
        <v>74</v>
      </c>
    </row>
    <row r="20" ht="15" spans="3:3">
      <c r="C20" s="28" t="s">
        <v>442</v>
      </c>
    </row>
    <row r="21" ht="25.5" customHeight="1" spans="1:7">
      <c r="A21" s="29" t="s">
        <v>7</v>
      </c>
      <c r="B21" s="29" t="s">
        <v>8</v>
      </c>
      <c r="C21" s="29" t="s">
        <v>9</v>
      </c>
      <c r="D21" s="29" t="s">
        <v>10</v>
      </c>
      <c r="E21" s="30" t="s">
        <v>11</v>
      </c>
      <c r="F21" s="31"/>
      <c r="G21" s="32" t="s">
        <v>12</v>
      </c>
    </row>
    <row r="22" spans="1:7">
      <c r="A22" s="33">
        <v>1</v>
      </c>
      <c r="B22" s="33" t="s">
        <v>13</v>
      </c>
      <c r="C22" s="34" t="s">
        <v>354</v>
      </c>
      <c r="D22" s="35">
        <v>29995</v>
      </c>
      <c r="E22" s="36">
        <f>(D22*0.76)-4000</f>
        <v>18796.2</v>
      </c>
      <c r="F22" s="33" t="s">
        <v>15</v>
      </c>
      <c r="G22" s="37">
        <f>E22*A22</f>
        <v>18796.2</v>
      </c>
    </row>
    <row r="23" spans="1:7">
      <c r="A23" s="38"/>
      <c r="B23" s="38"/>
      <c r="C23" s="39" t="s">
        <v>103</v>
      </c>
      <c r="D23" s="40"/>
      <c r="E23" s="41"/>
      <c r="F23" s="38"/>
      <c r="G23" s="42"/>
    </row>
    <row r="24" ht="15" spans="1:7">
      <c r="A24" s="14"/>
      <c r="B24" s="14"/>
      <c r="C24" s="43" t="s">
        <v>355</v>
      </c>
      <c r="D24" s="13"/>
      <c r="E24" s="44"/>
      <c r="F24" s="14"/>
      <c r="G24" s="45"/>
    </row>
    <row r="25" customFormat="1" ht="17.25" spans="1:7">
      <c r="A25" s="46" t="s">
        <v>25</v>
      </c>
      <c r="B25" s="47"/>
      <c r="C25" s="47"/>
      <c r="D25" s="47"/>
      <c r="E25" s="48"/>
      <c r="F25" s="66" t="s">
        <v>15</v>
      </c>
      <c r="G25" s="50">
        <f>SUM(G22:G24)</f>
        <v>18796.2</v>
      </c>
    </row>
    <row r="26" customFormat="1" ht="15.75" spans="1:7">
      <c r="A26" s="9" t="s">
        <v>117</v>
      </c>
      <c r="B26" s="10"/>
      <c r="C26" s="11"/>
      <c r="D26" s="12"/>
      <c r="E26" s="13"/>
      <c r="F26" s="14" t="s">
        <v>15</v>
      </c>
      <c r="G26" s="15">
        <v>11125</v>
      </c>
    </row>
    <row r="27" s="2" customFormat="1" ht="15" spans="1:7">
      <c r="A27" s="4" t="s">
        <v>24</v>
      </c>
      <c r="B27" s="16"/>
      <c r="C27" s="16"/>
      <c r="D27" s="5"/>
      <c r="E27" s="6"/>
      <c r="F27" s="17" t="s">
        <v>15</v>
      </c>
      <c r="G27" s="8">
        <v>600</v>
      </c>
    </row>
    <row r="28" ht="17.25" spans="1:7">
      <c r="A28" s="46" t="s">
        <v>83</v>
      </c>
      <c r="B28" s="65"/>
      <c r="C28" s="65"/>
      <c r="D28" s="47"/>
      <c r="E28" s="48"/>
      <c r="F28" s="49" t="s">
        <v>15</v>
      </c>
      <c r="G28" s="50">
        <f>SUM(G25:G27)</f>
        <v>30521.2</v>
      </c>
    </row>
    <row r="29" ht="16.5" spans="1:7">
      <c r="A29" s="51"/>
      <c r="B29" s="51"/>
      <c r="C29" s="51"/>
      <c r="D29" s="51"/>
      <c r="E29" s="51"/>
      <c r="F29" s="52"/>
      <c r="G29" s="53"/>
    </row>
    <row r="30" ht="15" spans="3:3">
      <c r="C30" s="28" t="s">
        <v>443</v>
      </c>
    </row>
    <row r="31" ht="25.5" customHeight="1" spans="1:7">
      <c r="A31" s="29" t="s">
        <v>7</v>
      </c>
      <c r="B31" s="29" t="s">
        <v>8</v>
      </c>
      <c r="C31" s="29" t="s">
        <v>9</v>
      </c>
      <c r="D31" s="29" t="s">
        <v>10</v>
      </c>
      <c r="E31" s="30" t="s">
        <v>11</v>
      </c>
      <c r="F31" s="31"/>
      <c r="G31" s="32" t="s">
        <v>12</v>
      </c>
    </row>
    <row r="32" spans="1:7">
      <c r="A32" s="33">
        <v>1</v>
      </c>
      <c r="B32" s="33" t="s">
        <v>13</v>
      </c>
      <c r="C32" s="34" t="s">
        <v>354</v>
      </c>
      <c r="D32" s="35">
        <v>29995</v>
      </c>
      <c r="E32" s="36">
        <f>(D32*0.76)-4000</f>
        <v>18796.2</v>
      </c>
      <c r="F32" s="33" t="s">
        <v>15</v>
      </c>
      <c r="G32" s="37">
        <f>E32*A32</f>
        <v>18796.2</v>
      </c>
    </row>
    <row r="33" spans="1:7">
      <c r="A33" s="38"/>
      <c r="B33" s="38"/>
      <c r="C33" s="39" t="s">
        <v>103</v>
      </c>
      <c r="D33" s="40"/>
      <c r="E33" s="41"/>
      <c r="F33" s="38"/>
      <c r="G33" s="42"/>
    </row>
    <row r="34" ht="15" spans="1:7">
      <c r="A34" s="14"/>
      <c r="B34" s="14"/>
      <c r="C34" s="43" t="s">
        <v>355</v>
      </c>
      <c r="D34" s="13"/>
      <c r="E34" s="44"/>
      <c r="F34" s="14"/>
      <c r="G34" s="45"/>
    </row>
    <row r="35" customFormat="1" ht="17.25" spans="1:7">
      <c r="A35" s="46" t="s">
        <v>25</v>
      </c>
      <c r="B35" s="47"/>
      <c r="C35" s="47"/>
      <c r="D35" s="47"/>
      <c r="E35" s="48"/>
      <c r="F35" s="66" t="s">
        <v>15</v>
      </c>
      <c r="G35" s="50">
        <f>SUM(G32:G34)</f>
        <v>18796.2</v>
      </c>
    </row>
    <row r="36" customFormat="1" ht="15.75" spans="1:7">
      <c r="A36" s="9" t="s">
        <v>117</v>
      </c>
      <c r="B36" s="10"/>
      <c r="C36" s="11"/>
      <c r="D36" s="12"/>
      <c r="E36" s="13"/>
      <c r="F36" s="14" t="s">
        <v>15</v>
      </c>
      <c r="G36" s="15">
        <v>22525</v>
      </c>
    </row>
    <row r="37" s="2" customFormat="1" ht="15" spans="1:7">
      <c r="A37" s="4" t="s">
        <v>24</v>
      </c>
      <c r="B37" s="16"/>
      <c r="C37" s="16"/>
      <c r="D37" s="5"/>
      <c r="E37" s="6"/>
      <c r="F37" s="17" t="s">
        <v>15</v>
      </c>
      <c r="G37" s="8">
        <v>600</v>
      </c>
    </row>
    <row r="38" ht="17.25" spans="1:7">
      <c r="A38" s="46" t="s">
        <v>83</v>
      </c>
      <c r="B38" s="65"/>
      <c r="C38" s="65"/>
      <c r="D38" s="47"/>
      <c r="E38" s="48"/>
      <c r="F38" s="49" t="s">
        <v>15</v>
      </c>
      <c r="G38" s="50">
        <f>SUM(G35:G37)</f>
        <v>41921.2</v>
      </c>
    </row>
    <row r="39" ht="16.5" spans="1:7">
      <c r="A39" s="51"/>
      <c r="B39" s="51"/>
      <c r="C39" s="51"/>
      <c r="D39" s="51"/>
      <c r="E39" s="51"/>
      <c r="F39" s="52"/>
      <c r="G39" s="53"/>
    </row>
    <row r="40" spans="1:1">
      <c r="A40" s="1" t="s">
        <v>26</v>
      </c>
    </row>
    <row r="41" spans="2:2">
      <c r="B41" s="1" t="s">
        <v>27</v>
      </c>
    </row>
    <row r="42" customFormat="1" ht="15" spans="2:2">
      <c r="B42" s="1"/>
    </row>
    <row r="43" spans="1:1">
      <c r="A43" s="1" t="s">
        <v>30</v>
      </c>
    </row>
    <row r="44" spans="2:2">
      <c r="B44" s="1" t="s">
        <v>89</v>
      </c>
    </row>
    <row r="45" s="2" customFormat="1" spans="2:2">
      <c r="B45" s="1"/>
    </row>
    <row r="46" s="1" customFormat="1" spans="1:1">
      <c r="A46" s="1" t="s">
        <v>58</v>
      </c>
    </row>
    <row r="47" s="1" customFormat="1" spans="2:2">
      <c r="B47" s="1" t="s">
        <v>34</v>
      </c>
    </row>
    <row r="48" customFormat="1" ht="15" spans="2:2">
      <c r="B48" s="24" t="s">
        <v>169</v>
      </c>
    </row>
    <row r="49" s="1" customFormat="1" spans="2:2">
      <c r="B49" s="25" t="s">
        <v>349</v>
      </c>
    </row>
    <row r="50" s="2" customFormat="1" spans="2:2">
      <c r="B50" s="24"/>
    </row>
    <row r="51" spans="2:2">
      <c r="B51" s="1" t="s">
        <v>35</v>
      </c>
    </row>
    <row r="53" spans="2:2">
      <c r="B53" s="1" t="s">
        <v>36</v>
      </c>
    </row>
    <row r="58" spans="1:1">
      <c r="A58" s="1" t="s">
        <v>37</v>
      </c>
    </row>
    <row r="61" spans="1:1">
      <c r="A61" s="1" t="s">
        <v>38</v>
      </c>
    </row>
    <row r="62" spans="1:1">
      <c r="A62" s="1" t="s">
        <v>39</v>
      </c>
    </row>
    <row r="65" spans="1:4">
      <c r="A65" s="1" t="s">
        <v>40</v>
      </c>
      <c r="D65" s="1" t="s">
        <v>41</v>
      </c>
    </row>
    <row r="68" spans="1:4">
      <c r="A68" s="1" t="s">
        <v>42</v>
      </c>
      <c r="D68" s="1" t="s">
        <v>43</v>
      </c>
    </row>
    <row r="69" spans="1:4">
      <c r="A69" s="1" t="s">
        <v>44</v>
      </c>
      <c r="D69" s="1" t="s">
        <v>45</v>
      </c>
    </row>
    <row r="73" spans="1:5">
      <c r="A73" s="1" t="s">
        <v>444</v>
      </c>
      <c r="D73" s="1" t="s">
        <v>47</v>
      </c>
      <c r="E73" s="1" t="s">
        <v>48</v>
      </c>
    </row>
    <row r="74" spans="1:5">
      <c r="A74" s="1" t="s">
        <v>258</v>
      </c>
      <c r="E74" s="1" t="s">
        <v>50</v>
      </c>
    </row>
  </sheetData>
  <mergeCells count="19">
    <mergeCell ref="A4:B4"/>
    <mergeCell ref="A25:E25"/>
    <mergeCell ref="A27:E27"/>
    <mergeCell ref="A28:E28"/>
    <mergeCell ref="A35:E35"/>
    <mergeCell ref="A37:E37"/>
    <mergeCell ref="A38:E38"/>
    <mergeCell ref="A22:A24"/>
    <mergeCell ref="A32:A34"/>
    <mergeCell ref="B22:B24"/>
    <mergeCell ref="B32:B34"/>
    <mergeCell ref="D22:D24"/>
    <mergeCell ref="D32:D34"/>
    <mergeCell ref="E22:E24"/>
    <mergeCell ref="E32:E34"/>
    <mergeCell ref="F22:F24"/>
    <mergeCell ref="F32:F34"/>
    <mergeCell ref="G22:G24"/>
    <mergeCell ref="G32:G34"/>
  </mergeCells>
  <pageMargins left="0.393055555555556" right="0.17" top="0.84" bottom="0.590277777777778" header="0.5" footer="0.196527777777778"/>
  <pageSetup paperSize="1" scale="64" orientation="portrait" horizontalDpi="120" verticalDpi="72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9"/>
  <sheetViews>
    <sheetView workbookViewId="0">
      <selection activeCell="A7" sqref="A7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1.7142857142857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1428571428571" style="1" customWidth="1"/>
    <col min="8" max="16384" width="9.14285714285714" style="1"/>
  </cols>
  <sheetData>
    <row r="4" spans="1:2">
      <c r="A4" s="27">
        <v>45831</v>
      </c>
      <c r="B4" s="27"/>
    </row>
    <row r="5" spans="1:2">
      <c r="A5" s="27"/>
      <c r="B5" s="27"/>
    </row>
    <row r="6" spans="1:2">
      <c r="A6" s="27"/>
      <c r="B6" s="27"/>
    </row>
    <row r="7" spans="1:1">
      <c r="A7" s="27" t="s">
        <v>445</v>
      </c>
    </row>
    <row r="8" spans="1:1">
      <c r="A8" s="27" t="s">
        <v>446</v>
      </c>
    </row>
    <row r="9" spans="1:1">
      <c r="A9" s="27" t="s">
        <v>447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74</v>
      </c>
    </row>
    <row r="18" ht="15"/>
    <row r="19" ht="25.5" customHeight="1" spans="1:7">
      <c r="A19" s="29" t="s">
        <v>7</v>
      </c>
      <c r="B19" s="29" t="s">
        <v>8</v>
      </c>
      <c r="C19" s="29" t="s">
        <v>9</v>
      </c>
      <c r="D19" s="29" t="s">
        <v>10</v>
      </c>
      <c r="E19" s="30" t="s">
        <v>11</v>
      </c>
      <c r="F19" s="31"/>
      <c r="G19" s="32" t="s">
        <v>12</v>
      </c>
    </row>
    <row r="20" spans="1:7">
      <c r="A20" s="33">
        <v>1</v>
      </c>
      <c r="B20" s="33" t="s">
        <v>13</v>
      </c>
      <c r="C20" s="34" t="s">
        <v>128</v>
      </c>
      <c r="D20" s="35">
        <v>113195</v>
      </c>
      <c r="E20" s="36">
        <f>(D20*0.76)-7000</f>
        <v>79028.2</v>
      </c>
      <c r="F20" s="33" t="s">
        <v>15</v>
      </c>
      <c r="G20" s="37">
        <f>E20*A20</f>
        <v>79028.2</v>
      </c>
    </row>
    <row r="21" spans="1:7">
      <c r="A21" s="38"/>
      <c r="B21" s="38"/>
      <c r="C21" s="39" t="s">
        <v>77</v>
      </c>
      <c r="D21" s="40"/>
      <c r="E21" s="41"/>
      <c r="F21" s="38"/>
      <c r="G21" s="42"/>
    </row>
    <row r="22" ht="15" spans="1:7">
      <c r="A22" s="14"/>
      <c r="B22" s="14"/>
      <c r="C22" s="43" t="s">
        <v>129</v>
      </c>
      <c r="D22" s="13"/>
      <c r="E22" s="44"/>
      <c r="F22" s="14"/>
      <c r="G22" s="45"/>
    </row>
    <row r="23" customFormat="1" ht="15" spans="1:7">
      <c r="A23" s="33">
        <v>1</v>
      </c>
      <c r="B23" s="33" t="s">
        <v>13</v>
      </c>
      <c r="C23" s="34" t="s">
        <v>154</v>
      </c>
      <c r="D23" s="35">
        <v>76595</v>
      </c>
      <c r="E23" s="36">
        <f>(D23*0.76)-7000</f>
        <v>51212.2</v>
      </c>
      <c r="F23" s="33" t="s">
        <v>15</v>
      </c>
      <c r="G23" s="37">
        <f>E23*A23</f>
        <v>51212.2</v>
      </c>
    </row>
    <row r="24" customFormat="1" ht="15" spans="1:7">
      <c r="A24" s="38"/>
      <c r="B24" s="38"/>
      <c r="C24" s="39" t="s">
        <v>86</v>
      </c>
      <c r="D24" s="40"/>
      <c r="E24" s="41"/>
      <c r="F24" s="38"/>
      <c r="G24" s="42"/>
    </row>
    <row r="25" customFormat="1" ht="15.75" spans="1:7">
      <c r="A25" s="14"/>
      <c r="B25" s="14"/>
      <c r="C25" s="43" t="s">
        <v>155</v>
      </c>
      <c r="D25" s="13"/>
      <c r="E25" s="44"/>
      <c r="F25" s="14"/>
      <c r="G25" s="45"/>
    </row>
    <row r="26" customFormat="1" ht="17.25" spans="1:7">
      <c r="A26" s="46" t="s">
        <v>25</v>
      </c>
      <c r="B26" s="47"/>
      <c r="C26" s="47"/>
      <c r="D26" s="47"/>
      <c r="E26" s="48"/>
      <c r="F26" s="66" t="s">
        <v>15</v>
      </c>
      <c r="G26" s="50">
        <f>SUM(G20:G25)</f>
        <v>130240.4</v>
      </c>
    </row>
    <row r="27" customFormat="1" ht="15.75" spans="1:7">
      <c r="A27" s="9" t="s">
        <v>117</v>
      </c>
      <c r="B27" s="10"/>
      <c r="C27" s="11"/>
      <c r="D27" s="12"/>
      <c r="E27" s="13"/>
      <c r="F27" s="14" t="s">
        <v>15</v>
      </c>
      <c r="G27" s="15">
        <v>48615</v>
      </c>
    </row>
    <row r="28" s="2" customFormat="1" ht="15" spans="1:7">
      <c r="A28" s="4" t="s">
        <v>24</v>
      </c>
      <c r="B28" s="16"/>
      <c r="C28" s="16"/>
      <c r="D28" s="5"/>
      <c r="E28" s="6"/>
      <c r="F28" s="17" t="s">
        <v>15</v>
      </c>
      <c r="G28" s="8">
        <v>600</v>
      </c>
    </row>
    <row r="29" ht="17.25" spans="1:7">
      <c r="A29" s="46" t="s">
        <v>83</v>
      </c>
      <c r="B29" s="65"/>
      <c r="C29" s="65"/>
      <c r="D29" s="47"/>
      <c r="E29" s="48"/>
      <c r="F29" s="49" t="s">
        <v>15</v>
      </c>
      <c r="G29" s="50">
        <f>SUM(G26:G28)</f>
        <v>179455.4</v>
      </c>
    </row>
    <row r="30" ht="16.5" spans="1:7">
      <c r="A30" s="51"/>
      <c r="B30" s="51"/>
      <c r="C30" s="51"/>
      <c r="D30" s="51"/>
      <c r="E30" s="51"/>
      <c r="F30" s="52"/>
      <c r="G30" s="53"/>
    </row>
    <row r="31" spans="1:1">
      <c r="A31" s="1" t="s">
        <v>26</v>
      </c>
    </row>
    <row r="32" spans="2:2">
      <c r="B32" s="1" t="s">
        <v>27</v>
      </c>
    </row>
    <row r="33" customFormat="1" ht="15" spans="2:2">
      <c r="B33" s="1"/>
    </row>
    <row r="34" spans="1:1">
      <c r="A34" s="1" t="s">
        <v>30</v>
      </c>
    </row>
    <row r="35" spans="2:2">
      <c r="B35" s="1" t="s">
        <v>88</v>
      </c>
    </row>
    <row r="36" spans="2:2">
      <c r="B36" s="1" t="s">
        <v>89</v>
      </c>
    </row>
    <row r="37" s="2" customFormat="1" spans="2:2">
      <c r="B37" s="1"/>
    </row>
    <row r="38" s="1" customFormat="1" spans="1:1">
      <c r="A38" s="1" t="s">
        <v>58</v>
      </c>
    </row>
    <row r="39" s="1" customFormat="1" spans="2:2">
      <c r="B39" s="1" t="s">
        <v>34</v>
      </c>
    </row>
    <row r="40" customFormat="1" ht="15" spans="2:2">
      <c r="B40" s="24" t="s">
        <v>169</v>
      </c>
    </row>
    <row r="41" s="1" customFormat="1" spans="2:2">
      <c r="B41" s="25" t="s">
        <v>349</v>
      </c>
    </row>
    <row r="42" s="2" customFormat="1" spans="2:2">
      <c r="B42" s="24"/>
    </row>
    <row r="43" spans="2:2">
      <c r="B43" s="1" t="s">
        <v>35</v>
      </c>
    </row>
    <row r="45" spans="2:2">
      <c r="B45" s="1" t="s">
        <v>36</v>
      </c>
    </row>
    <row r="52" spans="1:1">
      <c r="A52" s="1" t="s">
        <v>37</v>
      </c>
    </row>
    <row r="55" spans="1:1">
      <c r="A55" s="1" t="s">
        <v>38</v>
      </c>
    </row>
    <row r="56" spans="1:1">
      <c r="A56" s="1" t="s">
        <v>39</v>
      </c>
    </row>
    <row r="59" spans="1:4">
      <c r="A59" s="1" t="s">
        <v>40</v>
      </c>
      <c r="D59" s="1" t="s">
        <v>41</v>
      </c>
    </row>
    <row r="62" spans="1:4">
      <c r="A62" s="1" t="s">
        <v>42</v>
      </c>
      <c r="D62" s="1" t="s">
        <v>43</v>
      </c>
    </row>
    <row r="63" spans="1:4">
      <c r="A63" s="1" t="s">
        <v>44</v>
      </c>
      <c r="D63" s="1" t="s">
        <v>45</v>
      </c>
    </row>
    <row r="68" spans="1:5">
      <c r="A68" s="1" t="s">
        <v>448</v>
      </c>
      <c r="D68" s="1" t="s">
        <v>47</v>
      </c>
      <c r="E68" s="1" t="s">
        <v>48</v>
      </c>
    </row>
    <row r="69" spans="1:5">
      <c r="A69" s="1" t="s">
        <v>351</v>
      </c>
      <c r="E69" s="1" t="s">
        <v>50</v>
      </c>
    </row>
  </sheetData>
  <mergeCells count="16">
    <mergeCell ref="A4:B4"/>
    <mergeCell ref="A26:E26"/>
    <mergeCell ref="A28:E28"/>
    <mergeCell ref="A29:E29"/>
    <mergeCell ref="A20:A22"/>
    <mergeCell ref="A23:A25"/>
    <mergeCell ref="B20:B22"/>
    <mergeCell ref="B23:B25"/>
    <mergeCell ref="D20:D22"/>
    <mergeCell ref="D23:D25"/>
    <mergeCell ref="E20:E22"/>
    <mergeCell ref="E23:E25"/>
    <mergeCell ref="F20:F22"/>
    <mergeCell ref="F23:F25"/>
    <mergeCell ref="G20:G22"/>
    <mergeCell ref="G23:G25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2"/>
  <sheetViews>
    <sheetView topLeftCell="A49" workbookViewId="0">
      <selection activeCell="A7" sqref="A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2.7142857142857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7">
        <v>45831</v>
      </c>
      <c r="B4" s="27"/>
    </row>
    <row r="5" spans="1:2">
      <c r="A5" s="27"/>
      <c r="B5" s="27"/>
    </row>
    <row r="6" spans="1:2">
      <c r="A6" s="27"/>
      <c r="B6" s="27"/>
    </row>
    <row r="7" spans="1:2">
      <c r="A7" s="26" t="s">
        <v>449</v>
      </c>
      <c r="B7" s="27"/>
    </row>
    <row r="8" spans="1:1">
      <c r="A8" s="26" t="s">
        <v>450</v>
      </c>
    </row>
    <row r="11" spans="1:1">
      <c r="A11" s="1" t="s">
        <v>3</v>
      </c>
    </row>
    <row r="13" spans="2:2">
      <c r="B13" s="1" t="s">
        <v>4</v>
      </c>
    </row>
    <row r="14" spans="2:2">
      <c r="B14" s="1" t="s">
        <v>5</v>
      </c>
    </row>
    <row r="17" spans="1:1">
      <c r="A17" s="1" t="s">
        <v>152</v>
      </c>
    </row>
    <row r="18" ht="15" spans="3:3">
      <c r="C18" s="28" t="s">
        <v>400</v>
      </c>
    </row>
    <row r="19" ht="25.5" customHeight="1" spans="1:7">
      <c r="A19" s="29" t="s">
        <v>7</v>
      </c>
      <c r="B19" s="29" t="s">
        <v>8</v>
      </c>
      <c r="C19" s="29" t="s">
        <v>9</v>
      </c>
      <c r="D19" s="29" t="s">
        <v>10</v>
      </c>
      <c r="E19" s="30" t="s">
        <v>11</v>
      </c>
      <c r="F19" s="31"/>
      <c r="G19" s="32" t="s">
        <v>12</v>
      </c>
    </row>
    <row r="20" spans="1:7">
      <c r="A20" s="33">
        <v>1</v>
      </c>
      <c r="B20" s="33" t="s">
        <v>13</v>
      </c>
      <c r="C20" s="34" t="s">
        <v>102</v>
      </c>
      <c r="D20" s="35">
        <v>41995</v>
      </c>
      <c r="E20" s="36">
        <f>(D20*0.76)-4000</f>
        <v>27916.2</v>
      </c>
      <c r="F20" s="33" t="s">
        <v>15</v>
      </c>
      <c r="G20" s="37">
        <f>E20*A20</f>
        <v>27916.2</v>
      </c>
    </row>
    <row r="21" spans="1:7">
      <c r="A21" s="38"/>
      <c r="B21" s="38"/>
      <c r="C21" s="39" t="s">
        <v>103</v>
      </c>
      <c r="D21" s="40"/>
      <c r="E21" s="41"/>
      <c r="F21" s="38"/>
      <c r="G21" s="42"/>
    </row>
    <row r="22" ht="15" spans="1:7">
      <c r="A22" s="14"/>
      <c r="B22" s="14"/>
      <c r="C22" s="43" t="s">
        <v>104</v>
      </c>
      <c r="D22" s="13"/>
      <c r="E22" s="44"/>
      <c r="F22" s="14"/>
      <c r="G22" s="45"/>
    </row>
    <row r="23" customFormat="1" ht="15.75" spans="1:8">
      <c r="A23" s="96" t="s">
        <v>24</v>
      </c>
      <c r="B23" s="97"/>
      <c r="C23" s="97"/>
      <c r="D23" s="98"/>
      <c r="E23" s="99"/>
      <c r="F23" s="100" t="s">
        <v>15</v>
      </c>
      <c r="G23" s="101">
        <v>600</v>
      </c>
      <c r="H23" s="2"/>
    </row>
    <row r="24" ht="17.25" spans="1:7">
      <c r="A24" s="46" t="s">
        <v>25</v>
      </c>
      <c r="B24" s="65"/>
      <c r="C24" s="65"/>
      <c r="D24" s="47"/>
      <c r="E24" s="48"/>
      <c r="F24" s="66" t="s">
        <v>15</v>
      </c>
      <c r="G24" s="50">
        <f>SUM(G20:G23)</f>
        <v>28516.2</v>
      </c>
    </row>
    <row r="26" ht="15" spans="3:3">
      <c r="C26" s="28" t="s">
        <v>403</v>
      </c>
    </row>
    <row r="27" ht="25.5" customHeight="1" spans="1:7">
      <c r="A27" s="29" t="s">
        <v>7</v>
      </c>
      <c r="B27" s="29" t="s">
        <v>8</v>
      </c>
      <c r="C27" s="29" t="s">
        <v>9</v>
      </c>
      <c r="D27" s="29" t="s">
        <v>10</v>
      </c>
      <c r="E27" s="30" t="s">
        <v>11</v>
      </c>
      <c r="F27" s="31"/>
      <c r="G27" s="32" t="s">
        <v>12</v>
      </c>
    </row>
    <row r="28" spans="1:7">
      <c r="A28" s="33">
        <v>1</v>
      </c>
      <c r="B28" s="33" t="s">
        <v>13</v>
      </c>
      <c r="C28" s="34" t="s">
        <v>157</v>
      </c>
      <c r="D28" s="35">
        <v>59595</v>
      </c>
      <c r="E28" s="36">
        <f>(D28*0.76)-7000</f>
        <v>38292.2</v>
      </c>
      <c r="F28" s="33" t="s">
        <v>15</v>
      </c>
      <c r="G28" s="37">
        <f>E28*A28</f>
        <v>38292.2</v>
      </c>
    </row>
    <row r="29" spans="1:7">
      <c r="A29" s="38"/>
      <c r="B29" s="38"/>
      <c r="C29" s="39" t="s">
        <v>86</v>
      </c>
      <c r="D29" s="40"/>
      <c r="E29" s="41"/>
      <c r="F29" s="38"/>
      <c r="G29" s="42"/>
    </row>
    <row r="30" ht="15" spans="1:7">
      <c r="A30" s="14"/>
      <c r="B30" s="14"/>
      <c r="C30" s="43" t="s">
        <v>158</v>
      </c>
      <c r="D30" s="13"/>
      <c r="E30" s="44"/>
      <c r="F30" s="14"/>
      <c r="G30" s="45"/>
    </row>
    <row r="31" customFormat="1" ht="15.75" spans="1:8">
      <c r="A31" s="96" t="s">
        <v>24</v>
      </c>
      <c r="B31" s="97"/>
      <c r="C31" s="97"/>
      <c r="D31" s="98"/>
      <c r="E31" s="99"/>
      <c r="F31" s="100" t="s">
        <v>15</v>
      </c>
      <c r="G31" s="101">
        <v>600</v>
      </c>
      <c r="H31" s="2"/>
    </row>
    <row r="32" ht="17.25" spans="1:7">
      <c r="A32" s="46" t="s">
        <v>25</v>
      </c>
      <c r="B32" s="65"/>
      <c r="C32" s="65"/>
      <c r="D32" s="47"/>
      <c r="E32" s="48"/>
      <c r="F32" s="66" t="s">
        <v>15</v>
      </c>
      <c r="G32" s="50">
        <f>SUM(G28:G31)</f>
        <v>38892.2</v>
      </c>
    </row>
    <row r="33" s="2" customFormat="1" ht="16.5" spans="1:7">
      <c r="A33" s="51"/>
      <c r="B33" s="51"/>
      <c r="C33" s="51"/>
      <c r="D33" s="51"/>
      <c r="E33" s="51"/>
      <c r="F33" s="71"/>
      <c r="G33" s="53"/>
    </row>
    <row r="34" spans="1:1">
      <c r="A34" s="1" t="s">
        <v>26</v>
      </c>
    </row>
    <row r="35" spans="2:2">
      <c r="B35" s="1" t="s">
        <v>27</v>
      </c>
    </row>
    <row r="37" spans="1:1">
      <c r="A37" s="1" t="s">
        <v>28</v>
      </c>
    </row>
    <row r="38" spans="2:2">
      <c r="B38" s="1" t="s">
        <v>105</v>
      </c>
    </row>
    <row r="39" spans="2:2">
      <c r="B39" s="1" t="s">
        <v>106</v>
      </c>
    </row>
    <row r="40" spans="2:2">
      <c r="B40" s="1" t="s">
        <v>107</v>
      </c>
    </row>
    <row r="42" spans="1:1">
      <c r="A42" s="1" t="s">
        <v>30</v>
      </c>
    </row>
    <row r="43" spans="2:2">
      <c r="B43" s="1" t="s">
        <v>89</v>
      </c>
    </row>
    <row r="45" spans="1:1">
      <c r="A45" s="1" t="s">
        <v>58</v>
      </c>
    </row>
    <row r="46" spans="2:2">
      <c r="B46" s="1" t="s">
        <v>34</v>
      </c>
    </row>
    <row r="48" spans="2:2">
      <c r="B48" s="1" t="s">
        <v>35</v>
      </c>
    </row>
    <row r="50" spans="2:2">
      <c r="B50" s="1" t="s">
        <v>36</v>
      </c>
    </row>
    <row r="52" spans="2:2">
      <c r="B52" s="55" t="s">
        <v>451</v>
      </c>
    </row>
    <row r="56" spans="1:1">
      <c r="A56" s="1" t="s">
        <v>37</v>
      </c>
    </row>
    <row r="59" spans="1:1">
      <c r="A59" s="1" t="s">
        <v>38</v>
      </c>
    </row>
    <row r="60" spans="1:1">
      <c r="A60" s="1" t="s">
        <v>39</v>
      </c>
    </row>
    <row r="62" spans="1:4">
      <c r="A62" s="1" t="s">
        <v>99</v>
      </c>
      <c r="D62" s="1" t="s">
        <v>41</v>
      </c>
    </row>
    <row r="65" spans="1:4">
      <c r="A65" s="1" t="s">
        <v>42</v>
      </c>
      <c r="D65" s="1" t="s">
        <v>43</v>
      </c>
    </row>
    <row r="66" spans="1:4">
      <c r="A66" s="1" t="s">
        <v>44</v>
      </c>
      <c r="D66" s="1" t="s">
        <v>45</v>
      </c>
    </row>
    <row r="71" spans="1:5">
      <c r="A71" s="1" t="s">
        <v>452</v>
      </c>
      <c r="D71" s="1" t="s">
        <v>47</v>
      </c>
      <c r="E71" s="1" t="s">
        <v>48</v>
      </c>
    </row>
    <row r="72" spans="1:5">
      <c r="A72" s="1" t="s">
        <v>160</v>
      </c>
      <c r="E72" s="1" t="s">
        <v>50</v>
      </c>
    </row>
  </sheetData>
  <mergeCells count="17">
    <mergeCell ref="A4:B4"/>
    <mergeCell ref="A23:E23"/>
    <mergeCell ref="A24:E24"/>
    <mergeCell ref="A31:E31"/>
    <mergeCell ref="A32:E32"/>
    <mergeCell ref="A20:A22"/>
    <mergeCell ref="A28:A30"/>
    <mergeCell ref="B20:B22"/>
    <mergeCell ref="B28:B30"/>
    <mergeCell ref="D20:D22"/>
    <mergeCell ref="D28:D30"/>
    <mergeCell ref="E20:E22"/>
    <mergeCell ref="E28:E30"/>
    <mergeCell ref="F20:F22"/>
    <mergeCell ref="F28:F30"/>
    <mergeCell ref="G20:G22"/>
    <mergeCell ref="G28:G30"/>
  </mergeCells>
  <pageMargins left="0.393055555555556" right="0.17" top="0.84" bottom="0.590277777777778" header="0.5" footer="0.196527777777778"/>
  <pageSetup paperSize="1" scale="67" orientation="portrait" horizontalDpi="120" verticalDpi="72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5"/>
  <sheetViews>
    <sheetView zoomScaleSheetLayoutView="60" topLeftCell="A42" workbookViewId="0">
      <selection activeCell="A7" sqref="A7"/>
    </sheetView>
  </sheetViews>
  <sheetFormatPr defaultColWidth="9.1047619047619" defaultRowHeight="14.25" outlineLevelCol="6"/>
  <cols>
    <col min="1" max="1" width="6.55238095238095" style="26" customWidth="1"/>
    <col min="2" max="2" width="11.4380952380952" style="26" customWidth="1"/>
    <col min="3" max="3" width="58.1047619047619" style="26" customWidth="1"/>
    <col min="4" max="4" width="12.552380952381" style="26" customWidth="1"/>
    <col min="5" max="5" width="16.1047619047619" style="26" customWidth="1"/>
    <col min="6" max="6" width="5.66666666666667" style="26" customWidth="1"/>
    <col min="7" max="7" width="15.4380952380952" style="26" customWidth="1"/>
    <col min="8" max="16384" width="9.1047619047619" style="26"/>
  </cols>
  <sheetData>
    <row r="4" spans="1:2">
      <c r="A4" s="27">
        <v>45831</v>
      </c>
      <c r="B4" s="27"/>
    </row>
    <row r="5" spans="1:2">
      <c r="A5" s="72"/>
      <c r="B5" s="72"/>
    </row>
    <row r="6" spans="1:2">
      <c r="A6" s="72"/>
      <c r="B6" s="72"/>
    </row>
    <row r="7" spans="1:2">
      <c r="A7" s="72" t="s">
        <v>453</v>
      </c>
      <c r="B7" s="72"/>
    </row>
    <row r="8" spans="1:2">
      <c r="A8" s="72" t="s">
        <v>454</v>
      </c>
      <c r="B8" s="72"/>
    </row>
    <row r="9" spans="1:1">
      <c r="A9" s="72" t="s">
        <v>455</v>
      </c>
    </row>
    <row r="12" spans="1:1">
      <c r="A12" s="26" t="s">
        <v>3</v>
      </c>
    </row>
    <row r="14" spans="2:2">
      <c r="B14" s="26" t="s">
        <v>4</v>
      </c>
    </row>
    <row r="15" spans="2:2">
      <c r="B15" s="26" t="s">
        <v>5</v>
      </c>
    </row>
    <row r="17" spans="1:1">
      <c r="A17" s="26" t="s">
        <v>6</v>
      </c>
    </row>
    <row r="18" ht="15" spans="3:3">
      <c r="C18" s="73"/>
    </row>
    <row r="19" ht="25.5" customHeight="1" spans="1:7">
      <c r="A19" s="74" t="s">
        <v>7</v>
      </c>
      <c r="B19" s="74" t="s">
        <v>8</v>
      </c>
      <c r="C19" s="74" t="s">
        <v>9</v>
      </c>
      <c r="D19" s="74" t="s">
        <v>10</v>
      </c>
      <c r="E19" s="75" t="s">
        <v>11</v>
      </c>
      <c r="F19" s="76"/>
      <c r="G19" s="77" t="s">
        <v>12</v>
      </c>
    </row>
    <row r="20" spans="1:7">
      <c r="A20" s="86">
        <v>1</v>
      </c>
      <c r="B20" s="86" t="s">
        <v>13</v>
      </c>
      <c r="C20" s="114" t="s">
        <v>456</v>
      </c>
      <c r="D20" s="84">
        <v>14995</v>
      </c>
      <c r="E20" s="85">
        <f>(D20*0.7)</f>
        <v>10496.5</v>
      </c>
      <c r="F20" s="86" t="s">
        <v>15</v>
      </c>
      <c r="G20" s="87">
        <f>E20*A20</f>
        <v>10496.5</v>
      </c>
    </row>
    <row r="21" spans="1:7">
      <c r="A21" s="90"/>
      <c r="B21" s="90"/>
      <c r="C21" s="117" t="s">
        <v>457</v>
      </c>
      <c r="D21" s="88"/>
      <c r="E21" s="89"/>
      <c r="F21" s="90"/>
      <c r="G21" s="91"/>
    </row>
    <row r="22" spans="1:7">
      <c r="A22" s="90"/>
      <c r="B22" s="90"/>
      <c r="C22" s="117" t="s">
        <v>458</v>
      </c>
      <c r="D22" s="88"/>
      <c r="E22" s="89"/>
      <c r="F22" s="90"/>
      <c r="G22" s="91"/>
    </row>
    <row r="23" ht="15" spans="1:7">
      <c r="A23" s="94"/>
      <c r="B23" s="94"/>
      <c r="C23" s="120" t="s">
        <v>459</v>
      </c>
      <c r="D23" s="92"/>
      <c r="E23" s="93"/>
      <c r="F23" s="94"/>
      <c r="G23" s="95"/>
    </row>
    <row r="24" ht="15" spans="1:7">
      <c r="A24" s="96" t="s">
        <v>24</v>
      </c>
      <c r="B24" s="97"/>
      <c r="C24" s="97"/>
      <c r="D24" s="98"/>
      <c r="E24" s="99"/>
      <c r="F24" s="100" t="s">
        <v>15</v>
      </c>
      <c r="G24" s="101">
        <v>600</v>
      </c>
    </row>
    <row r="25" ht="17.25" spans="1:7">
      <c r="A25" s="102" t="s">
        <v>25</v>
      </c>
      <c r="B25" s="103"/>
      <c r="C25" s="103"/>
      <c r="D25" s="104"/>
      <c r="E25" s="105"/>
      <c r="F25" s="106" t="s">
        <v>15</v>
      </c>
      <c r="G25" s="107">
        <f>SUM(G20:G24)</f>
        <v>11096.5</v>
      </c>
    </row>
    <row r="26" spans="1:7">
      <c r="A26" s="78"/>
      <c r="B26" s="78"/>
      <c r="C26" s="78"/>
      <c r="D26" s="78"/>
      <c r="E26" s="78"/>
      <c r="F26" s="79"/>
      <c r="G26" s="80"/>
    </row>
    <row r="27" spans="1:1">
      <c r="A27" s="26" t="s">
        <v>26</v>
      </c>
    </row>
    <row r="28" spans="2:2">
      <c r="B28" s="26" t="s">
        <v>27</v>
      </c>
    </row>
    <row r="30" spans="1:1">
      <c r="A30" s="26" t="s">
        <v>30</v>
      </c>
    </row>
    <row r="31" s="26" customFormat="1" spans="2:2">
      <c r="B31" s="1" t="s">
        <v>460</v>
      </c>
    </row>
    <row r="32" s="70" customFormat="1"/>
    <row r="33" spans="1:1">
      <c r="A33" s="26" t="s">
        <v>58</v>
      </c>
    </row>
    <row r="34" spans="2:2">
      <c r="B34" s="26" t="s">
        <v>34</v>
      </c>
    </row>
    <row r="36" spans="2:2">
      <c r="B36" s="26" t="s">
        <v>35</v>
      </c>
    </row>
    <row r="38" spans="2:2">
      <c r="B38" s="26" t="s">
        <v>36</v>
      </c>
    </row>
    <row r="40" spans="2:2">
      <c r="B40" s="81"/>
    </row>
    <row r="41" spans="2:2">
      <c r="B41" s="81"/>
    </row>
    <row r="42" spans="2:2">
      <c r="B42" s="81"/>
    </row>
    <row r="43" spans="2:2">
      <c r="B43" s="81"/>
    </row>
    <row r="45" spans="2:2">
      <c r="B45" s="82"/>
    </row>
    <row r="47" spans="1:1">
      <c r="A47" s="26" t="s">
        <v>37</v>
      </c>
    </row>
    <row r="50" spans="1:1">
      <c r="A50" s="26" t="s">
        <v>38</v>
      </c>
    </row>
    <row r="51" spans="1:1">
      <c r="A51" s="26" t="s">
        <v>39</v>
      </c>
    </row>
    <row r="54" spans="1:4">
      <c r="A54" s="26" t="s">
        <v>99</v>
      </c>
      <c r="D54" s="26" t="s">
        <v>41</v>
      </c>
    </row>
    <row r="57" spans="1:4">
      <c r="A57" s="26" t="s">
        <v>42</v>
      </c>
      <c r="D57" s="26" t="s">
        <v>43</v>
      </c>
    </row>
    <row r="58" spans="1:4">
      <c r="A58" s="26" t="s">
        <v>44</v>
      </c>
      <c r="D58" s="26" t="s">
        <v>45</v>
      </c>
    </row>
    <row r="64" spans="1:5">
      <c r="A64" s="1" t="s">
        <v>461</v>
      </c>
      <c r="D64" s="26" t="s">
        <v>47</v>
      </c>
      <c r="E64" s="26" t="s">
        <v>48</v>
      </c>
    </row>
    <row r="65" spans="1:5">
      <c r="A65" s="1" t="s">
        <v>462</v>
      </c>
      <c r="E65" s="26" t="s">
        <v>50</v>
      </c>
    </row>
  </sheetData>
  <mergeCells count="9">
    <mergeCell ref="A4:B4"/>
    <mergeCell ref="A24:E24"/>
    <mergeCell ref="A25:E25"/>
    <mergeCell ref="A20:A23"/>
    <mergeCell ref="B20:B23"/>
    <mergeCell ref="D20:D23"/>
    <mergeCell ref="E20:E23"/>
    <mergeCell ref="F20:F23"/>
    <mergeCell ref="G20:G23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9"/>
  <sheetViews>
    <sheetView topLeftCell="A2" workbookViewId="0">
      <selection activeCell="A7" sqref="A7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1.7142857142857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1428571428571" style="1" customWidth="1"/>
    <col min="8" max="16384" width="9.14285714285714" style="1"/>
  </cols>
  <sheetData>
    <row r="4" spans="1:2">
      <c r="A4" s="27">
        <v>45811</v>
      </c>
      <c r="B4" s="27"/>
    </row>
    <row r="5" spans="1:2">
      <c r="A5" s="27"/>
      <c r="B5" s="27"/>
    </row>
    <row r="6" spans="1:2">
      <c r="A6" s="27"/>
      <c r="B6" s="27"/>
    </row>
    <row r="7" spans="1:1">
      <c r="A7" s="27" t="s">
        <v>110</v>
      </c>
    </row>
    <row r="8" spans="1:1">
      <c r="A8" s="27" t="s">
        <v>111</v>
      </c>
    </row>
    <row r="9" spans="1:1">
      <c r="A9" s="27" t="s">
        <v>112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74</v>
      </c>
    </row>
    <row r="19" ht="15" spans="3:3">
      <c r="C19" s="28" t="s">
        <v>113</v>
      </c>
    </row>
    <row r="20" ht="25.5" customHeight="1" spans="1:7">
      <c r="A20" s="29" t="s">
        <v>7</v>
      </c>
      <c r="B20" s="29" t="s">
        <v>8</v>
      </c>
      <c r="C20" s="29" t="s">
        <v>9</v>
      </c>
      <c r="D20" s="29" t="s">
        <v>10</v>
      </c>
      <c r="E20" s="30" t="s">
        <v>11</v>
      </c>
      <c r="F20" s="31"/>
      <c r="G20" s="32" t="s">
        <v>12</v>
      </c>
    </row>
    <row r="21" spans="1:7">
      <c r="A21" s="33">
        <v>2</v>
      </c>
      <c r="B21" s="33" t="s">
        <v>13</v>
      </c>
      <c r="C21" s="34" t="s">
        <v>114</v>
      </c>
      <c r="D21" s="35">
        <v>154995</v>
      </c>
      <c r="E21" s="36">
        <f>(D21*0.76)</f>
        <v>117796.2</v>
      </c>
      <c r="F21" s="33" t="s">
        <v>15</v>
      </c>
      <c r="G21" s="37">
        <f>E21*A21</f>
        <v>235592.4</v>
      </c>
    </row>
    <row r="22" spans="1:7">
      <c r="A22" s="38"/>
      <c r="B22" s="38"/>
      <c r="C22" s="39" t="s">
        <v>115</v>
      </c>
      <c r="D22" s="40"/>
      <c r="E22" s="41"/>
      <c r="F22" s="38"/>
      <c r="G22" s="42"/>
    </row>
    <row r="23" ht="15" spans="1:7">
      <c r="A23" s="14"/>
      <c r="B23" s="14"/>
      <c r="C23" s="43" t="s">
        <v>116</v>
      </c>
      <c r="D23" s="13"/>
      <c r="E23" s="44"/>
      <c r="F23" s="14"/>
      <c r="G23" s="45"/>
    </row>
    <row r="24" customFormat="1" ht="15" spans="1:7">
      <c r="A24" s="33">
        <v>1</v>
      </c>
      <c r="B24" s="33" t="s">
        <v>13</v>
      </c>
      <c r="C24" s="34" t="s">
        <v>85</v>
      </c>
      <c r="D24" s="35">
        <v>68995</v>
      </c>
      <c r="E24" s="36">
        <f>(D24*0.76)-7000</f>
        <v>45436.2</v>
      </c>
      <c r="F24" s="33" t="s">
        <v>15</v>
      </c>
      <c r="G24" s="37">
        <f>E24*A24</f>
        <v>45436.2</v>
      </c>
    </row>
    <row r="25" customFormat="1" ht="15" spans="1:7">
      <c r="A25" s="38"/>
      <c r="B25" s="38"/>
      <c r="C25" s="39" t="s">
        <v>86</v>
      </c>
      <c r="D25" s="40"/>
      <c r="E25" s="41"/>
      <c r="F25" s="38"/>
      <c r="G25" s="42"/>
    </row>
    <row r="26" customFormat="1" ht="15.75" spans="1:7">
      <c r="A26" s="14"/>
      <c r="B26" s="14"/>
      <c r="C26" s="43" t="s">
        <v>87</v>
      </c>
      <c r="D26" s="13"/>
      <c r="E26" s="44"/>
      <c r="F26" s="14"/>
      <c r="G26" s="45"/>
    </row>
    <row r="27" customFormat="1" ht="17.25" spans="1:7">
      <c r="A27" s="46" t="s">
        <v>25</v>
      </c>
      <c r="B27" s="47"/>
      <c r="C27" s="47"/>
      <c r="D27" s="47"/>
      <c r="E27" s="48"/>
      <c r="F27" s="66" t="s">
        <v>15</v>
      </c>
      <c r="G27" s="50">
        <f>SUM(G21:G26)</f>
        <v>281028.6</v>
      </c>
    </row>
    <row r="28" customFormat="1" ht="15.75" spans="1:7">
      <c r="A28" s="9" t="s">
        <v>117</v>
      </c>
      <c r="B28" s="10"/>
      <c r="C28" s="11"/>
      <c r="D28" s="12"/>
      <c r="E28" s="13"/>
      <c r="F28" s="14" t="s">
        <v>15</v>
      </c>
      <c r="G28" s="15">
        <v>188360</v>
      </c>
    </row>
    <row r="29" s="2" customFormat="1" ht="15" spans="1:7">
      <c r="A29" s="4" t="s">
        <v>24</v>
      </c>
      <c r="B29" s="16"/>
      <c r="C29" s="16"/>
      <c r="D29" s="5"/>
      <c r="E29" s="6"/>
      <c r="F29" s="17" t="s">
        <v>15</v>
      </c>
      <c r="G29" s="8">
        <v>600</v>
      </c>
    </row>
    <row r="30" ht="17.25" spans="1:7">
      <c r="A30" s="46" t="s">
        <v>83</v>
      </c>
      <c r="B30" s="65"/>
      <c r="C30" s="65"/>
      <c r="D30" s="47"/>
      <c r="E30" s="48"/>
      <c r="F30" s="49" t="s">
        <v>15</v>
      </c>
      <c r="G30" s="50">
        <f>SUM(G27:G29)</f>
        <v>469988.6</v>
      </c>
    </row>
    <row r="31" ht="16.5" spans="1:7">
      <c r="A31" s="51"/>
      <c r="B31" s="51"/>
      <c r="C31" s="51"/>
      <c r="D31" s="51"/>
      <c r="E31" s="51"/>
      <c r="F31" s="52"/>
      <c r="G31" s="53"/>
    </row>
    <row r="32" spans="1:1">
      <c r="A32" s="1" t="s">
        <v>26</v>
      </c>
    </row>
    <row r="33" spans="2:2">
      <c r="B33" s="1" t="s">
        <v>27</v>
      </c>
    </row>
    <row r="34" customFormat="1" ht="15" spans="2:2">
      <c r="B34" s="1"/>
    </row>
    <row r="35" spans="1:1">
      <c r="A35" s="1" t="s">
        <v>30</v>
      </c>
    </row>
    <row r="36" spans="2:2">
      <c r="B36" s="1" t="s">
        <v>118</v>
      </c>
    </row>
    <row r="37" spans="2:2">
      <c r="B37" s="1" t="s">
        <v>89</v>
      </c>
    </row>
    <row r="38" s="2" customFormat="1" spans="2:2">
      <c r="B38" s="1"/>
    </row>
    <row r="39" spans="1:1">
      <c r="A39" s="1" t="s">
        <v>58</v>
      </c>
    </row>
    <row r="40" spans="2:2">
      <c r="B40" s="1" t="s">
        <v>34</v>
      </c>
    </row>
    <row r="41" customFormat="1" ht="15" spans="2:2">
      <c r="B41" s="24" t="s">
        <v>119</v>
      </c>
    </row>
    <row r="42" customFormat="1" ht="15" spans="2:2">
      <c r="B42" s="24" t="s">
        <v>120</v>
      </c>
    </row>
    <row r="43" s="2" customFormat="1" spans="2:2">
      <c r="B43" s="24"/>
    </row>
    <row r="44" spans="2:2">
      <c r="B44" s="1" t="s">
        <v>35</v>
      </c>
    </row>
    <row r="46" spans="2:2">
      <c r="B46" s="1" t="s">
        <v>36</v>
      </c>
    </row>
    <row r="52" spans="1:1">
      <c r="A52" s="1" t="s">
        <v>37</v>
      </c>
    </row>
    <row r="55" spans="1:1">
      <c r="A55" s="1" t="s">
        <v>38</v>
      </c>
    </row>
    <row r="56" spans="1:1">
      <c r="A56" s="1" t="s">
        <v>39</v>
      </c>
    </row>
    <row r="59" spans="1:4">
      <c r="A59" s="1" t="s">
        <v>40</v>
      </c>
      <c r="D59" s="1" t="s">
        <v>41</v>
      </c>
    </row>
    <row r="62" spans="1:4">
      <c r="A62" s="1" t="s">
        <v>42</v>
      </c>
      <c r="D62" s="1" t="s">
        <v>43</v>
      </c>
    </row>
    <row r="63" spans="1:4">
      <c r="A63" s="1" t="s">
        <v>44</v>
      </c>
      <c r="D63" s="1" t="s">
        <v>45</v>
      </c>
    </row>
    <row r="68" spans="1:5">
      <c r="A68" s="1" t="s">
        <v>121</v>
      </c>
      <c r="D68" s="1" t="s">
        <v>47</v>
      </c>
      <c r="E68" s="1" t="s">
        <v>48</v>
      </c>
    </row>
    <row r="69" spans="1:5">
      <c r="A69" s="1" t="s">
        <v>122</v>
      </c>
      <c r="E69" s="1" t="s">
        <v>50</v>
      </c>
    </row>
  </sheetData>
  <mergeCells count="16">
    <mergeCell ref="A4:B4"/>
    <mergeCell ref="A27:E27"/>
    <mergeCell ref="A29:E29"/>
    <mergeCell ref="A30:E30"/>
    <mergeCell ref="A21:A23"/>
    <mergeCell ref="A24:A26"/>
    <mergeCell ref="B21:B23"/>
    <mergeCell ref="B24:B26"/>
    <mergeCell ref="D21:D23"/>
    <mergeCell ref="D24:D26"/>
    <mergeCell ref="E21:E23"/>
    <mergeCell ref="E24:E26"/>
    <mergeCell ref="F21:F23"/>
    <mergeCell ref="F24:F26"/>
    <mergeCell ref="G21:G23"/>
    <mergeCell ref="G24:G26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7"/>
  <sheetViews>
    <sheetView topLeftCell="A4" workbookViewId="0">
      <selection activeCell="A7" sqref="A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6.5714285714286" style="1" customWidth="1"/>
    <col min="8" max="16384" width="9.14285714285714" style="1"/>
  </cols>
  <sheetData>
    <row r="4" spans="1:2">
      <c r="A4" s="27">
        <v>45831</v>
      </c>
      <c r="B4" s="27"/>
    </row>
    <row r="5" spans="1:2">
      <c r="A5" s="27"/>
      <c r="B5" s="27"/>
    </row>
    <row r="6" spans="1:2">
      <c r="A6" s="27"/>
      <c r="B6" s="27"/>
    </row>
    <row r="7" spans="1:1">
      <c r="A7" s="27" t="s">
        <v>420</v>
      </c>
    </row>
    <row r="8" spans="1:1">
      <c r="A8" s="27" t="s">
        <v>421</v>
      </c>
    </row>
    <row r="9" spans="1:1">
      <c r="A9" s="1" t="s">
        <v>422</v>
      </c>
    </row>
    <row r="11" spans="1:1">
      <c r="A11" s="1" t="s">
        <v>3</v>
      </c>
    </row>
    <row r="13" spans="2:2">
      <c r="B13" s="1" t="s">
        <v>4</v>
      </c>
    </row>
    <row r="14" spans="2:2">
      <c r="B14" s="1" t="s">
        <v>5</v>
      </c>
    </row>
    <row r="16" spans="1:1">
      <c r="A16" s="1" t="s">
        <v>74</v>
      </c>
    </row>
    <row r="17" ht="15" spans="3:3">
      <c r="C17" s="28"/>
    </row>
    <row r="18" ht="25.5" customHeight="1" spans="1:7">
      <c r="A18" s="29" t="s">
        <v>7</v>
      </c>
      <c r="B18" s="29" t="s">
        <v>8</v>
      </c>
      <c r="C18" s="29" t="s">
        <v>9</v>
      </c>
      <c r="D18" s="29" t="s">
        <v>10</v>
      </c>
      <c r="E18" s="30" t="s">
        <v>11</v>
      </c>
      <c r="F18" s="31"/>
      <c r="G18" s="32" t="s">
        <v>12</v>
      </c>
    </row>
    <row r="19" customFormat="1" ht="15" spans="1:7">
      <c r="A19" s="33">
        <v>1</v>
      </c>
      <c r="B19" s="33" t="s">
        <v>13</v>
      </c>
      <c r="C19" s="34" t="s">
        <v>289</v>
      </c>
      <c r="D19" s="35">
        <v>32995</v>
      </c>
      <c r="E19" s="36">
        <f>(D19*0.76)-4000</f>
        <v>21076.2</v>
      </c>
      <c r="F19" s="33" t="s">
        <v>15</v>
      </c>
      <c r="G19" s="37">
        <f>E19*A19</f>
        <v>21076.2</v>
      </c>
    </row>
    <row r="20" customFormat="1" ht="15" spans="1:7">
      <c r="A20" s="38"/>
      <c r="B20" s="38"/>
      <c r="C20" s="39" t="s">
        <v>103</v>
      </c>
      <c r="D20" s="40"/>
      <c r="E20" s="41"/>
      <c r="F20" s="38"/>
      <c r="G20" s="42"/>
    </row>
    <row r="21" customFormat="1" ht="15.75" spans="1:7">
      <c r="A21" s="14"/>
      <c r="B21" s="14"/>
      <c r="C21" s="43" t="s">
        <v>290</v>
      </c>
      <c r="D21" s="13"/>
      <c r="E21" s="44"/>
      <c r="F21" s="14"/>
      <c r="G21" s="45"/>
    </row>
    <row r="22" customFormat="1" ht="15" spans="1:7">
      <c r="A22" s="86">
        <v>3</v>
      </c>
      <c r="B22" s="86" t="s">
        <v>13</v>
      </c>
      <c r="C22" s="122" t="s">
        <v>367</v>
      </c>
      <c r="D22" s="84">
        <v>46595</v>
      </c>
      <c r="E22" s="85">
        <f>(D22*0.76)-7000</f>
        <v>28412.2</v>
      </c>
      <c r="F22" s="86" t="s">
        <v>15</v>
      </c>
      <c r="G22" s="87">
        <f>E22*A22</f>
        <v>85236.6</v>
      </c>
    </row>
    <row r="23" customFormat="1" ht="15" spans="1:7">
      <c r="A23" s="90"/>
      <c r="B23" s="90"/>
      <c r="C23" s="123" t="s">
        <v>86</v>
      </c>
      <c r="D23" s="88"/>
      <c r="E23" s="89"/>
      <c r="F23" s="90"/>
      <c r="G23" s="91"/>
    </row>
    <row r="24" customFormat="1" ht="15.75" spans="1:7">
      <c r="A24" s="94"/>
      <c r="B24" s="94"/>
      <c r="C24" s="124" t="s">
        <v>368</v>
      </c>
      <c r="D24" s="92"/>
      <c r="E24" s="93"/>
      <c r="F24" s="94"/>
      <c r="G24" s="95"/>
    </row>
    <row r="25" customFormat="1" ht="15" spans="1:7">
      <c r="A25" s="33">
        <v>1</v>
      </c>
      <c r="B25" s="33" t="s">
        <v>13</v>
      </c>
      <c r="C25" s="34" t="s">
        <v>154</v>
      </c>
      <c r="D25" s="35">
        <v>76595</v>
      </c>
      <c r="E25" s="36">
        <f>(D25*0.76)-7000</f>
        <v>51212.2</v>
      </c>
      <c r="F25" s="33" t="s">
        <v>15</v>
      </c>
      <c r="G25" s="37">
        <f>E25*A25</f>
        <v>51212.2</v>
      </c>
    </row>
    <row r="26" customFormat="1" ht="15" spans="1:7">
      <c r="A26" s="38"/>
      <c r="B26" s="38"/>
      <c r="C26" s="39" t="s">
        <v>86</v>
      </c>
      <c r="D26" s="40"/>
      <c r="E26" s="41"/>
      <c r="F26" s="38"/>
      <c r="G26" s="42"/>
    </row>
    <row r="27" customFormat="1" ht="15.75" spans="1:7">
      <c r="A27" s="14"/>
      <c r="B27" s="14"/>
      <c r="C27" s="43" t="s">
        <v>155</v>
      </c>
      <c r="D27" s="13"/>
      <c r="E27" s="44"/>
      <c r="F27" s="14"/>
      <c r="G27" s="45"/>
    </row>
    <row r="28" ht="17.25" spans="1:7">
      <c r="A28" s="46" t="s">
        <v>25</v>
      </c>
      <c r="B28" s="65"/>
      <c r="C28" s="65"/>
      <c r="D28" s="47"/>
      <c r="E28" s="48"/>
      <c r="F28" s="66" t="s">
        <v>15</v>
      </c>
      <c r="G28" s="50">
        <f>SUM(G19:G27)</f>
        <v>157525</v>
      </c>
    </row>
    <row r="29" ht="15" spans="1:7">
      <c r="A29" s="9" t="s">
        <v>316</v>
      </c>
      <c r="B29" s="10"/>
      <c r="C29" s="11"/>
      <c r="D29" s="12"/>
      <c r="E29" s="13"/>
      <c r="F29" s="14" t="s">
        <v>15</v>
      </c>
      <c r="G29" s="15">
        <v>124600</v>
      </c>
    </row>
    <row r="30" customFormat="1" ht="15.75" spans="1:8">
      <c r="A30" s="4" t="s">
        <v>24</v>
      </c>
      <c r="B30" s="16"/>
      <c r="C30" s="16"/>
      <c r="D30" s="5"/>
      <c r="E30" s="6"/>
      <c r="F30" s="17" t="s">
        <v>15</v>
      </c>
      <c r="G30" s="8">
        <v>600</v>
      </c>
      <c r="H30" s="2"/>
    </row>
    <row r="31" ht="17.25" spans="1:7">
      <c r="A31" s="46" t="s">
        <v>83</v>
      </c>
      <c r="B31" s="65"/>
      <c r="C31" s="65"/>
      <c r="D31" s="47"/>
      <c r="E31" s="48"/>
      <c r="F31" s="66" t="s">
        <v>15</v>
      </c>
      <c r="G31" s="50">
        <f>SUM(G28:G30)</f>
        <v>282725</v>
      </c>
    </row>
    <row r="32" ht="16.5" spans="1:7">
      <c r="A32" s="51"/>
      <c r="B32" s="51"/>
      <c r="C32" s="51"/>
      <c r="D32" s="51"/>
      <c r="E32" s="51"/>
      <c r="F32" s="52"/>
      <c r="G32" s="53"/>
    </row>
    <row r="33" spans="1:1">
      <c r="A33" s="1" t="s">
        <v>26</v>
      </c>
    </row>
    <row r="34" spans="2:2">
      <c r="B34" s="1" t="s">
        <v>27</v>
      </c>
    </row>
    <row r="36" spans="1:1">
      <c r="A36" s="1" t="s">
        <v>30</v>
      </c>
    </row>
    <row r="37" s="2" customFormat="1" spans="2:2">
      <c r="B37" s="1" t="s">
        <v>89</v>
      </c>
    </row>
    <row r="38" s="2" customFormat="1" spans="2:2">
      <c r="B38" s="1"/>
    </row>
    <row r="39" spans="1:1">
      <c r="A39" s="1" t="s">
        <v>58</v>
      </c>
    </row>
    <row r="40" spans="2:2">
      <c r="B40" s="1" t="s">
        <v>34</v>
      </c>
    </row>
    <row r="41" spans="2:2">
      <c r="B41" s="24" t="s">
        <v>90</v>
      </c>
    </row>
    <row r="42" spans="2:2">
      <c r="B42" s="25" t="s">
        <v>349</v>
      </c>
    </row>
    <row r="43" spans="2:2">
      <c r="B43" s="25"/>
    </row>
    <row r="44" spans="2:2">
      <c r="B44" s="1" t="s">
        <v>35</v>
      </c>
    </row>
    <row r="46" spans="2:2">
      <c r="B46" s="1" t="s">
        <v>36</v>
      </c>
    </row>
    <row r="48" spans="2:2">
      <c r="B48" s="24"/>
    </row>
    <row r="50" spans="1:1">
      <c r="A50" s="1" t="s">
        <v>37</v>
      </c>
    </row>
    <row r="53" spans="1:1">
      <c r="A53" s="1" t="s">
        <v>38</v>
      </c>
    </row>
    <row r="54" spans="1:1">
      <c r="A54" s="1" t="s">
        <v>39</v>
      </c>
    </row>
    <row r="57" spans="1:4">
      <c r="A57" s="1" t="s">
        <v>99</v>
      </c>
      <c r="D57" s="1" t="s">
        <v>41</v>
      </c>
    </row>
    <row r="60" spans="1:4">
      <c r="A60" s="1" t="s">
        <v>42</v>
      </c>
      <c r="D60" s="1" t="s">
        <v>43</v>
      </c>
    </row>
    <row r="61" spans="1:4">
      <c r="A61" s="1" t="s">
        <v>44</v>
      </c>
      <c r="D61" s="1" t="s">
        <v>45</v>
      </c>
    </row>
    <row r="66" spans="1:5">
      <c r="A66" s="1" t="s">
        <v>463</v>
      </c>
      <c r="D66" s="1" t="s">
        <v>47</v>
      </c>
      <c r="E66" s="1" t="s">
        <v>48</v>
      </c>
    </row>
    <row r="67" spans="1:5">
      <c r="A67" s="1" t="s">
        <v>424</v>
      </c>
      <c r="E67" s="1" t="s">
        <v>50</v>
      </c>
    </row>
  </sheetData>
  <mergeCells count="22">
    <mergeCell ref="A4:B4"/>
    <mergeCell ref="A28:E28"/>
    <mergeCell ref="A30:E30"/>
    <mergeCell ref="A31:E31"/>
    <mergeCell ref="A19:A21"/>
    <mergeCell ref="A22:A24"/>
    <mergeCell ref="A25:A27"/>
    <mergeCell ref="B19:B21"/>
    <mergeCell ref="B22:B24"/>
    <mergeCell ref="B25:B27"/>
    <mergeCell ref="D19:D21"/>
    <mergeCell ref="D22:D24"/>
    <mergeCell ref="D25:D27"/>
    <mergeCell ref="E19:E21"/>
    <mergeCell ref="E22:E24"/>
    <mergeCell ref="E25:E27"/>
    <mergeCell ref="F19:F21"/>
    <mergeCell ref="F22:F24"/>
    <mergeCell ref="F25:F27"/>
    <mergeCell ref="G19:G21"/>
    <mergeCell ref="G22:G24"/>
    <mergeCell ref="G25:G27"/>
  </mergeCells>
  <pageMargins left="0.432638888888889" right="0.17" top="0.84" bottom="0.590277777777778" header="0.511805555555556" footer="0.196527777777778"/>
  <pageSetup paperSize="1" scale="72" orientation="portrait" horizontalDpi="120" verticalDpi="72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5"/>
  <sheetViews>
    <sheetView zoomScaleSheetLayoutView="60" workbookViewId="0">
      <selection activeCell="A7" sqref="A7"/>
    </sheetView>
  </sheetViews>
  <sheetFormatPr defaultColWidth="9.1047619047619" defaultRowHeight="14.25" outlineLevelCol="6"/>
  <cols>
    <col min="1" max="1" width="6.55238095238095" style="26" customWidth="1"/>
    <col min="2" max="2" width="11.4380952380952" style="26" customWidth="1"/>
    <col min="3" max="3" width="56.5714285714286" style="26" customWidth="1"/>
    <col min="4" max="4" width="12.552380952381" style="26" customWidth="1"/>
    <col min="5" max="5" width="14.8571428571429" style="26" customWidth="1"/>
    <col min="6" max="6" width="5.66666666666667" style="26" customWidth="1"/>
    <col min="7" max="7" width="15.4380952380952" style="26" customWidth="1"/>
    <col min="8" max="16384" width="9.1047619047619" style="26"/>
  </cols>
  <sheetData>
    <row r="4" spans="1:2">
      <c r="A4" s="27">
        <v>45831</v>
      </c>
      <c r="B4" s="27"/>
    </row>
    <row r="5" spans="1:2">
      <c r="A5" s="72"/>
      <c r="B5" s="72"/>
    </row>
    <row r="6" spans="1:2">
      <c r="A6" s="72"/>
      <c r="B6" s="72"/>
    </row>
    <row r="7" spans="1:2">
      <c r="A7" s="72" t="s">
        <v>464</v>
      </c>
      <c r="B7" s="72"/>
    </row>
    <row r="8" spans="1:2">
      <c r="A8" s="72" t="s">
        <v>465</v>
      </c>
      <c r="B8" s="72"/>
    </row>
    <row r="9" spans="1:2">
      <c r="A9" s="72" t="s">
        <v>466</v>
      </c>
      <c r="B9" s="72"/>
    </row>
    <row r="12" spans="1:1">
      <c r="A12" s="26" t="s">
        <v>3</v>
      </c>
    </row>
    <row r="14" spans="2:2">
      <c r="B14" s="26" t="s">
        <v>4</v>
      </c>
    </row>
    <row r="15" spans="2:2">
      <c r="B15" s="26" t="s">
        <v>5</v>
      </c>
    </row>
    <row r="17" spans="1:1">
      <c r="A17" s="26" t="s">
        <v>6</v>
      </c>
    </row>
    <row r="18" ht="15" spans="3:3">
      <c r="C18" s="73"/>
    </row>
    <row r="19" ht="25.5" customHeight="1" spans="1:7">
      <c r="A19" s="74" t="s">
        <v>7</v>
      </c>
      <c r="B19" s="74" t="s">
        <v>8</v>
      </c>
      <c r="C19" s="74" t="s">
        <v>9</v>
      </c>
      <c r="D19" s="74" t="s">
        <v>10</v>
      </c>
      <c r="E19" s="75" t="s">
        <v>11</v>
      </c>
      <c r="F19" s="76"/>
      <c r="G19" s="77" t="s">
        <v>12</v>
      </c>
    </row>
    <row r="20" ht="15" customHeight="1" spans="1:7">
      <c r="A20" s="33">
        <v>2</v>
      </c>
      <c r="B20" s="33" t="s">
        <v>13</v>
      </c>
      <c r="C20" s="56" t="s">
        <v>467</v>
      </c>
      <c r="D20" s="57">
        <v>14595</v>
      </c>
      <c r="E20" s="36">
        <f>D20*0.75</f>
        <v>10946.25</v>
      </c>
      <c r="F20" s="33" t="s">
        <v>15</v>
      </c>
      <c r="G20" s="58">
        <f>E20*A20</f>
        <v>21892.5</v>
      </c>
    </row>
    <row r="21" spans="1:7">
      <c r="A21" s="38"/>
      <c r="B21" s="38"/>
      <c r="C21" s="59" t="s">
        <v>468</v>
      </c>
      <c r="D21" s="60"/>
      <c r="E21" s="41"/>
      <c r="F21" s="38"/>
      <c r="G21" s="61"/>
    </row>
    <row r="22" ht="15" spans="1:7">
      <c r="A22" s="14"/>
      <c r="B22" s="14"/>
      <c r="C22" s="62" t="s">
        <v>469</v>
      </c>
      <c r="D22" s="63"/>
      <c r="E22" s="44"/>
      <c r="F22" s="14"/>
      <c r="G22" s="64"/>
    </row>
    <row r="23" ht="15" spans="1:7">
      <c r="A23" s="96" t="s">
        <v>24</v>
      </c>
      <c r="B23" s="97"/>
      <c r="C23" s="97"/>
      <c r="D23" s="98"/>
      <c r="E23" s="99"/>
      <c r="F23" s="100" t="s">
        <v>15</v>
      </c>
      <c r="G23" s="101">
        <v>600</v>
      </c>
    </row>
    <row r="24" ht="17.25" spans="1:7">
      <c r="A24" s="102" t="s">
        <v>25</v>
      </c>
      <c r="B24" s="103"/>
      <c r="C24" s="103"/>
      <c r="D24" s="104"/>
      <c r="E24" s="105"/>
      <c r="F24" s="106" t="s">
        <v>15</v>
      </c>
      <c r="G24" s="107">
        <f>SUM(G20:G23)</f>
        <v>22492.5</v>
      </c>
    </row>
    <row r="25" ht="16.5" spans="1:7">
      <c r="A25" s="108"/>
      <c r="B25" s="108"/>
      <c r="C25" s="108"/>
      <c r="D25" s="108"/>
      <c r="E25" s="108"/>
      <c r="F25" s="109"/>
      <c r="G25" s="110"/>
    </row>
    <row r="26" spans="1:1">
      <c r="A26" s="26" t="s">
        <v>26</v>
      </c>
    </row>
    <row r="27" spans="2:2">
      <c r="B27" s="26" t="s">
        <v>27</v>
      </c>
    </row>
    <row r="29" s="26" customFormat="1" spans="1:1">
      <c r="A29" s="26" t="s">
        <v>28</v>
      </c>
    </row>
    <row r="30" s="70" customFormat="1" spans="2:2">
      <c r="B30" s="1" t="s">
        <v>470</v>
      </c>
    </row>
    <row r="32" spans="1:1">
      <c r="A32" s="26" t="s">
        <v>30</v>
      </c>
    </row>
    <row r="33" s="70" customFormat="1" spans="2:2">
      <c r="B33" s="1" t="s">
        <v>471</v>
      </c>
    </row>
    <row r="35" spans="1:1">
      <c r="A35" s="26" t="s">
        <v>58</v>
      </c>
    </row>
    <row r="36" spans="2:2">
      <c r="B36" s="26" t="s">
        <v>34</v>
      </c>
    </row>
    <row r="38" spans="2:2">
      <c r="B38" s="26" t="s">
        <v>35</v>
      </c>
    </row>
    <row r="40" spans="2:2">
      <c r="B40" s="26" t="s">
        <v>36</v>
      </c>
    </row>
    <row r="41" spans="2:2">
      <c r="B41" s="55"/>
    </row>
    <row r="42" spans="2:2">
      <c r="B42" s="55"/>
    </row>
    <row r="43" spans="2:2">
      <c r="B43" s="55"/>
    </row>
    <row r="47" spans="1:1">
      <c r="A47" s="26" t="s">
        <v>37</v>
      </c>
    </row>
    <row r="50" spans="1:1">
      <c r="A50" s="26" t="s">
        <v>38</v>
      </c>
    </row>
    <row r="51" spans="1:1">
      <c r="A51" s="26" t="s">
        <v>39</v>
      </c>
    </row>
    <row r="54" spans="1:4">
      <c r="A54" s="26" t="s">
        <v>99</v>
      </c>
      <c r="D54" s="26" t="s">
        <v>41</v>
      </c>
    </row>
    <row r="57" spans="1:4">
      <c r="A57" s="26" t="s">
        <v>42</v>
      </c>
      <c r="D57" s="26" t="s">
        <v>43</v>
      </c>
    </row>
    <row r="58" spans="1:4">
      <c r="A58" s="26" t="s">
        <v>44</v>
      </c>
      <c r="D58" s="26" t="s">
        <v>45</v>
      </c>
    </row>
    <row r="64" spans="1:5">
      <c r="A64" s="1" t="s">
        <v>472</v>
      </c>
      <c r="D64" s="26" t="s">
        <v>47</v>
      </c>
      <c r="E64" s="26" t="s">
        <v>48</v>
      </c>
    </row>
    <row r="65" spans="1:5">
      <c r="A65" s="1" t="s">
        <v>473</v>
      </c>
      <c r="E65" s="26" t="s">
        <v>50</v>
      </c>
    </row>
  </sheetData>
  <mergeCells count="9">
    <mergeCell ref="A4:B4"/>
    <mergeCell ref="A23:E23"/>
    <mergeCell ref="A24:E24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9"/>
  <sheetViews>
    <sheetView topLeftCell="A52" workbookViewId="0">
      <selection activeCell="I24" sqref="I24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6.5714285714286" style="1" customWidth="1"/>
    <col min="8" max="16384" width="9.14285714285714" style="1"/>
  </cols>
  <sheetData>
    <row r="4" spans="1:2">
      <c r="A4" s="27">
        <v>45831</v>
      </c>
      <c r="B4" s="27"/>
    </row>
    <row r="5" spans="1:2">
      <c r="A5" s="27"/>
      <c r="B5" s="27"/>
    </row>
    <row r="6" spans="1:2">
      <c r="A6" s="27"/>
      <c r="B6" s="27"/>
    </row>
    <row r="7" spans="1:1">
      <c r="A7" s="27" t="s">
        <v>372</v>
      </c>
    </row>
    <row r="8" spans="1:1">
      <c r="A8" s="27" t="s">
        <v>373</v>
      </c>
    </row>
    <row r="9" spans="1:1">
      <c r="A9" s="1" t="s">
        <v>374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74</v>
      </c>
    </row>
    <row r="18" ht="15" spans="3:3">
      <c r="C18" s="28"/>
    </row>
    <row r="19" ht="25.5" customHeight="1" spans="1:7">
      <c r="A19" s="29" t="s">
        <v>7</v>
      </c>
      <c r="B19" s="29" t="s">
        <v>8</v>
      </c>
      <c r="C19" s="29" t="s">
        <v>9</v>
      </c>
      <c r="D19" s="29" t="s">
        <v>10</v>
      </c>
      <c r="E19" s="30" t="s">
        <v>11</v>
      </c>
      <c r="F19" s="31"/>
      <c r="G19" s="32" t="s">
        <v>12</v>
      </c>
    </row>
    <row r="20" customFormat="1" ht="15" spans="1:7">
      <c r="A20" s="33">
        <v>1</v>
      </c>
      <c r="B20" s="33" t="s">
        <v>13</v>
      </c>
      <c r="C20" s="34" t="s">
        <v>85</v>
      </c>
      <c r="D20" s="35">
        <v>68995</v>
      </c>
      <c r="E20" s="36">
        <f>(D20*0.76)-7000</f>
        <v>45436.2</v>
      </c>
      <c r="F20" s="33" t="s">
        <v>15</v>
      </c>
      <c r="G20" s="37">
        <f>E20*A20</f>
        <v>45436.2</v>
      </c>
    </row>
    <row r="21" customFormat="1" ht="15" spans="1:7">
      <c r="A21" s="38"/>
      <c r="B21" s="38"/>
      <c r="C21" s="39" t="s">
        <v>86</v>
      </c>
      <c r="D21" s="40"/>
      <c r="E21" s="41"/>
      <c r="F21" s="38"/>
      <c r="G21" s="42"/>
    </row>
    <row r="22" customFormat="1" ht="15.75" spans="1:7">
      <c r="A22" s="14"/>
      <c r="B22" s="14"/>
      <c r="C22" s="43" t="s">
        <v>87</v>
      </c>
      <c r="D22" s="13"/>
      <c r="E22" s="44"/>
      <c r="F22" s="14"/>
      <c r="G22" s="45"/>
    </row>
    <row r="23" customFormat="1" ht="15" spans="1:7">
      <c r="A23" s="33">
        <v>1</v>
      </c>
      <c r="B23" s="33" t="s">
        <v>13</v>
      </c>
      <c r="C23" s="34" t="s">
        <v>157</v>
      </c>
      <c r="D23" s="35">
        <v>59595</v>
      </c>
      <c r="E23" s="36">
        <f>(D23*0.76)-7000</f>
        <v>38292.2</v>
      </c>
      <c r="F23" s="33" t="s">
        <v>15</v>
      </c>
      <c r="G23" s="37">
        <f>E23*A23</f>
        <v>38292.2</v>
      </c>
    </row>
    <row r="24" customFormat="1" ht="15" spans="1:7">
      <c r="A24" s="38"/>
      <c r="B24" s="38"/>
      <c r="C24" s="39" t="s">
        <v>86</v>
      </c>
      <c r="D24" s="40"/>
      <c r="E24" s="41"/>
      <c r="F24" s="38"/>
      <c r="G24" s="42"/>
    </row>
    <row r="25" customFormat="1" ht="15.75" spans="1:7">
      <c r="A25" s="14"/>
      <c r="B25" s="14"/>
      <c r="C25" s="43" t="s">
        <v>158</v>
      </c>
      <c r="D25" s="13"/>
      <c r="E25" s="44"/>
      <c r="F25" s="14"/>
      <c r="G25" s="45"/>
    </row>
    <row r="26" customFormat="1" ht="15" spans="1:7">
      <c r="A26" s="86">
        <v>1</v>
      </c>
      <c r="B26" s="86" t="s">
        <v>13</v>
      </c>
      <c r="C26" s="122" t="s">
        <v>367</v>
      </c>
      <c r="D26" s="84">
        <v>46595</v>
      </c>
      <c r="E26" s="85">
        <f>(D26*0.76)-7000</f>
        <v>28412.2</v>
      </c>
      <c r="F26" s="86" t="s">
        <v>15</v>
      </c>
      <c r="G26" s="87">
        <f>E26*A26</f>
        <v>28412.2</v>
      </c>
    </row>
    <row r="27" customFormat="1" ht="15" spans="1:7">
      <c r="A27" s="90"/>
      <c r="B27" s="90"/>
      <c r="C27" s="123" t="s">
        <v>86</v>
      </c>
      <c r="D27" s="88"/>
      <c r="E27" s="89"/>
      <c r="F27" s="90"/>
      <c r="G27" s="91"/>
    </row>
    <row r="28" customFormat="1" ht="15.75" spans="1:7">
      <c r="A28" s="94"/>
      <c r="B28" s="94"/>
      <c r="C28" s="124" t="s">
        <v>368</v>
      </c>
      <c r="D28" s="92"/>
      <c r="E28" s="93"/>
      <c r="F28" s="94"/>
      <c r="G28" s="95"/>
    </row>
    <row r="29" ht="17.25" spans="1:7">
      <c r="A29" s="46" t="s">
        <v>25</v>
      </c>
      <c r="B29" s="65"/>
      <c r="C29" s="65"/>
      <c r="D29" s="47"/>
      <c r="E29" s="48"/>
      <c r="F29" s="66" t="s">
        <v>15</v>
      </c>
      <c r="G29" s="50">
        <f>SUM(G20:G28)</f>
        <v>112140.6</v>
      </c>
    </row>
    <row r="30" ht="15" spans="1:7">
      <c r="A30" s="9" t="s">
        <v>316</v>
      </c>
      <c r="B30" s="10"/>
      <c r="C30" s="11"/>
      <c r="D30" s="12"/>
      <c r="E30" s="13"/>
      <c r="F30" s="14" t="s">
        <v>15</v>
      </c>
      <c r="G30" s="15">
        <v>49520</v>
      </c>
    </row>
    <row r="31" customFormat="1" ht="15.75" spans="1:8">
      <c r="A31" s="4" t="s">
        <v>24</v>
      </c>
      <c r="B31" s="16"/>
      <c r="C31" s="16"/>
      <c r="D31" s="5"/>
      <c r="E31" s="6"/>
      <c r="F31" s="17" t="s">
        <v>15</v>
      </c>
      <c r="G31" s="8">
        <v>600</v>
      </c>
      <c r="H31" s="2"/>
    </row>
    <row r="32" ht="17.25" spans="1:7">
      <c r="A32" s="46" t="s">
        <v>83</v>
      </c>
      <c r="B32" s="65"/>
      <c r="C32" s="65"/>
      <c r="D32" s="47"/>
      <c r="E32" s="48"/>
      <c r="F32" s="66" t="s">
        <v>15</v>
      </c>
      <c r="G32" s="50">
        <f>SUM(G29:G31)</f>
        <v>162260.6</v>
      </c>
    </row>
    <row r="33" ht="16.5" spans="1:7">
      <c r="A33" s="51"/>
      <c r="B33" s="51"/>
      <c r="C33" s="51"/>
      <c r="D33" s="51"/>
      <c r="E33" s="51"/>
      <c r="F33" s="52"/>
      <c r="G33" s="53"/>
    </row>
    <row r="34" spans="1:1">
      <c r="A34" s="1" t="s">
        <v>26</v>
      </c>
    </row>
    <row r="35" spans="2:2">
      <c r="B35" s="1" t="s">
        <v>27</v>
      </c>
    </row>
    <row r="37" spans="1:1">
      <c r="A37" s="1" t="s">
        <v>30</v>
      </c>
    </row>
    <row r="38" s="2" customFormat="1" spans="2:2">
      <c r="B38" s="1" t="s">
        <v>89</v>
      </c>
    </row>
    <row r="39" s="2" customFormat="1" spans="2:2">
      <c r="B39" s="1"/>
    </row>
    <row r="40" spans="1:1">
      <c r="A40" s="1" t="s">
        <v>58</v>
      </c>
    </row>
    <row r="41" spans="2:2">
      <c r="B41" s="1" t="s">
        <v>34</v>
      </c>
    </row>
    <row r="42" spans="2:2">
      <c r="B42" s="24" t="s">
        <v>90</v>
      </c>
    </row>
    <row r="43" spans="2:2">
      <c r="B43" s="25" t="s">
        <v>349</v>
      </c>
    </row>
    <row r="44" spans="2:2">
      <c r="B44" s="25"/>
    </row>
    <row r="45" spans="2:2">
      <c r="B45" s="1" t="s">
        <v>35</v>
      </c>
    </row>
    <row r="47" spans="2:2">
      <c r="B47" s="1" t="s">
        <v>36</v>
      </c>
    </row>
    <row r="50" spans="2:2">
      <c r="B50" s="24"/>
    </row>
    <row r="52" spans="1:1">
      <c r="A52" s="1" t="s">
        <v>37</v>
      </c>
    </row>
    <row r="55" spans="1:1">
      <c r="A55" s="1" t="s">
        <v>38</v>
      </c>
    </row>
    <row r="56" spans="1:1">
      <c r="A56" s="1" t="s">
        <v>39</v>
      </c>
    </row>
    <row r="59" spans="1:4">
      <c r="A59" s="1" t="s">
        <v>99</v>
      </c>
      <c r="D59" s="1" t="s">
        <v>41</v>
      </c>
    </row>
    <row r="62" spans="1:4">
      <c r="A62" s="1" t="s">
        <v>42</v>
      </c>
      <c r="D62" s="1" t="s">
        <v>43</v>
      </c>
    </row>
    <row r="63" spans="1:4">
      <c r="A63" s="1" t="s">
        <v>44</v>
      </c>
      <c r="D63" s="1" t="s">
        <v>45</v>
      </c>
    </row>
    <row r="68" spans="1:5">
      <c r="A68" s="1" t="s">
        <v>474</v>
      </c>
      <c r="D68" s="1" t="s">
        <v>47</v>
      </c>
      <c r="E68" s="1" t="s">
        <v>48</v>
      </c>
    </row>
    <row r="69" spans="1:5">
      <c r="A69" s="1" t="s">
        <v>376</v>
      </c>
      <c r="E69" s="1" t="s">
        <v>50</v>
      </c>
    </row>
  </sheetData>
  <mergeCells count="22">
    <mergeCell ref="A4:B4"/>
    <mergeCell ref="A29:E29"/>
    <mergeCell ref="A31:E31"/>
    <mergeCell ref="A32:E32"/>
    <mergeCell ref="A20:A22"/>
    <mergeCell ref="A23:A25"/>
    <mergeCell ref="A26:A28"/>
    <mergeCell ref="B20:B22"/>
    <mergeCell ref="B23:B25"/>
    <mergeCell ref="B26:B28"/>
    <mergeCell ref="D20:D22"/>
    <mergeCell ref="D23:D25"/>
    <mergeCell ref="D26:D28"/>
    <mergeCell ref="E20:E22"/>
    <mergeCell ref="E23:E25"/>
    <mergeCell ref="E26:E28"/>
    <mergeCell ref="F20:F22"/>
    <mergeCell ref="F23:F25"/>
    <mergeCell ref="F26:F28"/>
    <mergeCell ref="G20:G22"/>
    <mergeCell ref="G23:G25"/>
    <mergeCell ref="G26:G28"/>
  </mergeCells>
  <pageMargins left="0.432638888888889" right="0.17" top="0.84" bottom="0.590277777777778" header="0.511805555555556" footer="0.196527777777778"/>
  <pageSetup paperSize="1" scale="70" orientation="portrait" horizontalDpi="120" verticalDpi="72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9"/>
  <sheetViews>
    <sheetView topLeftCell="A56" workbookViewId="0">
      <selection activeCell="C15" sqref="C15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6.5714285714286" style="1" customWidth="1"/>
    <col min="8" max="16384" width="9.14285714285714" style="1"/>
  </cols>
  <sheetData>
    <row r="4" spans="1:2">
      <c r="A4" s="27">
        <v>45832</v>
      </c>
      <c r="B4" s="27"/>
    </row>
    <row r="5" spans="1:2">
      <c r="A5" s="27"/>
      <c r="B5" s="27"/>
    </row>
    <row r="6" spans="1:2">
      <c r="A6" s="27"/>
      <c r="B6" s="27"/>
    </row>
    <row r="7" spans="1:1">
      <c r="A7" s="27" t="s">
        <v>415</v>
      </c>
    </row>
    <row r="8" spans="1:1">
      <c r="A8" s="27" t="s">
        <v>416</v>
      </c>
    </row>
    <row r="9" spans="1:1">
      <c r="A9" s="1" t="s">
        <v>417</v>
      </c>
    </row>
    <row r="11" spans="1:1">
      <c r="A11" s="1" t="s">
        <v>3</v>
      </c>
    </row>
    <row r="13" spans="2:2">
      <c r="B13" s="1" t="s">
        <v>4</v>
      </c>
    </row>
    <row r="14" spans="2:2">
      <c r="B14" s="1" t="s">
        <v>5</v>
      </c>
    </row>
    <row r="16" spans="1:1">
      <c r="A16" s="1" t="s">
        <v>74</v>
      </c>
    </row>
    <row r="17" ht="15" spans="3:3">
      <c r="C17" s="28" t="s">
        <v>164</v>
      </c>
    </row>
    <row r="18" ht="25.5" customHeight="1" spans="1:7">
      <c r="A18" s="29" t="s">
        <v>7</v>
      </c>
      <c r="B18" s="29" t="s">
        <v>8</v>
      </c>
      <c r="C18" s="29" t="s">
        <v>9</v>
      </c>
      <c r="D18" s="29" t="s">
        <v>10</v>
      </c>
      <c r="E18" s="30" t="s">
        <v>11</v>
      </c>
      <c r="F18" s="31"/>
      <c r="G18" s="32" t="s">
        <v>12</v>
      </c>
    </row>
    <row r="19" customFormat="1" ht="15" spans="1:7">
      <c r="A19" s="33">
        <v>4</v>
      </c>
      <c r="B19" s="67" t="s">
        <v>13</v>
      </c>
      <c r="C19" s="56" t="s">
        <v>208</v>
      </c>
      <c r="D19" s="57">
        <v>28995</v>
      </c>
      <c r="E19" s="36">
        <f>(D19*0.76)-1300</f>
        <v>20736.2</v>
      </c>
      <c r="F19" s="33" t="s">
        <v>15</v>
      </c>
      <c r="G19" s="58">
        <f>E19*A19</f>
        <v>82944.8</v>
      </c>
    </row>
    <row r="20" customFormat="1" ht="15" spans="1:7">
      <c r="A20" s="38"/>
      <c r="B20" s="68"/>
      <c r="C20" s="59" t="s">
        <v>180</v>
      </c>
      <c r="D20" s="60"/>
      <c r="E20" s="41"/>
      <c r="F20" s="38"/>
      <c r="G20" s="61"/>
    </row>
    <row r="21" customFormat="1" ht="15" spans="1:7">
      <c r="A21" s="38"/>
      <c r="B21" s="68"/>
      <c r="C21" s="59" t="s">
        <v>209</v>
      </c>
      <c r="D21" s="60"/>
      <c r="E21" s="41"/>
      <c r="F21" s="38"/>
      <c r="G21" s="61"/>
    </row>
    <row r="22" customFormat="1" ht="15.75" spans="1:7">
      <c r="A22" s="14"/>
      <c r="B22" s="69"/>
      <c r="C22" s="62" t="s">
        <v>210</v>
      </c>
      <c r="D22" s="63"/>
      <c r="E22" s="44"/>
      <c r="F22" s="14"/>
      <c r="G22" s="64"/>
    </row>
    <row r="23" customFormat="1" ht="15" spans="1:7">
      <c r="A23" s="33">
        <v>1</v>
      </c>
      <c r="B23" s="33" t="s">
        <v>13</v>
      </c>
      <c r="C23" s="34" t="s">
        <v>154</v>
      </c>
      <c r="D23" s="35">
        <v>76595</v>
      </c>
      <c r="E23" s="36">
        <f>(D23*0.76)-7000</f>
        <v>51212.2</v>
      </c>
      <c r="F23" s="33" t="s">
        <v>15</v>
      </c>
      <c r="G23" s="37">
        <f>E23*A23</f>
        <v>51212.2</v>
      </c>
    </row>
    <row r="24" customFormat="1" ht="15" spans="1:7">
      <c r="A24" s="38"/>
      <c r="B24" s="38"/>
      <c r="C24" s="39" t="s">
        <v>86</v>
      </c>
      <c r="D24" s="40"/>
      <c r="E24" s="41"/>
      <c r="F24" s="38"/>
      <c r="G24" s="42"/>
    </row>
    <row r="25" customFormat="1" ht="15.75" spans="1:7">
      <c r="A25" s="14"/>
      <c r="B25" s="14"/>
      <c r="C25" s="43" t="s">
        <v>155</v>
      </c>
      <c r="D25" s="13"/>
      <c r="E25" s="44"/>
      <c r="F25" s="14"/>
      <c r="G25" s="45"/>
    </row>
    <row r="26" ht="17.25" spans="1:7">
      <c r="A26" s="46" t="s">
        <v>25</v>
      </c>
      <c r="B26" s="65"/>
      <c r="C26" s="65"/>
      <c r="D26" s="47"/>
      <c r="E26" s="48"/>
      <c r="F26" s="66" t="s">
        <v>15</v>
      </c>
      <c r="G26" s="50">
        <f>SUM(G19:G25)</f>
        <v>134157</v>
      </c>
    </row>
    <row r="27" ht="15" spans="1:7">
      <c r="A27" s="9" t="s">
        <v>316</v>
      </c>
      <c r="B27" s="10"/>
      <c r="C27" s="11"/>
      <c r="D27" s="12"/>
      <c r="E27" s="13"/>
      <c r="F27" s="14" t="s">
        <v>15</v>
      </c>
      <c r="G27" s="15">
        <v>14300</v>
      </c>
    </row>
    <row r="28" customFormat="1" ht="15.75" spans="1:8">
      <c r="A28" s="4" t="s">
        <v>24</v>
      </c>
      <c r="B28" s="16"/>
      <c r="C28" s="16"/>
      <c r="D28" s="5"/>
      <c r="E28" s="6"/>
      <c r="F28" s="17" t="s">
        <v>15</v>
      </c>
      <c r="G28" s="8">
        <v>1000</v>
      </c>
      <c r="H28" s="2"/>
    </row>
    <row r="29" ht="17.25" spans="1:7">
      <c r="A29" s="46" t="s">
        <v>83</v>
      </c>
      <c r="B29" s="65"/>
      <c r="C29" s="65"/>
      <c r="D29" s="47"/>
      <c r="E29" s="48"/>
      <c r="F29" s="66" t="s">
        <v>15</v>
      </c>
      <c r="G29" s="50">
        <f>SUM(G26:G28)</f>
        <v>149457</v>
      </c>
    </row>
    <row r="30" ht="16.5" spans="1:7">
      <c r="A30" s="51"/>
      <c r="B30" s="51"/>
      <c r="C30" s="51"/>
      <c r="D30" s="51"/>
      <c r="E30" s="51"/>
      <c r="F30" s="52"/>
      <c r="G30" s="53"/>
    </row>
    <row r="31" ht="15" spans="3:3">
      <c r="C31" s="28" t="s">
        <v>167</v>
      </c>
    </row>
    <row r="32" ht="25.5" customHeight="1" spans="1:7">
      <c r="A32" s="29" t="s">
        <v>7</v>
      </c>
      <c r="B32" s="29" t="s">
        <v>8</v>
      </c>
      <c r="C32" s="29" t="s">
        <v>9</v>
      </c>
      <c r="D32" s="29" t="s">
        <v>10</v>
      </c>
      <c r="E32" s="30" t="s">
        <v>11</v>
      </c>
      <c r="F32" s="31"/>
      <c r="G32" s="32" t="s">
        <v>12</v>
      </c>
    </row>
    <row r="33" customFormat="1" ht="15" spans="1:7">
      <c r="A33" s="33">
        <v>4</v>
      </c>
      <c r="B33" s="33" t="s">
        <v>13</v>
      </c>
      <c r="C33" s="56" t="s">
        <v>14</v>
      </c>
      <c r="D33" s="57">
        <v>24995</v>
      </c>
      <c r="E33" s="36">
        <f>(D33*0.76)-800</f>
        <v>18196.2</v>
      </c>
      <c r="F33" s="33" t="s">
        <v>15</v>
      </c>
      <c r="G33" s="58">
        <f>E33*A33</f>
        <v>72784.8</v>
      </c>
    </row>
    <row r="34" customFormat="1" ht="15" spans="1:7">
      <c r="A34" s="38"/>
      <c r="B34" s="38"/>
      <c r="C34" s="59" t="s">
        <v>16</v>
      </c>
      <c r="D34" s="60"/>
      <c r="E34" s="41"/>
      <c r="F34" s="38"/>
      <c r="G34" s="61"/>
    </row>
    <row r="35" customFormat="1" ht="15" spans="1:7">
      <c r="A35" s="38"/>
      <c r="B35" s="38"/>
      <c r="C35" s="59" t="s">
        <v>17</v>
      </c>
      <c r="D35" s="60"/>
      <c r="E35" s="41"/>
      <c r="F35" s="38"/>
      <c r="G35" s="61"/>
    </row>
    <row r="36" customFormat="1" ht="15.75" spans="1:7">
      <c r="A36" s="14"/>
      <c r="B36" s="14"/>
      <c r="C36" s="62" t="s">
        <v>18</v>
      </c>
      <c r="D36" s="63"/>
      <c r="E36" s="44"/>
      <c r="F36" s="14"/>
      <c r="G36" s="64"/>
    </row>
    <row r="37" customFormat="1" ht="15" spans="1:7">
      <c r="A37" s="33">
        <v>1</v>
      </c>
      <c r="B37" s="33" t="s">
        <v>13</v>
      </c>
      <c r="C37" s="34" t="s">
        <v>154</v>
      </c>
      <c r="D37" s="35">
        <v>76595</v>
      </c>
      <c r="E37" s="36">
        <f>(D37*0.76)-7000</f>
        <v>51212.2</v>
      </c>
      <c r="F37" s="33" t="s">
        <v>15</v>
      </c>
      <c r="G37" s="37">
        <f>E37*A37</f>
        <v>51212.2</v>
      </c>
    </row>
    <row r="38" customFormat="1" ht="15" spans="1:7">
      <c r="A38" s="38"/>
      <c r="B38" s="38"/>
      <c r="C38" s="39" t="s">
        <v>86</v>
      </c>
      <c r="D38" s="40"/>
      <c r="E38" s="41"/>
      <c r="F38" s="38"/>
      <c r="G38" s="42"/>
    </row>
    <row r="39" customFormat="1" ht="15.75" spans="1:7">
      <c r="A39" s="14"/>
      <c r="B39" s="14"/>
      <c r="C39" s="43" t="s">
        <v>155</v>
      </c>
      <c r="D39" s="13"/>
      <c r="E39" s="44"/>
      <c r="F39" s="14"/>
      <c r="G39" s="45"/>
    </row>
    <row r="40" ht="17.25" spans="1:7">
      <c r="A40" s="46" t="s">
        <v>25</v>
      </c>
      <c r="B40" s="65"/>
      <c r="C40" s="65"/>
      <c r="D40" s="47"/>
      <c r="E40" s="48"/>
      <c r="F40" s="66" t="s">
        <v>15</v>
      </c>
      <c r="G40" s="50">
        <f>SUM(G33:G39)</f>
        <v>123997</v>
      </c>
    </row>
    <row r="41" ht="15" spans="1:7">
      <c r="A41" s="9" t="s">
        <v>316</v>
      </c>
      <c r="B41" s="10"/>
      <c r="C41" s="11"/>
      <c r="D41" s="12"/>
      <c r="E41" s="13"/>
      <c r="F41" s="14" t="s">
        <v>15</v>
      </c>
      <c r="G41" s="15">
        <v>14300</v>
      </c>
    </row>
    <row r="42" customFormat="1" ht="15.75" spans="1:8">
      <c r="A42" s="4" t="s">
        <v>24</v>
      </c>
      <c r="B42" s="16"/>
      <c r="C42" s="16"/>
      <c r="D42" s="5"/>
      <c r="E42" s="6"/>
      <c r="F42" s="17" t="s">
        <v>15</v>
      </c>
      <c r="G42" s="8">
        <v>1000</v>
      </c>
      <c r="H42" s="2"/>
    </row>
    <row r="43" ht="17.25" spans="1:7">
      <c r="A43" s="46" t="s">
        <v>83</v>
      </c>
      <c r="B43" s="65"/>
      <c r="C43" s="65"/>
      <c r="D43" s="47"/>
      <c r="E43" s="48"/>
      <c r="F43" s="66" t="s">
        <v>15</v>
      </c>
      <c r="G43" s="50">
        <f>SUM(G40:G42)</f>
        <v>139297</v>
      </c>
    </row>
    <row r="44" ht="16.5" spans="1:7">
      <c r="A44" s="51"/>
      <c r="B44" s="51"/>
      <c r="C44" s="51"/>
      <c r="D44" s="51"/>
      <c r="E44" s="51"/>
      <c r="F44" s="52"/>
      <c r="G44" s="53"/>
    </row>
    <row r="45" spans="1:1">
      <c r="A45" s="1" t="s">
        <v>26</v>
      </c>
    </row>
    <row r="46" spans="2:2">
      <c r="B46" s="1" t="s">
        <v>27</v>
      </c>
    </row>
    <row r="48" spans="1:1">
      <c r="A48" s="1" t="s">
        <v>30</v>
      </c>
    </row>
    <row r="49" customFormat="1" ht="15" spans="1:2">
      <c r="A49" s="2"/>
      <c r="B49" s="1" t="s">
        <v>31</v>
      </c>
    </row>
    <row r="50" s="2" customFormat="1" spans="2:2">
      <c r="B50" s="1" t="s">
        <v>89</v>
      </c>
    </row>
    <row r="51" s="2" customFormat="1" spans="2:2">
      <c r="B51" s="1"/>
    </row>
    <row r="52" spans="1:1">
      <c r="A52" s="1" t="s">
        <v>58</v>
      </c>
    </row>
    <row r="53" spans="2:2">
      <c r="B53" s="1" t="s">
        <v>34</v>
      </c>
    </row>
    <row r="54" spans="2:2">
      <c r="B54" s="24" t="s">
        <v>90</v>
      </c>
    </row>
    <row r="55" spans="2:2">
      <c r="B55" s="25" t="s">
        <v>349</v>
      </c>
    </row>
    <row r="56" spans="2:2">
      <c r="B56" s="25"/>
    </row>
    <row r="57" spans="2:2">
      <c r="B57" s="1" t="s">
        <v>35</v>
      </c>
    </row>
    <row r="59" spans="2:2">
      <c r="B59" s="1" t="s">
        <v>36</v>
      </c>
    </row>
    <row r="61" spans="2:2">
      <c r="B61" s="24"/>
    </row>
    <row r="63" spans="1:1">
      <c r="A63" s="1" t="s">
        <v>37</v>
      </c>
    </row>
    <row r="66" spans="1:1">
      <c r="A66" s="1" t="s">
        <v>38</v>
      </c>
    </row>
    <row r="67" spans="1:1">
      <c r="A67" s="1" t="s">
        <v>39</v>
      </c>
    </row>
    <row r="70" spans="1:4">
      <c r="A70" s="1" t="s">
        <v>99</v>
      </c>
      <c r="D70" s="1" t="s">
        <v>41</v>
      </c>
    </row>
    <row r="73" spans="1:4">
      <c r="A73" s="1" t="s">
        <v>42</v>
      </c>
      <c r="D73" s="1" t="s">
        <v>43</v>
      </c>
    </row>
    <row r="74" spans="1:4">
      <c r="A74" s="1" t="s">
        <v>44</v>
      </c>
      <c r="D74" s="1" t="s">
        <v>45</v>
      </c>
    </row>
    <row r="78" spans="1:5">
      <c r="A78" s="1" t="s">
        <v>475</v>
      </c>
      <c r="D78" s="1" t="s">
        <v>47</v>
      </c>
      <c r="E78" s="1" t="s">
        <v>48</v>
      </c>
    </row>
    <row r="79" spans="1:5">
      <c r="A79" s="1" t="s">
        <v>476</v>
      </c>
      <c r="E79" s="1" t="s">
        <v>50</v>
      </c>
    </row>
  </sheetData>
  <mergeCells count="31">
    <mergeCell ref="A4:B4"/>
    <mergeCell ref="A26:E26"/>
    <mergeCell ref="A28:E28"/>
    <mergeCell ref="A29:E29"/>
    <mergeCell ref="A40:E40"/>
    <mergeCell ref="A42:E42"/>
    <mergeCell ref="A43:E43"/>
    <mergeCell ref="A19:A22"/>
    <mergeCell ref="A23:A25"/>
    <mergeCell ref="A33:A36"/>
    <mergeCell ref="A37:A39"/>
    <mergeCell ref="B19:B22"/>
    <mergeCell ref="B23:B25"/>
    <mergeCell ref="B33:B36"/>
    <mergeCell ref="B37:B39"/>
    <mergeCell ref="D19:D22"/>
    <mergeCell ref="D23:D25"/>
    <mergeCell ref="D33:D36"/>
    <mergeCell ref="D37:D39"/>
    <mergeCell ref="E19:E22"/>
    <mergeCell ref="E23:E25"/>
    <mergeCell ref="E33:E36"/>
    <mergeCell ref="E37:E39"/>
    <mergeCell ref="F19:F22"/>
    <mergeCell ref="F23:F25"/>
    <mergeCell ref="F33:F36"/>
    <mergeCell ref="F37:F39"/>
    <mergeCell ref="G19:G22"/>
    <mergeCell ref="G23:G25"/>
    <mergeCell ref="G33:G36"/>
    <mergeCell ref="G37:G39"/>
  </mergeCells>
  <pageMargins left="0.432638888888889" right="0.17" top="0.84" bottom="0.590277777777778" header="0.511805555555556" footer="0.196527777777778"/>
  <pageSetup paperSize="1" scale="60" orientation="portrait" horizontalDpi="120" verticalDpi="72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69"/>
  <sheetViews>
    <sheetView workbookViewId="0">
      <selection activeCell="A7" sqref="A7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1.5714285714286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4380952380952" style="1" customWidth="1"/>
    <col min="8" max="16384" width="9.1047619047619" style="1"/>
  </cols>
  <sheetData>
    <row r="3" ht="15" customHeight="1"/>
    <row r="4" spans="1:2">
      <c r="A4" s="27">
        <v>45832</v>
      </c>
      <c r="B4" s="27"/>
    </row>
    <row r="5" spans="1:2">
      <c r="A5" s="27"/>
      <c r="B5" s="27"/>
    </row>
    <row r="6" spans="1:2">
      <c r="A6" s="27"/>
      <c r="B6" s="27"/>
    </row>
    <row r="7" spans="1:2">
      <c r="A7" s="27" t="s">
        <v>477</v>
      </c>
      <c r="B7" s="27"/>
    </row>
    <row r="8" spans="1:1">
      <c r="A8" s="27" t="s">
        <v>478</v>
      </c>
    </row>
    <row r="11" spans="1:1">
      <c r="A11" s="1" t="s">
        <v>3</v>
      </c>
    </row>
    <row r="13" spans="2:2">
      <c r="B13" s="1" t="s">
        <v>4</v>
      </c>
    </row>
    <row r="14" spans="2:2">
      <c r="B14" s="1" t="s">
        <v>5</v>
      </c>
    </row>
    <row r="17" spans="1:1">
      <c r="A17" s="1" t="s">
        <v>6</v>
      </c>
    </row>
    <row r="18" ht="15" spans="3:3">
      <c r="C18" s="28"/>
    </row>
    <row r="19" ht="25.5" customHeight="1" spans="1:7">
      <c r="A19" s="29" t="s">
        <v>7</v>
      </c>
      <c r="B19" s="29" t="s">
        <v>8</v>
      </c>
      <c r="C19" s="29" t="s">
        <v>9</v>
      </c>
      <c r="D19" s="29" t="s">
        <v>10</v>
      </c>
      <c r="E19" s="30" t="s">
        <v>11</v>
      </c>
      <c r="F19" s="31"/>
      <c r="G19" s="32" t="s">
        <v>12</v>
      </c>
    </row>
    <row r="20" customFormat="1" ht="15" spans="1:7">
      <c r="A20" s="33">
        <v>1</v>
      </c>
      <c r="B20" s="33" t="s">
        <v>13</v>
      </c>
      <c r="C20" s="34" t="s">
        <v>354</v>
      </c>
      <c r="D20" s="35">
        <v>29995</v>
      </c>
      <c r="E20" s="36">
        <f>(D20*0.76)-4000</f>
        <v>18796.2</v>
      </c>
      <c r="F20" s="33" t="s">
        <v>15</v>
      </c>
      <c r="G20" s="37">
        <f>E20*A20</f>
        <v>18796.2</v>
      </c>
    </row>
    <row r="21" customFormat="1" ht="15" spans="1:7">
      <c r="A21" s="38"/>
      <c r="B21" s="38"/>
      <c r="C21" s="39" t="s">
        <v>103</v>
      </c>
      <c r="D21" s="40"/>
      <c r="E21" s="41"/>
      <c r="F21" s="38"/>
      <c r="G21" s="42"/>
    </row>
    <row r="22" customFormat="1" ht="15.75" spans="1:7">
      <c r="A22" s="14"/>
      <c r="B22" s="14"/>
      <c r="C22" s="43" t="s">
        <v>355</v>
      </c>
      <c r="D22" s="13"/>
      <c r="E22" s="44"/>
      <c r="F22" s="14"/>
      <c r="G22" s="45"/>
    </row>
    <row r="23" customFormat="1" ht="15" spans="1:7">
      <c r="A23" s="33">
        <v>1</v>
      </c>
      <c r="B23" s="33" t="s">
        <v>13</v>
      </c>
      <c r="C23" s="34" t="s">
        <v>102</v>
      </c>
      <c r="D23" s="35">
        <v>41995</v>
      </c>
      <c r="E23" s="36">
        <f>(D23*0.76)-4000</f>
        <v>27916.2</v>
      </c>
      <c r="F23" s="33" t="s">
        <v>15</v>
      </c>
      <c r="G23" s="37">
        <f>E23*A23</f>
        <v>27916.2</v>
      </c>
    </row>
    <row r="24" customFormat="1" ht="15" spans="1:7">
      <c r="A24" s="38"/>
      <c r="B24" s="38"/>
      <c r="C24" s="39" t="s">
        <v>103</v>
      </c>
      <c r="D24" s="40"/>
      <c r="E24" s="41"/>
      <c r="F24" s="38"/>
      <c r="G24" s="42"/>
    </row>
    <row r="25" customFormat="1" ht="15.75" spans="1:7">
      <c r="A25" s="14"/>
      <c r="B25" s="14"/>
      <c r="C25" s="43" t="s">
        <v>104</v>
      </c>
      <c r="D25" s="13"/>
      <c r="E25" s="44"/>
      <c r="F25" s="14"/>
      <c r="G25" s="45"/>
    </row>
    <row r="26" s="2" customFormat="1" ht="15" spans="1:7">
      <c r="A26" s="4" t="s">
        <v>24</v>
      </c>
      <c r="B26" s="16"/>
      <c r="C26" s="16"/>
      <c r="D26" s="5"/>
      <c r="E26" s="6"/>
      <c r="F26" s="17" t="s">
        <v>15</v>
      </c>
      <c r="G26" s="8">
        <v>600</v>
      </c>
    </row>
    <row r="27" s="26" customFormat="1" ht="17.25" spans="1:7">
      <c r="A27" s="46" t="s">
        <v>25</v>
      </c>
      <c r="B27" s="47"/>
      <c r="C27" s="47"/>
      <c r="D27" s="47"/>
      <c r="E27" s="48"/>
      <c r="F27" s="49" t="s">
        <v>15</v>
      </c>
      <c r="G27" s="50">
        <f>SUM(G20:G26)</f>
        <v>47312.4</v>
      </c>
    </row>
    <row r="28" s="70" customFormat="1" ht="16.5" spans="1:7">
      <c r="A28" s="51"/>
      <c r="B28" s="51"/>
      <c r="C28" s="51"/>
      <c r="D28" s="51"/>
      <c r="E28" s="51"/>
      <c r="F28" s="71"/>
      <c r="G28" s="53"/>
    </row>
    <row r="29" s="70" customFormat="1" spans="1:7">
      <c r="A29" s="1" t="s">
        <v>26</v>
      </c>
      <c r="B29" s="1"/>
      <c r="C29" s="1"/>
      <c r="D29" s="1"/>
      <c r="E29" s="1"/>
      <c r="F29" s="1"/>
      <c r="G29" s="1"/>
    </row>
    <row r="30" spans="2:2">
      <c r="B30" s="1" t="s">
        <v>27</v>
      </c>
    </row>
    <row r="32" s="1" customFormat="1" spans="1:1">
      <c r="A32" s="1" t="s">
        <v>28</v>
      </c>
    </row>
    <row r="33" s="1" customFormat="1" spans="2:2">
      <c r="B33" s="1" t="s">
        <v>105</v>
      </c>
    </row>
    <row r="34" s="2" customFormat="1" spans="2:2">
      <c r="B34" s="1" t="s">
        <v>106</v>
      </c>
    </row>
    <row r="35" s="2" customFormat="1" spans="2:2">
      <c r="B35" s="1" t="s">
        <v>479</v>
      </c>
    </row>
    <row r="37" spans="1:1">
      <c r="A37" s="1" t="s">
        <v>30</v>
      </c>
    </row>
    <row r="38" s="2" customFormat="1" spans="2:2">
      <c r="B38" s="1" t="s">
        <v>89</v>
      </c>
    </row>
    <row r="39" s="2" customFormat="1"/>
    <row r="40" spans="1:1">
      <c r="A40" s="1" t="s">
        <v>58</v>
      </c>
    </row>
    <row r="41" spans="2:2">
      <c r="B41" s="1" t="s">
        <v>34</v>
      </c>
    </row>
    <row r="43" spans="2:2">
      <c r="B43" s="1" t="s">
        <v>35</v>
      </c>
    </row>
    <row r="45" spans="2:2">
      <c r="B45" s="1" t="s">
        <v>36</v>
      </c>
    </row>
    <row r="51" spans="1:1">
      <c r="A51" s="1" t="s">
        <v>37</v>
      </c>
    </row>
    <row r="54" spans="1:1">
      <c r="A54" s="1" t="s">
        <v>38</v>
      </c>
    </row>
    <row r="55" spans="1:1">
      <c r="A55" s="1" t="s">
        <v>39</v>
      </c>
    </row>
    <row r="58" spans="1:4">
      <c r="A58" s="1" t="s">
        <v>99</v>
      </c>
      <c r="D58" s="1" t="s">
        <v>41</v>
      </c>
    </row>
    <row r="61" spans="1:4">
      <c r="A61" s="1" t="s">
        <v>42</v>
      </c>
      <c r="D61" s="1" t="s">
        <v>43</v>
      </c>
    </row>
    <row r="62" spans="1:4">
      <c r="A62" s="1" t="s">
        <v>44</v>
      </c>
      <c r="D62" s="1" t="s">
        <v>45</v>
      </c>
    </row>
    <row r="68" spans="1:5">
      <c r="A68" s="1" t="s">
        <v>480</v>
      </c>
      <c r="D68" s="1" t="s">
        <v>47</v>
      </c>
      <c r="E68" s="1" t="s">
        <v>48</v>
      </c>
    </row>
    <row r="69" spans="1:5">
      <c r="A69" s="1" t="s">
        <v>258</v>
      </c>
      <c r="E69" s="1" t="s">
        <v>50</v>
      </c>
    </row>
  </sheetData>
  <mergeCells count="15">
    <mergeCell ref="A4:B4"/>
    <mergeCell ref="A26:E26"/>
    <mergeCell ref="A27:E27"/>
    <mergeCell ref="A20:A22"/>
    <mergeCell ref="A23:A25"/>
    <mergeCell ref="B20:B22"/>
    <mergeCell ref="B23:B25"/>
    <mergeCell ref="D20:D22"/>
    <mergeCell ref="D23:D25"/>
    <mergeCell ref="E20:E22"/>
    <mergeCell ref="E23:E25"/>
    <mergeCell ref="F20:F22"/>
    <mergeCell ref="F23:F25"/>
    <mergeCell ref="G20:G22"/>
    <mergeCell ref="G23:G25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  <rowBreaks count="1" manualBreakCount="1">
    <brk id="69" max="16383" man="1"/>
  </rowBreaks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81"/>
  <sheetViews>
    <sheetView workbookViewId="0">
      <selection activeCell="A7" sqref="A7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1.5714285714286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4380952380952" style="1" customWidth="1"/>
    <col min="8" max="16384" width="9.1047619047619" style="1"/>
  </cols>
  <sheetData>
    <row r="3" ht="15" customHeight="1"/>
    <row r="4" spans="1:2">
      <c r="A4" s="27">
        <v>45832</v>
      </c>
      <c r="B4" s="27"/>
    </row>
    <row r="5" spans="1:2">
      <c r="A5" s="27"/>
      <c r="B5" s="27"/>
    </row>
    <row r="6" spans="1:2">
      <c r="A6" s="27"/>
      <c r="B6" s="27"/>
    </row>
    <row r="7" spans="1:2">
      <c r="A7" s="27" t="s">
        <v>481</v>
      </c>
      <c r="B7" s="27"/>
    </row>
    <row r="8" spans="1:1">
      <c r="A8" s="27" t="s">
        <v>482</v>
      </c>
    </row>
    <row r="9" spans="1:1">
      <c r="A9" s="1" t="s">
        <v>483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8" spans="1:1">
      <c r="A18" s="1" t="s">
        <v>6</v>
      </c>
    </row>
    <row r="19" ht="15" spans="3:3">
      <c r="C19" s="28"/>
    </row>
    <row r="20" ht="25.5" customHeight="1" spans="1:7">
      <c r="A20" s="29" t="s">
        <v>7</v>
      </c>
      <c r="B20" s="29" t="s">
        <v>8</v>
      </c>
      <c r="C20" s="29" t="s">
        <v>9</v>
      </c>
      <c r="D20" s="29" t="s">
        <v>10</v>
      </c>
      <c r="E20" s="30" t="s">
        <v>11</v>
      </c>
      <c r="F20" s="31"/>
      <c r="G20" s="32" t="s">
        <v>12</v>
      </c>
    </row>
    <row r="21" customFormat="1" ht="15" spans="1:7">
      <c r="A21" s="33">
        <v>4</v>
      </c>
      <c r="B21" s="33" t="s">
        <v>13</v>
      </c>
      <c r="C21" s="34" t="s">
        <v>289</v>
      </c>
      <c r="D21" s="35">
        <v>32995</v>
      </c>
      <c r="E21" s="36">
        <f>(D21*0.76)-4000</f>
        <v>21076.2</v>
      </c>
      <c r="F21" s="33" t="s">
        <v>15</v>
      </c>
      <c r="G21" s="37">
        <f>E21*A21</f>
        <v>84304.8</v>
      </c>
    </row>
    <row r="22" customFormat="1" ht="15" spans="1:7">
      <c r="A22" s="38"/>
      <c r="B22" s="38"/>
      <c r="C22" s="39" t="s">
        <v>103</v>
      </c>
      <c r="D22" s="40"/>
      <c r="E22" s="41"/>
      <c r="F22" s="38"/>
      <c r="G22" s="42"/>
    </row>
    <row r="23" customFormat="1" ht="15.75" spans="1:7">
      <c r="A23" s="14"/>
      <c r="B23" s="14"/>
      <c r="C23" s="43" t="s">
        <v>290</v>
      </c>
      <c r="D23" s="13"/>
      <c r="E23" s="44"/>
      <c r="F23" s="14"/>
      <c r="G23" s="45"/>
    </row>
    <row r="24" customFormat="1" ht="15" spans="1:7">
      <c r="A24" s="33">
        <v>1</v>
      </c>
      <c r="B24" s="33" t="s">
        <v>13</v>
      </c>
      <c r="C24" s="34" t="s">
        <v>79</v>
      </c>
      <c r="D24" s="35">
        <v>49995</v>
      </c>
      <c r="E24" s="36">
        <f>(D24*0.76)-4000</f>
        <v>33996.2</v>
      </c>
      <c r="F24" s="33" t="s">
        <v>15</v>
      </c>
      <c r="G24" s="37">
        <f>E24*A24</f>
        <v>33996.2</v>
      </c>
    </row>
    <row r="25" customFormat="1" ht="15" spans="1:7">
      <c r="A25" s="38"/>
      <c r="B25" s="38"/>
      <c r="C25" s="39" t="s">
        <v>80</v>
      </c>
      <c r="D25" s="40"/>
      <c r="E25" s="41"/>
      <c r="F25" s="38"/>
      <c r="G25" s="42"/>
    </row>
    <row r="26" customFormat="1" ht="15.75" spans="1:7">
      <c r="A26" s="14"/>
      <c r="B26" s="14"/>
      <c r="C26" s="43" t="s">
        <v>81</v>
      </c>
      <c r="D26" s="13"/>
      <c r="E26" s="44"/>
      <c r="F26" s="14"/>
      <c r="G26" s="45"/>
    </row>
    <row r="27" customFormat="1" ht="15" spans="1:7">
      <c r="A27" s="33">
        <v>4</v>
      </c>
      <c r="B27" s="33" t="s">
        <v>13</v>
      </c>
      <c r="C27" s="34" t="s">
        <v>128</v>
      </c>
      <c r="D27" s="35">
        <v>113195</v>
      </c>
      <c r="E27" s="36">
        <f>(D27*0.76)-7000</f>
        <v>79028.2</v>
      </c>
      <c r="F27" s="33" t="s">
        <v>15</v>
      </c>
      <c r="G27" s="37">
        <f>E27*A27</f>
        <v>316112.8</v>
      </c>
    </row>
    <row r="28" customFormat="1" ht="15" spans="1:7">
      <c r="A28" s="38"/>
      <c r="B28" s="38"/>
      <c r="C28" s="39" t="s">
        <v>77</v>
      </c>
      <c r="D28" s="40"/>
      <c r="E28" s="41"/>
      <c r="F28" s="38"/>
      <c r="G28" s="42"/>
    </row>
    <row r="29" customFormat="1" ht="15.75" spans="1:7">
      <c r="A29" s="14"/>
      <c r="B29" s="14"/>
      <c r="C29" s="43" t="s">
        <v>129</v>
      </c>
      <c r="D29" s="13"/>
      <c r="E29" s="44"/>
      <c r="F29" s="14"/>
      <c r="G29" s="45"/>
    </row>
    <row r="30" customFormat="1" ht="15" spans="1:7">
      <c r="A30" s="33">
        <v>8</v>
      </c>
      <c r="B30" s="33" t="s">
        <v>13</v>
      </c>
      <c r="C30" s="34" t="s">
        <v>339</v>
      </c>
      <c r="D30" s="35">
        <v>119995</v>
      </c>
      <c r="E30" s="36">
        <f>D30*0.76</f>
        <v>91196.2</v>
      </c>
      <c r="F30" s="33" t="s">
        <v>15</v>
      </c>
      <c r="G30" s="37">
        <f>E30*A30</f>
        <v>729569.6</v>
      </c>
    </row>
    <row r="31" customFormat="1" ht="15" spans="1:7">
      <c r="A31" s="38"/>
      <c r="B31" s="38"/>
      <c r="C31" s="39" t="s">
        <v>115</v>
      </c>
      <c r="D31" s="40"/>
      <c r="E31" s="41"/>
      <c r="F31" s="38"/>
      <c r="G31" s="42"/>
    </row>
    <row r="32" customFormat="1" ht="15.75" spans="1:7">
      <c r="A32" s="14"/>
      <c r="B32" s="14"/>
      <c r="C32" s="43" t="s">
        <v>340</v>
      </c>
      <c r="D32" s="13"/>
      <c r="E32" s="44"/>
      <c r="F32" s="14"/>
      <c r="G32" s="45"/>
    </row>
    <row r="33" s="2" customFormat="1" ht="15" spans="1:7">
      <c r="A33" s="4" t="s">
        <v>24</v>
      </c>
      <c r="B33" s="16"/>
      <c r="C33" s="16"/>
      <c r="D33" s="5"/>
      <c r="E33" s="6"/>
      <c r="F33" s="17" t="s">
        <v>15</v>
      </c>
      <c r="G33" s="8">
        <v>600</v>
      </c>
    </row>
    <row r="34" s="26" customFormat="1" ht="17.25" spans="1:7">
      <c r="A34" s="46" t="s">
        <v>25</v>
      </c>
      <c r="B34" s="47"/>
      <c r="C34" s="47"/>
      <c r="D34" s="47"/>
      <c r="E34" s="48"/>
      <c r="F34" s="49" t="s">
        <v>15</v>
      </c>
      <c r="G34" s="50">
        <f>SUM(G21:G33)</f>
        <v>1164583.4</v>
      </c>
    </row>
    <row r="35" s="70" customFormat="1" ht="16.5" spans="1:7">
      <c r="A35" s="51"/>
      <c r="B35" s="51"/>
      <c r="C35" s="51"/>
      <c r="D35" s="51"/>
      <c r="E35" s="51"/>
      <c r="F35" s="71"/>
      <c r="G35" s="53"/>
    </row>
    <row r="36" s="70" customFormat="1" spans="1:7">
      <c r="A36" s="1" t="s">
        <v>26</v>
      </c>
      <c r="B36" s="1"/>
      <c r="C36" s="1"/>
      <c r="D36" s="1"/>
      <c r="E36" s="1"/>
      <c r="F36" s="1"/>
      <c r="G36" s="1"/>
    </row>
    <row r="37" spans="2:2">
      <c r="B37" s="1" t="s">
        <v>27</v>
      </c>
    </row>
    <row r="39" s="1" customFormat="1" spans="1:1">
      <c r="A39" s="1" t="s">
        <v>28</v>
      </c>
    </row>
    <row r="40" s="1" customFormat="1" spans="2:2">
      <c r="B40" s="1" t="s">
        <v>105</v>
      </c>
    </row>
    <row r="41" s="2" customFormat="1" spans="2:2">
      <c r="B41" s="1" t="s">
        <v>106</v>
      </c>
    </row>
    <row r="42" s="2" customFormat="1" spans="2:2">
      <c r="B42" s="1" t="s">
        <v>479</v>
      </c>
    </row>
    <row r="43" s="2" customFormat="1" spans="2:2">
      <c r="B43" s="21" t="s">
        <v>96</v>
      </c>
    </row>
    <row r="44" s="2" customFormat="1" spans="2:2">
      <c r="B44" s="22" t="s">
        <v>97</v>
      </c>
    </row>
    <row r="45" s="2" customFormat="1" spans="2:2">
      <c r="B45" s="22" t="s">
        <v>98</v>
      </c>
    </row>
    <row r="46" s="2" customFormat="1" spans="2:2">
      <c r="B46" s="18" t="s">
        <v>341</v>
      </c>
    </row>
    <row r="47" s="2" customFormat="1" spans="2:2">
      <c r="B47" s="19" t="s">
        <v>342</v>
      </c>
    </row>
    <row r="48" s="2" customFormat="1" spans="2:2">
      <c r="B48" s="19" t="s">
        <v>343</v>
      </c>
    </row>
    <row r="50" spans="1:1">
      <c r="A50" s="1" t="s">
        <v>30</v>
      </c>
    </row>
    <row r="51" s="2" customFormat="1" spans="2:2">
      <c r="B51" s="1" t="s">
        <v>89</v>
      </c>
    </row>
    <row r="52" s="2" customFormat="1" spans="2:2">
      <c r="B52" s="1" t="s">
        <v>88</v>
      </c>
    </row>
    <row r="53" s="2" customFormat="1" spans="2:2">
      <c r="B53" s="1" t="s">
        <v>118</v>
      </c>
    </row>
    <row r="54" s="2" customFormat="1"/>
    <row r="55" spans="1:1">
      <c r="A55" s="1" t="s">
        <v>58</v>
      </c>
    </row>
    <row r="56" spans="2:2">
      <c r="B56" s="1" t="s">
        <v>34</v>
      </c>
    </row>
    <row r="58" spans="2:2">
      <c r="B58" s="1" t="s">
        <v>35</v>
      </c>
    </row>
    <row r="60" spans="2:2">
      <c r="B60" s="1" t="s">
        <v>36</v>
      </c>
    </row>
    <row r="65" spans="1:1">
      <c r="A65" s="1" t="s">
        <v>37</v>
      </c>
    </row>
    <row r="68" spans="1:1">
      <c r="A68" s="1" t="s">
        <v>38</v>
      </c>
    </row>
    <row r="69" spans="1:1">
      <c r="A69" s="1" t="s">
        <v>39</v>
      </c>
    </row>
    <row r="72" spans="1:4">
      <c r="A72" s="1" t="s">
        <v>99</v>
      </c>
      <c r="D72" s="1" t="s">
        <v>41</v>
      </c>
    </row>
    <row r="75" spans="1:4">
      <c r="A75" s="1" t="s">
        <v>42</v>
      </c>
      <c r="D75" s="1" t="s">
        <v>43</v>
      </c>
    </row>
    <row r="76" spans="1:4">
      <c r="A76" s="1" t="s">
        <v>44</v>
      </c>
      <c r="D76" s="1" t="s">
        <v>45</v>
      </c>
    </row>
    <row r="80" spans="1:5">
      <c r="A80" s="1" t="s">
        <v>480</v>
      </c>
      <c r="D80" s="1" t="s">
        <v>47</v>
      </c>
      <c r="E80" s="1" t="s">
        <v>48</v>
      </c>
    </row>
    <row r="81" spans="1:5">
      <c r="A81" s="1" t="s">
        <v>160</v>
      </c>
      <c r="E81" s="1" t="s">
        <v>50</v>
      </c>
    </row>
  </sheetData>
  <mergeCells count="27">
    <mergeCell ref="A4:B4"/>
    <mergeCell ref="A33:E33"/>
    <mergeCell ref="A34:E34"/>
    <mergeCell ref="A21:A23"/>
    <mergeCell ref="A24:A26"/>
    <mergeCell ref="A27:A29"/>
    <mergeCell ref="A30:A32"/>
    <mergeCell ref="B21:B23"/>
    <mergeCell ref="B24:B26"/>
    <mergeCell ref="B27:B29"/>
    <mergeCell ref="B30:B32"/>
    <mergeCell ref="D21:D23"/>
    <mergeCell ref="D24:D26"/>
    <mergeCell ref="D27:D29"/>
    <mergeCell ref="D30:D32"/>
    <mergeCell ref="E21:E23"/>
    <mergeCell ref="E24:E26"/>
    <mergeCell ref="E27:E29"/>
    <mergeCell ref="E30:E32"/>
    <mergeCell ref="F21:F23"/>
    <mergeCell ref="F24:F26"/>
    <mergeCell ref="F27:F29"/>
    <mergeCell ref="F30:F32"/>
    <mergeCell ref="G21:G23"/>
    <mergeCell ref="G24:G26"/>
    <mergeCell ref="G27:G29"/>
    <mergeCell ref="G30:G32"/>
  </mergeCells>
  <pageMargins left="0.393055555555556" right="0.17" top="0.84" bottom="0.590277777777778" header="0.5" footer="0.196527777777778"/>
  <pageSetup paperSize="1" scale="60" orientation="portrait" horizontalDpi="120" verticalDpi="72"/>
  <headerFooter alignWithMargins="0"/>
  <rowBreaks count="1" manualBreakCount="1">
    <brk id="81" max="16383" man="1"/>
  </rowBreaks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4"/>
  <sheetViews>
    <sheetView topLeftCell="A44" workbookViewId="0">
      <selection activeCell="C25" sqref="C25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6.5714285714286" style="1" customWidth="1"/>
    <col min="8" max="16384" width="9.14285714285714" style="1"/>
  </cols>
  <sheetData>
    <row r="4" spans="1:2">
      <c r="A4" s="27">
        <v>45832</v>
      </c>
      <c r="B4" s="27"/>
    </row>
    <row r="5" spans="1:2">
      <c r="A5" s="27"/>
      <c r="B5" s="27"/>
    </row>
    <row r="6" spans="1:2">
      <c r="A6" s="27"/>
      <c r="B6" s="27"/>
    </row>
    <row r="7" spans="1:1">
      <c r="A7" s="27" t="s">
        <v>306</v>
      </c>
    </row>
    <row r="8" spans="1:1">
      <c r="A8" s="27" t="s">
        <v>307</v>
      </c>
    </row>
    <row r="9" spans="1:1">
      <c r="A9" s="1" t="s">
        <v>308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74</v>
      </c>
    </row>
    <row r="18" ht="15" spans="3:3">
      <c r="C18" s="28" t="s">
        <v>167</v>
      </c>
    </row>
    <row r="19" ht="25.5" customHeight="1" spans="1:7">
      <c r="A19" s="29" t="s">
        <v>7</v>
      </c>
      <c r="B19" s="29" t="s">
        <v>8</v>
      </c>
      <c r="C19" s="29" t="s">
        <v>9</v>
      </c>
      <c r="D19" s="29" t="s">
        <v>10</v>
      </c>
      <c r="E19" s="30" t="s">
        <v>11</v>
      </c>
      <c r="F19" s="31"/>
      <c r="G19" s="32" t="s">
        <v>12</v>
      </c>
    </row>
    <row r="20" customFormat="1" ht="15" spans="1:7">
      <c r="A20" s="33">
        <v>1</v>
      </c>
      <c r="B20" s="33" t="s">
        <v>13</v>
      </c>
      <c r="C20" s="56" t="s">
        <v>21</v>
      </c>
      <c r="D20" s="57">
        <v>36995</v>
      </c>
      <c r="E20" s="36">
        <f>(D20*0.76)-1200</f>
        <v>26916.2</v>
      </c>
      <c r="F20" s="33" t="s">
        <v>15</v>
      </c>
      <c r="G20" s="58">
        <f>E20*A20</f>
        <v>26916.2</v>
      </c>
    </row>
    <row r="21" customFormat="1" ht="15" spans="1:7">
      <c r="A21" s="38"/>
      <c r="B21" s="38"/>
      <c r="C21" s="59" t="s">
        <v>16</v>
      </c>
      <c r="D21" s="60"/>
      <c r="E21" s="41"/>
      <c r="F21" s="38"/>
      <c r="G21" s="61"/>
    </row>
    <row r="22" customFormat="1" ht="15" spans="1:7">
      <c r="A22" s="38"/>
      <c r="B22" s="38"/>
      <c r="C22" s="59" t="s">
        <v>22</v>
      </c>
      <c r="D22" s="60"/>
      <c r="E22" s="41"/>
      <c r="F22" s="38"/>
      <c r="G22" s="61"/>
    </row>
    <row r="23" customFormat="1" ht="15.75" spans="1:7">
      <c r="A23" s="14"/>
      <c r="B23" s="14"/>
      <c r="C23" s="62" t="s">
        <v>23</v>
      </c>
      <c r="D23" s="63"/>
      <c r="E23" s="44"/>
      <c r="F23" s="14"/>
      <c r="G23" s="64"/>
    </row>
    <row r="24" ht="17.25" spans="1:7">
      <c r="A24" s="46" t="s">
        <v>25</v>
      </c>
      <c r="B24" s="65"/>
      <c r="C24" s="65"/>
      <c r="D24" s="47"/>
      <c r="E24" s="48"/>
      <c r="F24" s="66" t="s">
        <v>15</v>
      </c>
      <c r="G24" s="50">
        <f>SUM(G20:G23)</f>
        <v>26916.2</v>
      </c>
    </row>
    <row r="25" ht="15" spans="1:7">
      <c r="A25" s="9" t="s">
        <v>309</v>
      </c>
      <c r="B25" s="10"/>
      <c r="C25" s="11"/>
      <c r="D25" s="12"/>
      <c r="E25" s="13"/>
      <c r="F25" s="14" t="s">
        <v>15</v>
      </c>
      <c r="G25" s="15">
        <v>1800</v>
      </c>
    </row>
    <row r="26" customFormat="1" ht="15.75" spans="1:8">
      <c r="A26" s="4" t="s">
        <v>24</v>
      </c>
      <c r="B26" s="16"/>
      <c r="C26" s="16"/>
      <c r="D26" s="5"/>
      <c r="E26" s="6"/>
      <c r="F26" s="17" t="s">
        <v>15</v>
      </c>
      <c r="G26" s="8">
        <v>600</v>
      </c>
      <c r="H26" s="2"/>
    </row>
    <row r="27" ht="17.25" spans="1:7">
      <c r="A27" s="46" t="s">
        <v>83</v>
      </c>
      <c r="B27" s="65"/>
      <c r="C27" s="65"/>
      <c r="D27" s="47"/>
      <c r="E27" s="48"/>
      <c r="F27" s="66" t="s">
        <v>15</v>
      </c>
      <c r="G27" s="50">
        <f>SUM(G24:G26)</f>
        <v>29316.2</v>
      </c>
    </row>
    <row r="28" ht="16.5" spans="1:7">
      <c r="A28" s="51"/>
      <c r="B28" s="51"/>
      <c r="C28" s="51"/>
      <c r="D28" s="51"/>
      <c r="E28" s="51"/>
      <c r="F28" s="52"/>
      <c r="G28" s="53"/>
    </row>
    <row r="29" spans="1:1">
      <c r="A29" s="1" t="s">
        <v>26</v>
      </c>
    </row>
    <row r="30" spans="2:2">
      <c r="B30" s="1" t="s">
        <v>27</v>
      </c>
    </row>
    <row r="32" spans="1:1">
      <c r="A32" s="1" t="s">
        <v>30</v>
      </c>
    </row>
    <row r="33" customFormat="1" ht="15" spans="1:2">
      <c r="A33" s="2"/>
      <c r="B33" s="1" t="s">
        <v>31</v>
      </c>
    </row>
    <row r="34" s="2" customFormat="1" spans="2:2">
      <c r="B34" s="1"/>
    </row>
    <row r="35" spans="1:1">
      <c r="A35" s="1" t="s">
        <v>58</v>
      </c>
    </row>
    <row r="36" spans="2:2">
      <c r="B36" s="1" t="s">
        <v>34</v>
      </c>
    </row>
    <row r="37" spans="2:2">
      <c r="B37" s="24" t="s">
        <v>90</v>
      </c>
    </row>
    <row r="38" spans="2:2">
      <c r="B38" s="54"/>
    </row>
    <row r="39" spans="2:2">
      <c r="B39" s="1" t="s">
        <v>35</v>
      </c>
    </row>
    <row r="41" spans="2:2">
      <c r="B41" s="1" t="s">
        <v>36</v>
      </c>
    </row>
    <row r="42" spans="2:2">
      <c r="B42" s="55"/>
    </row>
    <row r="43" spans="2:2">
      <c r="B43" s="55" t="s">
        <v>310</v>
      </c>
    </row>
    <row r="45" spans="2:2">
      <c r="B45" s="24"/>
    </row>
    <row r="47" spans="1:1">
      <c r="A47" s="1" t="s">
        <v>37</v>
      </c>
    </row>
    <row r="50" spans="1:1">
      <c r="A50" s="1" t="s">
        <v>38</v>
      </c>
    </row>
    <row r="51" spans="1:1">
      <c r="A51" s="1" t="s">
        <v>39</v>
      </c>
    </row>
    <row r="54" spans="1:4">
      <c r="A54" s="1" t="s">
        <v>99</v>
      </c>
      <c r="D54" s="1" t="s">
        <v>41</v>
      </c>
    </row>
    <row r="57" spans="1:4">
      <c r="A57" s="1" t="s">
        <v>42</v>
      </c>
      <c r="D57" s="1" t="s">
        <v>43</v>
      </c>
    </row>
    <row r="58" spans="1:4">
      <c r="A58" s="1" t="s">
        <v>44</v>
      </c>
      <c r="D58" s="1" t="s">
        <v>45</v>
      </c>
    </row>
    <row r="63" spans="1:5">
      <c r="A63" s="1" t="s">
        <v>484</v>
      </c>
      <c r="D63" s="1" t="s">
        <v>47</v>
      </c>
      <c r="E63" s="1" t="s">
        <v>48</v>
      </c>
    </row>
    <row r="64" spans="1:5">
      <c r="A64" s="1" t="s">
        <v>70</v>
      </c>
      <c r="E64" s="1" t="s">
        <v>50</v>
      </c>
    </row>
  </sheetData>
  <mergeCells count="10">
    <mergeCell ref="A4:B4"/>
    <mergeCell ref="A24:E24"/>
    <mergeCell ref="A26:E26"/>
    <mergeCell ref="A27:E27"/>
    <mergeCell ref="A20:A23"/>
    <mergeCell ref="B20:B23"/>
    <mergeCell ref="D20:D23"/>
    <mergeCell ref="E20:E23"/>
    <mergeCell ref="F20:F23"/>
    <mergeCell ref="G20:G23"/>
  </mergeCells>
  <pageMargins left="0.432638888888889" right="0.196527777777778" top="0.84" bottom="0.590277777777778" header="0.511805555555556" footer="0.196527777777778"/>
  <pageSetup paperSize="1" scale="76" orientation="portrait" horizontalDpi="120" verticalDpi="72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I78"/>
  <sheetViews>
    <sheetView topLeftCell="A13" workbookViewId="0">
      <selection activeCell="A7" sqref="A7"/>
    </sheetView>
  </sheetViews>
  <sheetFormatPr defaultColWidth="9.14285714285714" defaultRowHeight="14.25"/>
  <cols>
    <col min="1" max="1" width="6.57142857142857" style="1" customWidth="1"/>
    <col min="2" max="2" width="11.4285714285714" style="1" customWidth="1"/>
    <col min="3" max="3" width="54.4285714285714" style="1" customWidth="1"/>
    <col min="4" max="5" width="12.5714285714286" style="1" customWidth="1"/>
    <col min="6" max="6" width="14.8571428571429" style="1" customWidth="1"/>
    <col min="7" max="7" width="5.71428571428571" style="1" customWidth="1"/>
    <col min="8" max="8" width="15.4285714285714" style="1" customWidth="1"/>
    <col min="9" max="16384" width="9.14285714285714" style="1"/>
  </cols>
  <sheetData>
    <row r="4" spans="1:2">
      <c r="A4" s="27">
        <v>45832</v>
      </c>
      <c r="B4" s="27"/>
    </row>
    <row r="5" spans="1:2">
      <c r="A5" s="27"/>
      <c r="B5" s="27"/>
    </row>
    <row r="6" spans="1:2">
      <c r="A6" s="27"/>
      <c r="B6" s="27"/>
    </row>
    <row r="7" spans="1:2">
      <c r="A7" s="27" t="s">
        <v>485</v>
      </c>
      <c r="B7" s="27"/>
    </row>
    <row r="8" spans="1:2">
      <c r="A8" s="27" t="s">
        <v>486</v>
      </c>
      <c r="B8" s="27"/>
    </row>
    <row r="9" spans="1:2">
      <c r="A9" s="27"/>
      <c r="B9" s="27"/>
    </row>
    <row r="11" spans="1:1">
      <c r="A11" s="1" t="s">
        <v>3</v>
      </c>
    </row>
    <row r="13" spans="2:2">
      <c r="B13" s="1" t="s">
        <v>4</v>
      </c>
    </row>
    <row r="14" spans="2:2">
      <c r="B14" s="1" t="s">
        <v>5</v>
      </c>
    </row>
    <row r="17" spans="1:1">
      <c r="A17" s="1" t="s">
        <v>6</v>
      </c>
    </row>
    <row r="18" ht="15" spans="3:3">
      <c r="C18" s="24"/>
    </row>
    <row r="19" ht="25.5" customHeight="1" spans="1:8">
      <c r="A19" s="29" t="s">
        <v>7</v>
      </c>
      <c r="B19" s="29" t="s">
        <v>8</v>
      </c>
      <c r="C19" s="29" t="s">
        <v>9</v>
      </c>
      <c r="D19" s="29" t="s">
        <v>10</v>
      </c>
      <c r="E19" s="29" t="s">
        <v>487</v>
      </c>
      <c r="F19" s="30" t="s">
        <v>11</v>
      </c>
      <c r="G19" s="31"/>
      <c r="H19" s="32" t="s">
        <v>12</v>
      </c>
    </row>
    <row r="20" spans="1:8">
      <c r="A20" s="33">
        <v>10</v>
      </c>
      <c r="B20" s="67" t="s">
        <v>13</v>
      </c>
      <c r="C20" s="56" t="s">
        <v>488</v>
      </c>
      <c r="D20" s="57">
        <v>5995</v>
      </c>
      <c r="E20" s="35">
        <f>D20/1.12</f>
        <v>5352.67857142857</v>
      </c>
      <c r="F20" s="36">
        <f>(E20*0.76)-150</f>
        <v>3918.03571428571</v>
      </c>
      <c r="G20" s="33" t="s">
        <v>15</v>
      </c>
      <c r="H20" s="37">
        <f>F20*A20</f>
        <v>39180.3571428571</v>
      </c>
    </row>
    <row r="21" spans="1:8">
      <c r="A21" s="38"/>
      <c r="B21" s="68"/>
      <c r="C21" s="59" t="s">
        <v>489</v>
      </c>
      <c r="D21" s="60"/>
      <c r="E21" s="40"/>
      <c r="F21" s="41"/>
      <c r="G21" s="38"/>
      <c r="H21" s="42"/>
    </row>
    <row r="22" ht="15" spans="1:8">
      <c r="A22" s="14"/>
      <c r="B22" s="69"/>
      <c r="C22" s="62" t="s">
        <v>490</v>
      </c>
      <c r="D22" s="63"/>
      <c r="E22" s="13"/>
      <c r="F22" s="44"/>
      <c r="G22" s="14"/>
      <c r="H22" s="45"/>
    </row>
    <row r="23" ht="17.25" spans="1:8">
      <c r="A23" s="46" t="s">
        <v>25</v>
      </c>
      <c r="B23" s="65"/>
      <c r="C23" s="65"/>
      <c r="D23" s="47"/>
      <c r="E23" s="47"/>
      <c r="F23" s="48"/>
      <c r="G23" s="49" t="s">
        <v>15</v>
      </c>
      <c r="H23" s="50">
        <f>SUM(H20:H22)</f>
        <v>39180.3571428571</v>
      </c>
    </row>
    <row r="24" ht="16.5" spans="1:9">
      <c r="A24" s="51"/>
      <c r="B24" s="51"/>
      <c r="C24" s="51"/>
      <c r="D24" s="51"/>
      <c r="E24" s="51"/>
      <c r="F24" s="51"/>
      <c r="G24" s="52"/>
      <c r="H24" s="53"/>
      <c r="I24" s="2"/>
    </row>
    <row r="25" ht="15" spans="3:3">
      <c r="C25" s="28" t="s">
        <v>491</v>
      </c>
    </row>
    <row r="26" ht="25.5" customHeight="1" spans="1:8">
      <c r="A26" s="29" t="s">
        <v>7</v>
      </c>
      <c r="B26" s="29" t="s">
        <v>8</v>
      </c>
      <c r="C26" s="29" t="s">
        <v>9</v>
      </c>
      <c r="D26" s="29" t="s">
        <v>10</v>
      </c>
      <c r="E26" s="29" t="s">
        <v>487</v>
      </c>
      <c r="F26" s="30" t="s">
        <v>11</v>
      </c>
      <c r="G26" s="31"/>
      <c r="H26" s="32" t="s">
        <v>12</v>
      </c>
    </row>
    <row r="27" spans="1:8">
      <c r="A27" s="86">
        <v>3</v>
      </c>
      <c r="B27" s="113" t="s">
        <v>13</v>
      </c>
      <c r="C27" s="114" t="s">
        <v>65</v>
      </c>
      <c r="D27" s="115">
        <v>30995</v>
      </c>
      <c r="E27" s="35">
        <f>D27/1.12</f>
        <v>27674.1071428571</v>
      </c>
      <c r="F27" s="36">
        <f>(E27*0.76)-1200</f>
        <v>19832.3214285714</v>
      </c>
      <c r="G27" s="33" t="s">
        <v>15</v>
      </c>
      <c r="H27" s="37">
        <f>F27*A27</f>
        <v>59496.9642857142</v>
      </c>
    </row>
    <row r="28" spans="1:8">
      <c r="A28" s="90"/>
      <c r="B28" s="116"/>
      <c r="C28" s="117" t="s">
        <v>66</v>
      </c>
      <c r="D28" s="118"/>
      <c r="E28" s="40"/>
      <c r="F28" s="41"/>
      <c r="G28" s="38"/>
      <c r="H28" s="42"/>
    </row>
    <row r="29" spans="1:8">
      <c r="A29" s="90"/>
      <c r="B29" s="116"/>
      <c r="C29" s="117" t="s">
        <v>67</v>
      </c>
      <c r="D29" s="118"/>
      <c r="E29" s="40"/>
      <c r="F29" s="41"/>
      <c r="G29" s="38"/>
      <c r="H29" s="42"/>
    </row>
    <row r="30" ht="15" spans="1:8">
      <c r="A30" s="94"/>
      <c r="B30" s="119"/>
      <c r="C30" s="120" t="s">
        <v>68</v>
      </c>
      <c r="D30" s="121"/>
      <c r="E30" s="13"/>
      <c r="F30" s="44"/>
      <c r="G30" s="14"/>
      <c r="H30" s="45"/>
    </row>
    <row r="31" customFormat="1" ht="15" spans="1:9">
      <c r="A31" s="33">
        <v>3</v>
      </c>
      <c r="B31" s="33" t="s">
        <v>13</v>
      </c>
      <c r="C31" s="56" t="s">
        <v>21</v>
      </c>
      <c r="D31" s="57">
        <v>36995</v>
      </c>
      <c r="E31" s="35">
        <f>D31/1.12</f>
        <v>33031.25</v>
      </c>
      <c r="F31" s="36">
        <f>(E31*0.76)-1200</f>
        <v>23903.75</v>
      </c>
      <c r="G31" s="33" t="s">
        <v>15</v>
      </c>
      <c r="H31" s="37">
        <f>F31*A31</f>
        <v>71711.25</v>
      </c>
      <c r="I31" s="1"/>
    </row>
    <row r="32" customFormat="1" ht="15" spans="1:9">
      <c r="A32" s="38"/>
      <c r="B32" s="38"/>
      <c r="C32" s="59" t="s">
        <v>16</v>
      </c>
      <c r="D32" s="60"/>
      <c r="E32" s="40"/>
      <c r="F32" s="41"/>
      <c r="G32" s="38"/>
      <c r="H32" s="42"/>
      <c r="I32" s="1"/>
    </row>
    <row r="33" customFormat="1" ht="15" spans="1:9">
      <c r="A33" s="38"/>
      <c r="B33" s="38"/>
      <c r="C33" s="59" t="s">
        <v>22</v>
      </c>
      <c r="D33" s="60"/>
      <c r="E33" s="40"/>
      <c r="F33" s="41"/>
      <c r="G33" s="38"/>
      <c r="H33" s="42"/>
      <c r="I33" s="1"/>
    </row>
    <row r="34" customFormat="1" ht="15.75" spans="1:9">
      <c r="A34" s="14"/>
      <c r="B34" s="14"/>
      <c r="C34" s="62" t="s">
        <v>23</v>
      </c>
      <c r="D34" s="63"/>
      <c r="E34" s="13"/>
      <c r="F34" s="44"/>
      <c r="G34" s="14"/>
      <c r="H34" s="45"/>
      <c r="I34" s="1"/>
    </row>
    <row r="35" customFormat="1" ht="15" spans="1:9">
      <c r="A35" s="33">
        <v>3</v>
      </c>
      <c r="B35" s="33" t="s">
        <v>13</v>
      </c>
      <c r="C35" s="56" t="s">
        <v>280</v>
      </c>
      <c r="D35" s="35">
        <v>43595</v>
      </c>
      <c r="E35" s="35">
        <f>D35/1.12</f>
        <v>38924.1071428571</v>
      </c>
      <c r="F35" s="36">
        <f>(E35*0.76)-1800</f>
        <v>27782.3214285714</v>
      </c>
      <c r="G35" s="33" t="s">
        <v>15</v>
      </c>
      <c r="H35" s="37">
        <f>F35*A35</f>
        <v>83346.9642857143</v>
      </c>
      <c r="I35" s="1"/>
    </row>
    <row r="36" customFormat="1" ht="15" spans="1:9">
      <c r="A36" s="38"/>
      <c r="B36" s="38"/>
      <c r="C36" s="59" t="s">
        <v>180</v>
      </c>
      <c r="D36" s="40"/>
      <c r="E36" s="40"/>
      <c r="F36" s="41"/>
      <c r="G36" s="38"/>
      <c r="H36" s="42"/>
      <c r="I36" s="1"/>
    </row>
    <row r="37" customFormat="1" ht="15" spans="1:9">
      <c r="A37" s="38"/>
      <c r="B37" s="38"/>
      <c r="C37" s="59" t="s">
        <v>281</v>
      </c>
      <c r="D37" s="40"/>
      <c r="E37" s="40"/>
      <c r="F37" s="41"/>
      <c r="G37" s="38"/>
      <c r="H37" s="42"/>
      <c r="I37" s="1"/>
    </row>
    <row r="38" customFormat="1" ht="15.75" spans="1:9">
      <c r="A38" s="14"/>
      <c r="B38" s="14"/>
      <c r="C38" s="62" t="s">
        <v>282</v>
      </c>
      <c r="D38" s="13"/>
      <c r="E38" s="13"/>
      <c r="F38" s="44"/>
      <c r="G38" s="14"/>
      <c r="H38" s="45"/>
      <c r="I38" s="1"/>
    </row>
    <row r="39" s="2" customFormat="1" ht="15" spans="1:9">
      <c r="A39" s="4" t="s">
        <v>24</v>
      </c>
      <c r="B39" s="16"/>
      <c r="C39" s="16"/>
      <c r="D39" s="5"/>
      <c r="E39" s="5"/>
      <c r="F39" s="6"/>
      <c r="G39" s="17" t="s">
        <v>15</v>
      </c>
      <c r="H39" s="8">
        <v>600</v>
      </c>
      <c r="I39" s="1"/>
    </row>
    <row r="40" ht="17.25" spans="1:8">
      <c r="A40" s="46" t="s">
        <v>25</v>
      </c>
      <c r="B40" s="65"/>
      <c r="C40" s="65"/>
      <c r="D40" s="47"/>
      <c r="E40" s="47"/>
      <c r="F40" s="48"/>
      <c r="G40" s="49" t="s">
        <v>15</v>
      </c>
      <c r="H40" s="50">
        <f>SUM(H27:H39)</f>
        <v>215155.178571429</v>
      </c>
    </row>
    <row r="41" ht="16.5" spans="1:9">
      <c r="A41" s="51"/>
      <c r="B41" s="51"/>
      <c r="C41" s="51"/>
      <c r="D41" s="51"/>
      <c r="E41" s="51"/>
      <c r="F41" s="51"/>
      <c r="G41" s="52"/>
      <c r="H41" s="53"/>
      <c r="I41" s="2"/>
    </row>
    <row r="42" spans="1:9">
      <c r="A42" s="1" t="s">
        <v>26</v>
      </c>
      <c r="I42" s="2"/>
    </row>
    <row r="43" spans="2:9">
      <c r="B43" s="1" t="s">
        <v>27</v>
      </c>
      <c r="I43" s="2"/>
    </row>
    <row r="44" spans="9:9">
      <c r="I44" s="2"/>
    </row>
    <row r="45" spans="1:9">
      <c r="A45" s="1" t="s">
        <v>28</v>
      </c>
      <c r="I45" s="2"/>
    </row>
    <row r="46" spans="2:9">
      <c r="B46" s="1" t="s">
        <v>29</v>
      </c>
      <c r="I46" s="2"/>
    </row>
    <row r="47" spans="9:9">
      <c r="I47" s="2"/>
    </row>
    <row r="48" spans="1:1">
      <c r="A48" s="1" t="s">
        <v>30</v>
      </c>
    </row>
    <row r="49" customFormat="1" ht="15" spans="1:9">
      <c r="A49" s="2"/>
      <c r="B49" s="1" t="s">
        <v>31</v>
      </c>
      <c r="I49" s="1"/>
    </row>
    <row r="51" spans="1:1">
      <c r="A51" s="1" t="s">
        <v>58</v>
      </c>
    </row>
    <row r="52" spans="2:2">
      <c r="B52" s="1" t="s">
        <v>492</v>
      </c>
    </row>
    <row r="54" spans="2:2">
      <c r="B54" s="1" t="s">
        <v>35</v>
      </c>
    </row>
    <row r="56" spans="2:2">
      <c r="B56" s="1" t="s">
        <v>36</v>
      </c>
    </row>
    <row r="62" spans="1:1">
      <c r="A62" s="1" t="s">
        <v>37</v>
      </c>
    </row>
    <row r="65" spans="1:1">
      <c r="A65" s="1" t="s">
        <v>38</v>
      </c>
    </row>
    <row r="66" spans="1:1">
      <c r="A66" s="1" t="s">
        <v>39</v>
      </c>
    </row>
    <row r="69" spans="1:4">
      <c r="A69" s="1" t="s">
        <v>99</v>
      </c>
      <c r="D69" s="1" t="s">
        <v>41</v>
      </c>
    </row>
    <row r="72" spans="1:4">
      <c r="A72" s="1" t="s">
        <v>42</v>
      </c>
      <c r="D72" s="1" t="s">
        <v>43</v>
      </c>
    </row>
    <row r="73" spans="1:4">
      <c r="A73" s="1" t="s">
        <v>44</v>
      </c>
      <c r="D73" s="1" t="s">
        <v>45</v>
      </c>
    </row>
    <row r="77" spans="1:6">
      <c r="A77" s="1" t="s">
        <v>493</v>
      </c>
      <c r="D77" s="1" t="s">
        <v>47</v>
      </c>
      <c r="F77" s="1" t="s">
        <v>48</v>
      </c>
    </row>
    <row r="78" spans="1:6">
      <c r="A78" s="1" t="s">
        <v>494</v>
      </c>
      <c r="F78" s="1" t="s">
        <v>50</v>
      </c>
    </row>
  </sheetData>
  <mergeCells count="32">
    <mergeCell ref="A4:B4"/>
    <mergeCell ref="A23:F23"/>
    <mergeCell ref="A39:F39"/>
    <mergeCell ref="A40:F40"/>
    <mergeCell ref="A20:A22"/>
    <mergeCell ref="A27:A30"/>
    <mergeCell ref="A31:A34"/>
    <mergeCell ref="A35:A38"/>
    <mergeCell ref="B20:B22"/>
    <mergeCell ref="B27:B30"/>
    <mergeCell ref="B31:B34"/>
    <mergeCell ref="B35:B38"/>
    <mergeCell ref="D20:D22"/>
    <mergeCell ref="D27:D30"/>
    <mergeCell ref="D31:D34"/>
    <mergeCell ref="D35:D38"/>
    <mergeCell ref="E20:E22"/>
    <mergeCell ref="E27:E30"/>
    <mergeCell ref="E31:E34"/>
    <mergeCell ref="E35:E38"/>
    <mergeCell ref="F20:F22"/>
    <mergeCell ref="F27:F30"/>
    <mergeCell ref="F31:F34"/>
    <mergeCell ref="F35:F38"/>
    <mergeCell ref="G20:G22"/>
    <mergeCell ref="G27:G30"/>
    <mergeCell ref="G31:G34"/>
    <mergeCell ref="G35:G38"/>
    <mergeCell ref="H20:H22"/>
    <mergeCell ref="H27:H30"/>
    <mergeCell ref="H31:H34"/>
    <mergeCell ref="H35:H38"/>
  </mergeCells>
  <pageMargins left="0.393055555555556" right="0.17" top="0.84" bottom="0.590277777777778" header="0.5" footer="0.196527777777778"/>
  <pageSetup paperSize="1" scale="61" orientation="portrait" horizontalDpi="120" verticalDpi="72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1"/>
  <sheetViews>
    <sheetView topLeftCell="A7" workbookViewId="0">
      <selection activeCell="A7" sqref="A7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2.7142857142857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7.8571428571429" style="1" customWidth="1"/>
    <col min="8" max="8" width="9.14285714285714" style="1"/>
    <col min="9" max="9" width="10.4285714285714" style="1" customWidth="1"/>
    <col min="10" max="16383" width="9.14285714285714" style="1"/>
  </cols>
  <sheetData>
    <row r="4" spans="1:2">
      <c r="A4" s="27">
        <v>45834</v>
      </c>
      <c r="B4" s="27"/>
    </row>
    <row r="5" spans="1:2">
      <c r="A5" s="27"/>
      <c r="B5" s="27"/>
    </row>
    <row r="6" spans="1:2">
      <c r="A6" s="27"/>
      <c r="B6" s="27"/>
    </row>
    <row r="7" spans="1:1">
      <c r="A7" s="1" t="s">
        <v>495</v>
      </c>
    </row>
    <row r="8" spans="1:1">
      <c r="A8" s="1" t="s">
        <v>496</v>
      </c>
    </row>
    <row r="9" spans="1:1">
      <c r="A9" s="1" t="s">
        <v>497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6</v>
      </c>
    </row>
    <row r="18" ht="15" spans="3:3">
      <c r="C18" s="28" t="s">
        <v>164</v>
      </c>
    </row>
    <row r="19" ht="25.5" customHeight="1" spans="1:7">
      <c r="A19" s="29" t="s">
        <v>7</v>
      </c>
      <c r="B19" s="29" t="s">
        <v>8</v>
      </c>
      <c r="C19" s="29" t="s">
        <v>9</v>
      </c>
      <c r="D19" s="29" t="s">
        <v>10</v>
      </c>
      <c r="E19" s="30" t="s">
        <v>11</v>
      </c>
      <c r="F19" s="31"/>
      <c r="G19" s="32" t="s">
        <v>12</v>
      </c>
    </row>
    <row r="20" s="1" customFormat="1" spans="1:7">
      <c r="A20" s="33">
        <v>1</v>
      </c>
      <c r="B20" s="33" t="s">
        <v>13</v>
      </c>
      <c r="C20" s="56" t="s">
        <v>14</v>
      </c>
      <c r="D20" s="57">
        <v>24995</v>
      </c>
      <c r="E20" s="36">
        <f>(D20*0.76)-800</f>
        <v>18196.2</v>
      </c>
      <c r="F20" s="33" t="s">
        <v>15</v>
      </c>
      <c r="G20" s="58">
        <f>E20*A20</f>
        <v>18196.2</v>
      </c>
    </row>
    <row r="21" s="1" customFormat="1" spans="1:7">
      <c r="A21" s="38"/>
      <c r="B21" s="38"/>
      <c r="C21" s="59" t="s">
        <v>16</v>
      </c>
      <c r="D21" s="60"/>
      <c r="E21" s="41"/>
      <c r="F21" s="38"/>
      <c r="G21" s="61"/>
    </row>
    <row r="22" s="1" customFormat="1" spans="1:7">
      <c r="A22" s="38"/>
      <c r="B22" s="38"/>
      <c r="C22" s="59" t="s">
        <v>17</v>
      </c>
      <c r="D22" s="60"/>
      <c r="E22" s="41"/>
      <c r="F22" s="38"/>
      <c r="G22" s="61"/>
    </row>
    <row r="23" s="1" customFormat="1" ht="15" spans="1:7">
      <c r="A23" s="14"/>
      <c r="B23" s="14"/>
      <c r="C23" s="62" t="s">
        <v>18</v>
      </c>
      <c r="D23" s="63"/>
      <c r="E23" s="44"/>
      <c r="F23" s="14"/>
      <c r="G23" s="64"/>
    </row>
    <row r="24" s="1" customFormat="1" spans="1:7">
      <c r="A24" s="33">
        <v>1</v>
      </c>
      <c r="B24" s="33" t="s">
        <v>13</v>
      </c>
      <c r="C24" s="56" t="s">
        <v>21</v>
      </c>
      <c r="D24" s="57">
        <v>36995</v>
      </c>
      <c r="E24" s="36">
        <f>(D24*0.76)-1200</f>
        <v>26916.2</v>
      </c>
      <c r="F24" s="33" t="s">
        <v>15</v>
      </c>
      <c r="G24" s="58">
        <f>E24*A24</f>
        <v>26916.2</v>
      </c>
    </row>
    <row r="25" s="1" customFormat="1" spans="1:7">
      <c r="A25" s="38"/>
      <c r="B25" s="38"/>
      <c r="C25" s="59" t="s">
        <v>16</v>
      </c>
      <c r="D25" s="60"/>
      <c r="E25" s="41"/>
      <c r="F25" s="38"/>
      <c r="G25" s="61"/>
    </row>
    <row r="26" s="1" customFormat="1" spans="1:7">
      <c r="A26" s="38"/>
      <c r="B26" s="38"/>
      <c r="C26" s="59" t="s">
        <v>22</v>
      </c>
      <c r="D26" s="60"/>
      <c r="E26" s="41"/>
      <c r="F26" s="38"/>
      <c r="G26" s="61"/>
    </row>
    <row r="27" s="1" customFormat="1" ht="15" spans="1:7">
      <c r="A27" s="14"/>
      <c r="B27" s="14"/>
      <c r="C27" s="62" t="s">
        <v>23</v>
      </c>
      <c r="D27" s="63"/>
      <c r="E27" s="44"/>
      <c r="F27" s="14"/>
      <c r="G27" s="64"/>
    </row>
    <row r="28" s="1" customFormat="1" ht="15" spans="1:7">
      <c r="A28" s="4" t="s">
        <v>24</v>
      </c>
      <c r="B28" s="16"/>
      <c r="C28" s="16"/>
      <c r="D28" s="5"/>
      <c r="E28" s="6"/>
      <c r="F28" s="7" t="s">
        <v>15</v>
      </c>
      <c r="G28" s="8">
        <v>600</v>
      </c>
    </row>
    <row r="29" s="1" customFormat="1" ht="17.25" spans="1:7">
      <c r="A29" s="46" t="s">
        <v>25</v>
      </c>
      <c r="B29" s="65"/>
      <c r="C29" s="65"/>
      <c r="D29" s="47"/>
      <c r="E29" s="48"/>
      <c r="F29" s="66" t="s">
        <v>15</v>
      </c>
      <c r="G29" s="50">
        <f>SUM(G20:G28)</f>
        <v>45712.4</v>
      </c>
    </row>
    <row r="30" s="1" customFormat="1" ht="16.5" spans="1:7">
      <c r="A30" s="51"/>
      <c r="B30" s="51"/>
      <c r="C30" s="51"/>
      <c r="D30" s="51"/>
      <c r="E30" s="51"/>
      <c r="F30" s="52"/>
      <c r="G30" s="53"/>
    </row>
    <row r="31" s="1" customFormat="1" ht="15" spans="3:3">
      <c r="C31" s="28" t="s">
        <v>167</v>
      </c>
    </row>
    <row r="32" s="1" customFormat="1" ht="25.5" customHeight="1" spans="1:7">
      <c r="A32" s="29" t="s">
        <v>7</v>
      </c>
      <c r="B32" s="29" t="s">
        <v>8</v>
      </c>
      <c r="C32" s="29" t="s">
        <v>9</v>
      </c>
      <c r="D32" s="29" t="s">
        <v>10</v>
      </c>
      <c r="E32" s="30" t="s">
        <v>11</v>
      </c>
      <c r="F32" s="31"/>
      <c r="G32" s="32" t="s">
        <v>12</v>
      </c>
    </row>
    <row r="33" s="1" customFormat="1" spans="1:7">
      <c r="A33" s="33">
        <v>1</v>
      </c>
      <c r="B33" s="67" t="s">
        <v>13</v>
      </c>
      <c r="C33" s="56" t="s">
        <v>208</v>
      </c>
      <c r="D33" s="57">
        <v>28995</v>
      </c>
      <c r="E33" s="36">
        <f>(D33*0.76)-1300</f>
        <v>20736.2</v>
      </c>
      <c r="F33" s="33" t="s">
        <v>15</v>
      </c>
      <c r="G33" s="58">
        <f>E33*A33</f>
        <v>20736.2</v>
      </c>
    </row>
    <row r="34" s="1" customFormat="1" spans="1:7">
      <c r="A34" s="38"/>
      <c r="B34" s="68"/>
      <c r="C34" s="59" t="s">
        <v>180</v>
      </c>
      <c r="D34" s="60"/>
      <c r="E34" s="41"/>
      <c r="F34" s="38"/>
      <c r="G34" s="61"/>
    </row>
    <row r="35" s="1" customFormat="1" spans="1:7">
      <c r="A35" s="38"/>
      <c r="B35" s="68"/>
      <c r="C35" s="59" t="s">
        <v>209</v>
      </c>
      <c r="D35" s="60"/>
      <c r="E35" s="41"/>
      <c r="F35" s="38"/>
      <c r="G35" s="61"/>
    </row>
    <row r="36" s="1" customFormat="1" ht="15" spans="1:7">
      <c r="A36" s="14"/>
      <c r="B36" s="69"/>
      <c r="C36" s="62" t="s">
        <v>210</v>
      </c>
      <c r="D36" s="63"/>
      <c r="E36" s="44"/>
      <c r="F36" s="14"/>
      <c r="G36" s="64"/>
    </row>
    <row r="37" s="1" customFormat="1" spans="1:7">
      <c r="A37" s="33">
        <v>1</v>
      </c>
      <c r="B37" s="33" t="s">
        <v>13</v>
      </c>
      <c r="C37" s="56" t="s">
        <v>280</v>
      </c>
      <c r="D37" s="35">
        <v>43595</v>
      </c>
      <c r="E37" s="36">
        <f>(D37*0.76)-1800</f>
        <v>31332.2</v>
      </c>
      <c r="F37" s="33" t="s">
        <v>15</v>
      </c>
      <c r="G37" s="37">
        <f>E37*A37</f>
        <v>31332.2</v>
      </c>
    </row>
    <row r="38" s="1" customFormat="1" spans="1:7">
      <c r="A38" s="38"/>
      <c r="B38" s="38"/>
      <c r="C38" s="59" t="s">
        <v>180</v>
      </c>
      <c r="D38" s="40"/>
      <c r="E38" s="41"/>
      <c r="F38" s="38"/>
      <c r="G38" s="42"/>
    </row>
    <row r="39" s="1" customFormat="1" spans="1:7">
      <c r="A39" s="38"/>
      <c r="B39" s="38"/>
      <c r="C39" s="59" t="s">
        <v>281</v>
      </c>
      <c r="D39" s="40"/>
      <c r="E39" s="41"/>
      <c r="F39" s="38"/>
      <c r="G39" s="42"/>
    </row>
    <row r="40" s="1" customFormat="1" ht="15" spans="1:7">
      <c r="A40" s="14"/>
      <c r="B40" s="14"/>
      <c r="C40" s="62" t="s">
        <v>282</v>
      </c>
      <c r="D40" s="13"/>
      <c r="E40" s="44"/>
      <c r="F40" s="14"/>
      <c r="G40" s="45"/>
    </row>
    <row r="41" s="1" customFormat="1" ht="15" spans="1:7">
      <c r="A41" s="4" t="s">
        <v>24</v>
      </c>
      <c r="B41" s="16"/>
      <c r="C41" s="16"/>
      <c r="D41" s="5"/>
      <c r="E41" s="6"/>
      <c r="F41" s="7" t="s">
        <v>15</v>
      </c>
      <c r="G41" s="8">
        <v>600</v>
      </c>
    </row>
    <row r="42" s="1" customFormat="1" ht="17.25" spans="1:7">
      <c r="A42" s="46" t="s">
        <v>25</v>
      </c>
      <c r="B42" s="65"/>
      <c r="C42" s="65"/>
      <c r="D42" s="47"/>
      <c r="E42" s="48"/>
      <c r="F42" s="66" t="s">
        <v>15</v>
      </c>
      <c r="G42" s="50">
        <f>SUM(G33:G41)</f>
        <v>52668.4</v>
      </c>
    </row>
    <row r="43" s="1" customFormat="1" ht="16.5" spans="1:7">
      <c r="A43" s="51"/>
      <c r="B43" s="51"/>
      <c r="C43" s="51"/>
      <c r="D43" s="51"/>
      <c r="E43" s="51"/>
      <c r="F43" s="52"/>
      <c r="G43" s="53"/>
    </row>
    <row r="44" s="1" customFormat="1" spans="1:1">
      <c r="A44" s="1" t="s">
        <v>26</v>
      </c>
    </row>
    <row r="45" s="1" customFormat="1" spans="2:2">
      <c r="B45" s="1" t="s">
        <v>27</v>
      </c>
    </row>
    <row r="47" s="1" customFormat="1" spans="1:1">
      <c r="A47" s="1" t="s">
        <v>28</v>
      </c>
    </row>
    <row r="48" s="1" customFormat="1" spans="2:2">
      <c r="B48" s="1" t="s">
        <v>29</v>
      </c>
    </row>
    <row r="50" s="1" customFormat="1" spans="1:1">
      <c r="A50" s="1" t="s">
        <v>30</v>
      </c>
    </row>
    <row r="51" s="1" customFormat="1" spans="2:2">
      <c r="B51" s="1" t="s">
        <v>31</v>
      </c>
    </row>
    <row r="52" s="2" customFormat="1" spans="2:2">
      <c r="B52" s="1"/>
    </row>
    <row r="53" s="1" customFormat="1" spans="1:1">
      <c r="A53" s="1" t="s">
        <v>58</v>
      </c>
    </row>
    <row r="54" s="1" customFormat="1" spans="2:2">
      <c r="B54" s="1" t="s">
        <v>34</v>
      </c>
    </row>
    <row r="56" s="1" customFormat="1" spans="2:2">
      <c r="B56" s="1" t="s">
        <v>35</v>
      </c>
    </row>
    <row r="58" s="1" customFormat="1" spans="2:2">
      <c r="B58" s="1" t="s">
        <v>36</v>
      </c>
    </row>
    <row r="63" s="1" customFormat="1" spans="1:1">
      <c r="A63" s="1" t="s">
        <v>37</v>
      </c>
    </row>
    <row r="66" s="1" customFormat="1" spans="1:1">
      <c r="A66" s="1" t="s">
        <v>38</v>
      </c>
    </row>
    <row r="67" s="1" customFormat="1" spans="1:1">
      <c r="A67" s="1" t="s">
        <v>39</v>
      </c>
    </row>
    <row r="71" s="1" customFormat="1" spans="1:4">
      <c r="A71" s="1" t="s">
        <v>40</v>
      </c>
      <c r="D71" s="1" t="s">
        <v>41</v>
      </c>
    </row>
    <row r="74" s="1" customFormat="1" spans="1:4">
      <c r="A74" s="1" t="s">
        <v>42</v>
      </c>
      <c r="D74" s="1" t="s">
        <v>43</v>
      </c>
    </row>
    <row r="75" s="1" customFormat="1" spans="1:4">
      <c r="A75" s="1" t="s">
        <v>44</v>
      </c>
      <c r="D75" s="1" t="s">
        <v>45</v>
      </c>
    </row>
    <row r="80" s="1" customFormat="1" spans="1:5">
      <c r="A80" s="1" t="s">
        <v>498</v>
      </c>
      <c r="D80" s="1" t="s">
        <v>47</v>
      </c>
      <c r="E80" s="1" t="s">
        <v>48</v>
      </c>
    </row>
    <row r="81" s="1" customFormat="1" spans="1:5">
      <c r="A81" s="1" t="s">
        <v>499</v>
      </c>
      <c r="E81" s="1" t="s">
        <v>50</v>
      </c>
    </row>
  </sheetData>
  <mergeCells count="29">
    <mergeCell ref="A4:B4"/>
    <mergeCell ref="A28:E28"/>
    <mergeCell ref="A29:E29"/>
    <mergeCell ref="A41:E41"/>
    <mergeCell ref="A42:E42"/>
    <mergeCell ref="A20:A23"/>
    <mergeCell ref="A24:A27"/>
    <mergeCell ref="A33:A36"/>
    <mergeCell ref="A37:A40"/>
    <mergeCell ref="B20:B23"/>
    <mergeCell ref="B24:B27"/>
    <mergeCell ref="B33:B36"/>
    <mergeCell ref="B37:B40"/>
    <mergeCell ref="D20:D23"/>
    <mergeCell ref="D24:D27"/>
    <mergeCell ref="D33:D36"/>
    <mergeCell ref="D37:D40"/>
    <mergeCell ref="E20:E23"/>
    <mergeCell ref="E24:E27"/>
    <mergeCell ref="E33:E36"/>
    <mergeCell ref="E37:E40"/>
    <mergeCell ref="F20:F23"/>
    <mergeCell ref="F24:F27"/>
    <mergeCell ref="F33:F36"/>
    <mergeCell ref="F37:F40"/>
    <mergeCell ref="G20:G23"/>
    <mergeCell ref="G24:G27"/>
    <mergeCell ref="G33:G36"/>
    <mergeCell ref="G37:G40"/>
  </mergeCells>
  <pageMargins left="0.432638888888889" right="0.196527777777778" top="0.75" bottom="0.590277777777778" header="0.511805555555556" footer="0.3"/>
  <pageSetup paperSize="9" scale="64" orientation="portrait"/>
  <headerFooter/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9"/>
  <sheetViews>
    <sheetView tabSelected="1" topLeftCell="A2" workbookViewId="0">
      <selection activeCell="C19" sqref="C19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6.5714285714286" style="1" customWidth="1"/>
    <col min="8" max="16384" width="9.14285714285714" style="1"/>
  </cols>
  <sheetData>
    <row r="4" spans="1:2">
      <c r="A4" s="27">
        <v>45834</v>
      </c>
      <c r="B4" s="27"/>
    </row>
    <row r="5" spans="1:2">
      <c r="A5" s="27"/>
      <c r="B5" s="27"/>
    </row>
    <row r="6" spans="1:2">
      <c r="A6" s="27"/>
      <c r="B6" s="27"/>
    </row>
    <row r="7" spans="1:1">
      <c r="A7" s="27" t="s">
        <v>500</v>
      </c>
    </row>
    <row r="8" spans="1:1">
      <c r="A8" s="27" t="s">
        <v>501</v>
      </c>
    </row>
    <row r="9" spans="1:1">
      <c r="A9" s="1" t="s">
        <v>502</v>
      </c>
    </row>
    <row r="10" spans="1:1">
      <c r="A10" s="1" t="s">
        <v>503</v>
      </c>
    </row>
    <row r="13" spans="1:1">
      <c r="A13" s="1" t="s">
        <v>3</v>
      </c>
    </row>
    <row r="15" spans="2:2">
      <c r="B15" s="1" t="s">
        <v>4</v>
      </c>
    </row>
    <row r="16" spans="2:2">
      <c r="B16" s="1" t="s">
        <v>5</v>
      </c>
    </row>
    <row r="18" spans="1:1">
      <c r="A18" s="1" t="s">
        <v>74</v>
      </c>
    </row>
    <row r="19" ht="15" spans="3:3">
      <c r="C19" s="28" t="s">
        <v>164</v>
      </c>
    </row>
    <row r="20" ht="25.5" customHeight="1" spans="1:7">
      <c r="A20" s="29" t="s">
        <v>7</v>
      </c>
      <c r="B20" s="29" t="s">
        <v>8</v>
      </c>
      <c r="C20" s="29" t="s">
        <v>9</v>
      </c>
      <c r="D20" s="29" t="s">
        <v>10</v>
      </c>
      <c r="E20" s="30" t="s">
        <v>11</v>
      </c>
      <c r="F20" s="31"/>
      <c r="G20" s="32" t="s">
        <v>12</v>
      </c>
    </row>
    <row r="21" customFormat="1" ht="15" spans="1:7">
      <c r="A21" s="33">
        <v>1</v>
      </c>
      <c r="B21" s="33" t="s">
        <v>13</v>
      </c>
      <c r="C21" s="34" t="s">
        <v>85</v>
      </c>
      <c r="D21" s="35">
        <v>68995</v>
      </c>
      <c r="E21" s="36">
        <f>(D21*0.76)-7000</f>
        <v>45436.2</v>
      </c>
      <c r="F21" s="33" t="s">
        <v>15</v>
      </c>
      <c r="G21" s="37">
        <f>E21*A21</f>
        <v>45436.2</v>
      </c>
    </row>
    <row r="22" customFormat="1" ht="15" spans="1:7">
      <c r="A22" s="38"/>
      <c r="B22" s="38"/>
      <c r="C22" s="39" t="s">
        <v>86</v>
      </c>
      <c r="D22" s="40"/>
      <c r="E22" s="41"/>
      <c r="F22" s="38"/>
      <c r="G22" s="42"/>
    </row>
    <row r="23" customFormat="1" ht="15.75" spans="1:7">
      <c r="A23" s="14"/>
      <c r="B23" s="14"/>
      <c r="C23" s="43" t="s">
        <v>87</v>
      </c>
      <c r="D23" s="13"/>
      <c r="E23" s="44"/>
      <c r="F23" s="14"/>
      <c r="G23" s="45"/>
    </row>
    <row r="24" customFormat="1" ht="15" spans="1:7">
      <c r="A24" s="33">
        <v>2</v>
      </c>
      <c r="B24" s="33" t="s">
        <v>13</v>
      </c>
      <c r="C24" s="34" t="s">
        <v>157</v>
      </c>
      <c r="D24" s="35">
        <v>59595</v>
      </c>
      <c r="E24" s="36">
        <f>(D24*0.76)-7000</f>
        <v>38292.2</v>
      </c>
      <c r="F24" s="33" t="s">
        <v>15</v>
      </c>
      <c r="G24" s="37">
        <f>E24*A24</f>
        <v>76584.4</v>
      </c>
    </row>
    <row r="25" customFormat="1" ht="15" spans="1:7">
      <c r="A25" s="38"/>
      <c r="B25" s="38"/>
      <c r="C25" s="39" t="s">
        <v>86</v>
      </c>
      <c r="D25" s="40"/>
      <c r="E25" s="41"/>
      <c r="F25" s="38"/>
      <c r="G25" s="42"/>
    </row>
    <row r="26" customFormat="1" ht="15.75" spans="1:7">
      <c r="A26" s="14"/>
      <c r="B26" s="14"/>
      <c r="C26" s="43" t="s">
        <v>158</v>
      </c>
      <c r="D26" s="13"/>
      <c r="E26" s="44"/>
      <c r="F26" s="14"/>
      <c r="G26" s="45"/>
    </row>
    <row r="27" ht="17.25" spans="1:7">
      <c r="A27" s="46" t="s">
        <v>25</v>
      </c>
      <c r="B27" s="65"/>
      <c r="C27" s="65"/>
      <c r="D27" s="47"/>
      <c r="E27" s="48"/>
      <c r="F27" s="66" t="s">
        <v>15</v>
      </c>
      <c r="G27" s="50">
        <f>SUM(G21:G26)</f>
        <v>122020.6</v>
      </c>
    </row>
    <row r="28" ht="15" spans="1:7">
      <c r="A28" s="9" t="s">
        <v>316</v>
      </c>
      <c r="B28" s="10"/>
      <c r="C28" s="11"/>
      <c r="D28" s="12"/>
      <c r="E28" s="13"/>
      <c r="F28" s="14" t="s">
        <v>15</v>
      </c>
      <c r="G28" s="15">
        <v>73360</v>
      </c>
    </row>
    <row r="29" customFormat="1" ht="15.75" spans="1:8">
      <c r="A29" s="4" t="s">
        <v>24</v>
      </c>
      <c r="B29" s="16"/>
      <c r="C29" s="16"/>
      <c r="D29" s="5"/>
      <c r="E29" s="6"/>
      <c r="F29" s="17" t="s">
        <v>15</v>
      </c>
      <c r="G29" s="8">
        <v>600</v>
      </c>
      <c r="H29" s="2"/>
    </row>
    <row r="30" ht="17.25" spans="1:7">
      <c r="A30" s="46" t="s">
        <v>83</v>
      </c>
      <c r="B30" s="65"/>
      <c r="C30" s="65"/>
      <c r="D30" s="47"/>
      <c r="E30" s="48"/>
      <c r="F30" s="66" t="s">
        <v>15</v>
      </c>
      <c r="G30" s="50">
        <f>SUM(G27:G29)</f>
        <v>195980.6</v>
      </c>
    </row>
    <row r="31" ht="16.5" spans="1:7">
      <c r="A31" s="51"/>
      <c r="B31" s="51"/>
      <c r="C31" s="51"/>
      <c r="D31" s="51"/>
      <c r="E31" s="51"/>
      <c r="F31" s="52"/>
      <c r="G31" s="53"/>
    </row>
    <row r="32" ht="15" spans="3:3">
      <c r="C32" s="28" t="s">
        <v>167</v>
      </c>
    </row>
    <row r="33" ht="25.5" customHeight="1" spans="1:7">
      <c r="A33" s="29" t="s">
        <v>7</v>
      </c>
      <c r="B33" s="29" t="s">
        <v>8</v>
      </c>
      <c r="C33" s="29" t="s">
        <v>9</v>
      </c>
      <c r="D33" s="29" t="s">
        <v>10</v>
      </c>
      <c r="E33" s="30" t="s">
        <v>11</v>
      </c>
      <c r="F33" s="31"/>
      <c r="G33" s="32" t="s">
        <v>12</v>
      </c>
    </row>
    <row r="34" customFormat="1" ht="15" spans="1:7">
      <c r="A34" s="33">
        <v>1</v>
      </c>
      <c r="B34" s="33" t="s">
        <v>13</v>
      </c>
      <c r="C34" s="34" t="s">
        <v>79</v>
      </c>
      <c r="D34" s="35">
        <v>49995</v>
      </c>
      <c r="E34" s="36">
        <f>(D34*0.76)-4000</f>
        <v>33996.2</v>
      </c>
      <c r="F34" s="33" t="s">
        <v>15</v>
      </c>
      <c r="G34" s="37">
        <f>E34*A34</f>
        <v>33996.2</v>
      </c>
    </row>
    <row r="35" customFormat="1" ht="15" spans="1:7">
      <c r="A35" s="38"/>
      <c r="B35" s="38"/>
      <c r="C35" s="39" t="s">
        <v>80</v>
      </c>
      <c r="D35" s="40"/>
      <c r="E35" s="41"/>
      <c r="F35" s="38"/>
      <c r="G35" s="42"/>
    </row>
    <row r="36" customFormat="1" ht="15.75" spans="1:7">
      <c r="A36" s="14"/>
      <c r="B36" s="14"/>
      <c r="C36" s="43" t="s">
        <v>81</v>
      </c>
      <c r="D36" s="13"/>
      <c r="E36" s="44"/>
      <c r="F36" s="14"/>
      <c r="G36" s="45"/>
    </row>
    <row r="37" customFormat="1" ht="15" spans="1:7">
      <c r="A37" s="33">
        <v>2</v>
      </c>
      <c r="B37" s="33" t="s">
        <v>13</v>
      </c>
      <c r="C37" s="34" t="s">
        <v>102</v>
      </c>
      <c r="D37" s="35">
        <v>41995</v>
      </c>
      <c r="E37" s="36">
        <f>(D37*0.76)-4000</f>
        <v>27916.2</v>
      </c>
      <c r="F37" s="33" t="s">
        <v>15</v>
      </c>
      <c r="G37" s="37">
        <f>E37*A37</f>
        <v>55832.4</v>
      </c>
    </row>
    <row r="38" customFormat="1" ht="15" spans="1:7">
      <c r="A38" s="38"/>
      <c r="B38" s="38"/>
      <c r="C38" s="39" t="s">
        <v>103</v>
      </c>
      <c r="D38" s="40"/>
      <c r="E38" s="41"/>
      <c r="F38" s="38"/>
      <c r="G38" s="42"/>
    </row>
    <row r="39" customFormat="1" ht="15.75" spans="1:7">
      <c r="A39" s="14"/>
      <c r="B39" s="14"/>
      <c r="C39" s="43" t="s">
        <v>104</v>
      </c>
      <c r="D39" s="13"/>
      <c r="E39" s="44"/>
      <c r="F39" s="14"/>
      <c r="G39" s="45"/>
    </row>
    <row r="40" ht="17.25" spans="1:7">
      <c r="A40" s="46" t="s">
        <v>25</v>
      </c>
      <c r="B40" s="65"/>
      <c r="C40" s="65"/>
      <c r="D40" s="47"/>
      <c r="E40" s="48"/>
      <c r="F40" s="66" t="s">
        <v>15</v>
      </c>
      <c r="G40" s="50">
        <f>SUM(G34:G39)</f>
        <v>89828.6</v>
      </c>
    </row>
    <row r="41" ht="15" spans="1:7">
      <c r="A41" s="9" t="s">
        <v>316</v>
      </c>
      <c r="B41" s="10"/>
      <c r="C41" s="11"/>
      <c r="D41" s="12"/>
      <c r="E41" s="13"/>
      <c r="F41" s="14" t="s">
        <v>15</v>
      </c>
      <c r="G41" s="15">
        <v>73360</v>
      </c>
    </row>
    <row r="42" customFormat="1" ht="15.75" spans="1:8">
      <c r="A42" s="4" t="s">
        <v>24</v>
      </c>
      <c r="B42" s="16"/>
      <c r="C42" s="16"/>
      <c r="D42" s="5"/>
      <c r="E42" s="6"/>
      <c r="F42" s="17" t="s">
        <v>15</v>
      </c>
      <c r="G42" s="8">
        <v>600</v>
      </c>
      <c r="H42" s="2"/>
    </row>
    <row r="43" ht="17.25" spans="1:7">
      <c r="A43" s="46" t="s">
        <v>83</v>
      </c>
      <c r="B43" s="65"/>
      <c r="C43" s="65"/>
      <c r="D43" s="47"/>
      <c r="E43" s="48"/>
      <c r="F43" s="66" t="s">
        <v>15</v>
      </c>
      <c r="G43" s="50">
        <f>SUM(G40:G42)</f>
        <v>163788.6</v>
      </c>
    </row>
    <row r="44" ht="16.5" spans="1:7">
      <c r="A44" s="51"/>
      <c r="B44" s="51"/>
      <c r="C44" s="51"/>
      <c r="D44" s="51"/>
      <c r="E44" s="51"/>
      <c r="F44" s="52"/>
      <c r="G44" s="53"/>
    </row>
    <row r="45" spans="1:1">
      <c r="A45" s="1" t="s">
        <v>26</v>
      </c>
    </row>
    <row r="46" spans="2:2">
      <c r="B46" s="1" t="s">
        <v>27</v>
      </c>
    </row>
    <row r="48" spans="1:1">
      <c r="A48" s="1" t="s">
        <v>30</v>
      </c>
    </row>
    <row r="49" s="2" customFormat="1" spans="2:2">
      <c r="B49" s="1" t="s">
        <v>89</v>
      </c>
    </row>
    <row r="50" s="2" customFormat="1" spans="2:2">
      <c r="B50" s="1"/>
    </row>
    <row r="51" spans="1:1">
      <c r="A51" s="1" t="s">
        <v>58</v>
      </c>
    </row>
    <row r="52" spans="2:2">
      <c r="B52" s="1" t="s">
        <v>34</v>
      </c>
    </row>
    <row r="53" spans="2:2">
      <c r="B53" s="24" t="s">
        <v>90</v>
      </c>
    </row>
    <row r="54" spans="2:2">
      <c r="B54" s="25" t="s">
        <v>349</v>
      </c>
    </row>
    <row r="55" spans="2:2">
      <c r="B55" s="25"/>
    </row>
    <row r="56" spans="2:2">
      <c r="B56" s="1" t="s">
        <v>35</v>
      </c>
    </row>
    <row r="58" spans="2:2">
      <c r="B58" s="1" t="s">
        <v>36</v>
      </c>
    </row>
    <row r="61" spans="2:2">
      <c r="B61" s="24"/>
    </row>
    <row r="63" spans="1:1">
      <c r="A63" s="1" t="s">
        <v>37</v>
      </c>
    </row>
    <row r="66" spans="1:1">
      <c r="A66" s="1" t="s">
        <v>38</v>
      </c>
    </row>
    <row r="67" spans="1:1">
      <c r="A67" s="1" t="s">
        <v>39</v>
      </c>
    </row>
    <row r="70" spans="1:4">
      <c r="A70" s="1" t="s">
        <v>99</v>
      </c>
      <c r="D70" s="1" t="s">
        <v>41</v>
      </c>
    </row>
    <row r="73" spans="1:4">
      <c r="A73" s="1" t="s">
        <v>42</v>
      </c>
      <c r="D73" s="1" t="s">
        <v>43</v>
      </c>
    </row>
    <row r="74" spans="1:4">
      <c r="A74" s="1" t="s">
        <v>44</v>
      </c>
      <c r="D74" s="1" t="s">
        <v>45</v>
      </c>
    </row>
    <row r="78" spans="1:5">
      <c r="A78" s="1" t="s">
        <v>504</v>
      </c>
      <c r="D78" s="1" t="s">
        <v>47</v>
      </c>
      <c r="E78" s="1" t="s">
        <v>48</v>
      </c>
    </row>
    <row r="79" spans="1:5">
      <c r="A79" s="1" t="s">
        <v>505</v>
      </c>
      <c r="E79" s="1" t="s">
        <v>50</v>
      </c>
    </row>
  </sheetData>
  <mergeCells count="31">
    <mergeCell ref="A4:B4"/>
    <mergeCell ref="A27:E27"/>
    <mergeCell ref="A29:E29"/>
    <mergeCell ref="A30:E30"/>
    <mergeCell ref="A40:E40"/>
    <mergeCell ref="A42:E42"/>
    <mergeCell ref="A43:E43"/>
    <mergeCell ref="A21:A23"/>
    <mergeCell ref="A24:A26"/>
    <mergeCell ref="A34:A36"/>
    <mergeCell ref="A37:A39"/>
    <mergeCell ref="B21:B23"/>
    <mergeCell ref="B24:B26"/>
    <mergeCell ref="B34:B36"/>
    <mergeCell ref="B37:B39"/>
    <mergeCell ref="D21:D23"/>
    <mergeCell ref="D24:D26"/>
    <mergeCell ref="D34:D36"/>
    <mergeCell ref="D37:D39"/>
    <mergeCell ref="E21:E23"/>
    <mergeCell ref="E24:E26"/>
    <mergeCell ref="E34:E36"/>
    <mergeCell ref="E37:E39"/>
    <mergeCell ref="F21:F23"/>
    <mergeCell ref="F24:F26"/>
    <mergeCell ref="F34:F36"/>
    <mergeCell ref="F37:F39"/>
    <mergeCell ref="G21:G23"/>
    <mergeCell ref="G24:G26"/>
    <mergeCell ref="G34:G36"/>
    <mergeCell ref="G37:G39"/>
  </mergeCells>
  <pageMargins left="0.432638888888889" right="0.17" top="0.84" bottom="0.590277777777778" header="0.511805555555556" footer="0.196527777777778"/>
  <pageSetup paperSize="1" scale="60" orientation="portrait" horizontalDpi="120" verticalDpi="7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9"/>
  <sheetViews>
    <sheetView topLeftCell="A5" workbookViewId="0">
      <selection activeCell="E50" sqref="E50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1.7142857142857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1428571428571" style="1" customWidth="1"/>
    <col min="8" max="16384" width="9.14285714285714" style="1"/>
  </cols>
  <sheetData>
    <row r="4" spans="1:2">
      <c r="A4" s="27">
        <v>45811</v>
      </c>
      <c r="B4" s="27"/>
    </row>
    <row r="5" spans="1:2">
      <c r="A5" s="27"/>
      <c r="B5" s="27"/>
    </row>
    <row r="6" spans="1:2">
      <c r="A6" s="27"/>
      <c r="B6" s="27"/>
    </row>
    <row r="7" spans="1:1">
      <c r="A7" s="27" t="s">
        <v>110</v>
      </c>
    </row>
    <row r="8" spans="1:1">
      <c r="A8" s="27" t="s">
        <v>111</v>
      </c>
    </row>
    <row r="9" spans="1:1">
      <c r="A9" s="27" t="s">
        <v>112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74</v>
      </c>
    </row>
    <row r="19" ht="15" spans="3:3">
      <c r="C19" s="28" t="s">
        <v>123</v>
      </c>
    </row>
    <row r="20" ht="25.5" customHeight="1" spans="1:7">
      <c r="A20" s="29" t="s">
        <v>7</v>
      </c>
      <c r="B20" s="29" t="s">
        <v>8</v>
      </c>
      <c r="C20" s="29" t="s">
        <v>9</v>
      </c>
      <c r="D20" s="29" t="s">
        <v>10</v>
      </c>
      <c r="E20" s="30" t="s">
        <v>11</v>
      </c>
      <c r="F20" s="31"/>
      <c r="G20" s="32" t="s">
        <v>12</v>
      </c>
    </row>
    <row r="21" spans="1:7">
      <c r="A21" s="33">
        <v>1</v>
      </c>
      <c r="B21" s="33" t="s">
        <v>13</v>
      </c>
      <c r="C21" s="34" t="s">
        <v>124</v>
      </c>
      <c r="D21" s="35">
        <v>42595</v>
      </c>
      <c r="E21" s="36">
        <f>(D21*0.76)-7000</f>
        <v>25372.2</v>
      </c>
      <c r="F21" s="33" t="s">
        <v>15</v>
      </c>
      <c r="G21" s="37">
        <f>E21*A21</f>
        <v>25372.2</v>
      </c>
    </row>
    <row r="22" spans="1:7">
      <c r="A22" s="38"/>
      <c r="B22" s="38"/>
      <c r="C22" s="39" t="s">
        <v>86</v>
      </c>
      <c r="D22" s="40"/>
      <c r="E22" s="41"/>
      <c r="F22" s="38"/>
      <c r="G22" s="42"/>
    </row>
    <row r="23" ht="15" spans="1:7">
      <c r="A23" s="14"/>
      <c r="B23" s="14"/>
      <c r="C23" s="43" t="s">
        <v>125</v>
      </c>
      <c r="D23" s="13"/>
      <c r="E23" s="44"/>
      <c r="F23" s="14"/>
      <c r="G23" s="45"/>
    </row>
    <row r="24" customFormat="1" ht="15" spans="1:7">
      <c r="A24" s="33">
        <v>1</v>
      </c>
      <c r="B24" s="33" t="s">
        <v>13</v>
      </c>
      <c r="C24" s="34" t="s">
        <v>114</v>
      </c>
      <c r="D24" s="35">
        <v>154995</v>
      </c>
      <c r="E24" s="36">
        <f>(D24*0.76)</f>
        <v>117796.2</v>
      </c>
      <c r="F24" s="33" t="s">
        <v>15</v>
      </c>
      <c r="G24" s="37">
        <f>E24*A24</f>
        <v>117796.2</v>
      </c>
    </row>
    <row r="25" customFormat="1" ht="15" spans="1:7">
      <c r="A25" s="38"/>
      <c r="B25" s="38"/>
      <c r="C25" s="39" t="s">
        <v>115</v>
      </c>
      <c r="D25" s="40"/>
      <c r="E25" s="41"/>
      <c r="F25" s="38"/>
      <c r="G25" s="42"/>
    </row>
    <row r="26" customFormat="1" ht="15.75" spans="1:7">
      <c r="A26" s="14"/>
      <c r="B26" s="14"/>
      <c r="C26" s="43" t="s">
        <v>116</v>
      </c>
      <c r="D26" s="13"/>
      <c r="E26" s="44"/>
      <c r="F26" s="14"/>
      <c r="G26" s="45"/>
    </row>
    <row r="27" customFormat="1" ht="17.25" spans="1:7">
      <c r="A27" s="46" t="s">
        <v>25</v>
      </c>
      <c r="B27" s="47"/>
      <c r="C27" s="47"/>
      <c r="D27" s="47"/>
      <c r="E27" s="48"/>
      <c r="F27" s="66" t="s">
        <v>15</v>
      </c>
      <c r="G27" s="50">
        <f>SUM(G21:G26)</f>
        <v>143168.4</v>
      </c>
    </row>
    <row r="28" customFormat="1" ht="15.75" spans="1:7">
      <c r="A28" s="9" t="s">
        <v>117</v>
      </c>
      <c r="B28" s="10"/>
      <c r="C28" s="11"/>
      <c r="D28" s="12"/>
      <c r="E28" s="13"/>
      <c r="F28" s="14" t="s">
        <v>15</v>
      </c>
      <c r="G28" s="15">
        <v>70740</v>
      </c>
    </row>
    <row r="29" s="2" customFormat="1" ht="15" spans="1:7">
      <c r="A29" s="4" t="s">
        <v>24</v>
      </c>
      <c r="B29" s="16"/>
      <c r="C29" s="16"/>
      <c r="D29" s="5"/>
      <c r="E29" s="6"/>
      <c r="F29" s="17" t="s">
        <v>15</v>
      </c>
      <c r="G29" s="8">
        <v>600</v>
      </c>
    </row>
    <row r="30" ht="17.25" spans="1:7">
      <c r="A30" s="46" t="s">
        <v>83</v>
      </c>
      <c r="B30" s="65"/>
      <c r="C30" s="65"/>
      <c r="D30" s="47"/>
      <c r="E30" s="48"/>
      <c r="F30" s="49" t="s">
        <v>15</v>
      </c>
      <c r="G30" s="50">
        <f>SUM(G27:G29)</f>
        <v>214508.4</v>
      </c>
    </row>
    <row r="31" ht="16.5" spans="1:7">
      <c r="A31" s="51"/>
      <c r="B31" s="51"/>
      <c r="C31" s="51"/>
      <c r="D31" s="51"/>
      <c r="E31" s="51"/>
      <c r="F31" s="52"/>
      <c r="G31" s="53"/>
    </row>
    <row r="32" spans="1:1">
      <c r="A32" s="1" t="s">
        <v>26</v>
      </c>
    </row>
    <row r="33" spans="2:2">
      <c r="B33" s="1" t="s">
        <v>27</v>
      </c>
    </row>
    <row r="34" customFormat="1" ht="15" spans="2:2">
      <c r="B34" s="1"/>
    </row>
    <row r="35" spans="1:1">
      <c r="A35" s="1" t="s">
        <v>30</v>
      </c>
    </row>
    <row r="36" spans="2:2">
      <c r="B36" s="1" t="s">
        <v>89</v>
      </c>
    </row>
    <row r="37" s="2" customFormat="1" spans="2:2">
      <c r="B37" s="1" t="s">
        <v>118</v>
      </c>
    </row>
    <row r="38" s="2" customFormat="1" spans="2:2">
      <c r="B38" s="1"/>
    </row>
    <row r="39" spans="1:1">
      <c r="A39" s="1" t="s">
        <v>58</v>
      </c>
    </row>
    <row r="40" spans="2:2">
      <c r="B40" s="1" t="s">
        <v>34</v>
      </c>
    </row>
    <row r="41" customFormat="1" ht="15" spans="2:2">
      <c r="B41" s="24" t="s">
        <v>119</v>
      </c>
    </row>
    <row r="42" customFormat="1" ht="15" spans="2:2">
      <c r="B42" s="24" t="s">
        <v>120</v>
      </c>
    </row>
    <row r="43" s="2" customFormat="1" spans="2:2">
      <c r="B43" s="24"/>
    </row>
    <row r="44" spans="2:2">
      <c r="B44" s="1" t="s">
        <v>35</v>
      </c>
    </row>
    <row r="46" spans="2:2">
      <c r="B46" s="1" t="s">
        <v>36</v>
      </c>
    </row>
    <row r="52" spans="1:1">
      <c r="A52" s="1" t="s">
        <v>37</v>
      </c>
    </row>
    <row r="55" spans="1:1">
      <c r="A55" s="1" t="s">
        <v>38</v>
      </c>
    </row>
    <row r="56" spans="1:1">
      <c r="A56" s="1" t="s">
        <v>39</v>
      </c>
    </row>
    <row r="59" spans="1:4">
      <c r="A59" s="1" t="s">
        <v>40</v>
      </c>
      <c r="D59" s="1" t="s">
        <v>41</v>
      </c>
    </row>
    <row r="62" spans="1:4">
      <c r="A62" s="1" t="s">
        <v>42</v>
      </c>
      <c r="D62" s="1" t="s">
        <v>43</v>
      </c>
    </row>
    <row r="63" spans="1:4">
      <c r="A63" s="1" t="s">
        <v>44</v>
      </c>
      <c r="D63" s="1" t="s">
        <v>45</v>
      </c>
    </row>
    <row r="68" spans="1:5">
      <c r="A68" s="1" t="s">
        <v>126</v>
      </c>
      <c r="D68" s="1" t="s">
        <v>47</v>
      </c>
      <c r="E68" s="1" t="s">
        <v>48</v>
      </c>
    </row>
    <row r="69" spans="1:5">
      <c r="A69" s="1" t="s">
        <v>122</v>
      </c>
      <c r="E69" s="1" t="s">
        <v>50</v>
      </c>
    </row>
  </sheetData>
  <mergeCells count="16">
    <mergeCell ref="A4:B4"/>
    <mergeCell ref="A27:E27"/>
    <mergeCell ref="A29:E29"/>
    <mergeCell ref="A30:E30"/>
    <mergeCell ref="A21:A23"/>
    <mergeCell ref="A24:A26"/>
    <mergeCell ref="B21:B23"/>
    <mergeCell ref="B24:B26"/>
    <mergeCell ref="D21:D23"/>
    <mergeCell ref="D24:D26"/>
    <mergeCell ref="E21:E23"/>
    <mergeCell ref="E24:E26"/>
    <mergeCell ref="F21:F23"/>
    <mergeCell ref="F24:F26"/>
    <mergeCell ref="G21:G23"/>
    <mergeCell ref="G24:G26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7"/>
  <sheetViews>
    <sheetView topLeftCell="A32" workbookViewId="0">
      <selection activeCell="G44" sqref="G44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2" style="1" customWidth="1"/>
    <col min="4" max="4" width="12.552380952381" style="1" customWidth="1"/>
    <col min="5" max="5" width="14.8571428571429" style="1" customWidth="1"/>
    <col min="6" max="6" width="5.66666666666667" style="1" customWidth="1"/>
    <col min="7" max="7" width="17.8571428571429" style="1" customWidth="1"/>
    <col min="8" max="16384" width="9.1047619047619" style="1"/>
  </cols>
  <sheetData>
    <row r="4" spans="1:2">
      <c r="A4" s="27">
        <v>45835</v>
      </c>
      <c r="B4" s="27"/>
    </row>
    <row r="5" spans="1:2">
      <c r="A5" s="27"/>
      <c r="B5" s="27"/>
    </row>
    <row r="6" spans="1:2">
      <c r="A6" s="27"/>
      <c r="B6" s="27"/>
    </row>
    <row r="7" spans="1:2">
      <c r="A7" s="27" t="s">
        <v>506</v>
      </c>
      <c r="B7" s="27"/>
    </row>
    <row r="8" spans="1:1">
      <c r="A8" s="27" t="s">
        <v>507</v>
      </c>
    </row>
    <row r="9" spans="1:1">
      <c r="A9" s="27" t="s">
        <v>508</v>
      </c>
    </row>
    <row r="10" spans="1:1">
      <c r="A10" s="112"/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8" spans="1:1">
      <c r="A18" s="1" t="s">
        <v>6</v>
      </c>
    </row>
    <row r="19" ht="15" spans="2:2">
      <c r="B19" s="24"/>
    </row>
    <row r="20" ht="26.25" spans="1:7">
      <c r="A20" s="29" t="s">
        <v>7</v>
      </c>
      <c r="B20" s="29" t="s">
        <v>8</v>
      </c>
      <c r="C20" s="29" t="s">
        <v>9</v>
      </c>
      <c r="D20" s="29" t="s">
        <v>10</v>
      </c>
      <c r="E20" s="30" t="s">
        <v>11</v>
      </c>
      <c r="F20" s="31"/>
      <c r="G20" s="32" t="s">
        <v>12</v>
      </c>
    </row>
    <row r="21" spans="1:7">
      <c r="A21" s="33">
        <v>1</v>
      </c>
      <c r="B21" s="33" t="s">
        <v>13</v>
      </c>
      <c r="C21" s="34" t="s">
        <v>165</v>
      </c>
      <c r="D21" s="35">
        <v>80495</v>
      </c>
      <c r="E21" s="36">
        <f>(D21*0.76)-2500</f>
        <v>58676.2</v>
      </c>
      <c r="F21" s="33" t="s">
        <v>15</v>
      </c>
      <c r="G21" s="37">
        <f>E21*A21</f>
        <v>58676.2</v>
      </c>
    </row>
    <row r="22" spans="1:7">
      <c r="A22" s="38"/>
      <c r="B22" s="38"/>
      <c r="C22" s="39" t="s">
        <v>77</v>
      </c>
      <c r="D22" s="40"/>
      <c r="E22" s="41"/>
      <c r="F22" s="38"/>
      <c r="G22" s="42"/>
    </row>
    <row r="23" ht="15" spans="1:7">
      <c r="A23" s="14"/>
      <c r="B23" s="14"/>
      <c r="C23" s="43" t="s">
        <v>166</v>
      </c>
      <c r="D23" s="13"/>
      <c r="E23" s="44"/>
      <c r="F23" s="14"/>
      <c r="G23" s="45"/>
    </row>
    <row r="24" ht="15" spans="1:7">
      <c r="A24" s="4" t="s">
        <v>24</v>
      </c>
      <c r="B24" s="16"/>
      <c r="C24" s="16"/>
      <c r="D24" s="5"/>
      <c r="E24" s="6"/>
      <c r="F24" s="17" t="s">
        <v>15</v>
      </c>
      <c r="G24" s="8">
        <v>600</v>
      </c>
    </row>
    <row r="25" ht="17.25" spans="1:7">
      <c r="A25" s="46" t="s">
        <v>25</v>
      </c>
      <c r="B25" s="65"/>
      <c r="C25" s="65"/>
      <c r="D25" s="47"/>
      <c r="E25" s="48"/>
      <c r="F25" s="49" t="s">
        <v>15</v>
      </c>
      <c r="G25" s="50">
        <f>SUM(G21:G24)</f>
        <v>59276.2</v>
      </c>
    </row>
    <row r="26" ht="16.5" spans="1:7">
      <c r="A26" s="51"/>
      <c r="B26" s="51"/>
      <c r="C26" s="51"/>
      <c r="D26" s="51"/>
      <c r="E26" s="51"/>
      <c r="F26" s="71"/>
      <c r="G26" s="53"/>
    </row>
    <row r="27" spans="1:1">
      <c r="A27" s="1" t="s">
        <v>26</v>
      </c>
    </row>
    <row r="28" spans="2:2">
      <c r="B28" s="1" t="s">
        <v>27</v>
      </c>
    </row>
    <row r="30" spans="1:1">
      <c r="A30" s="1" t="s">
        <v>28</v>
      </c>
    </row>
    <row r="31" spans="2:2">
      <c r="B31" s="21" t="s">
        <v>96</v>
      </c>
    </row>
    <row r="32" spans="2:2">
      <c r="B32" s="22" t="s">
        <v>97</v>
      </c>
    </row>
    <row r="33" spans="2:2">
      <c r="B33" s="22" t="s">
        <v>98</v>
      </c>
    </row>
    <row r="35" spans="1:1">
      <c r="A35" s="1" t="s">
        <v>30</v>
      </c>
    </row>
    <row r="36" spans="2:2">
      <c r="B36" s="1" t="s">
        <v>88</v>
      </c>
    </row>
    <row r="38" spans="1:1">
      <c r="A38" s="1" t="s">
        <v>58</v>
      </c>
    </row>
    <row r="39" spans="2:2">
      <c r="B39" s="1" t="s">
        <v>34</v>
      </c>
    </row>
    <row r="41" spans="2:2">
      <c r="B41" s="1" t="s">
        <v>35</v>
      </c>
    </row>
    <row r="43" spans="2:2">
      <c r="B43" s="1" t="s">
        <v>36</v>
      </c>
    </row>
    <row r="50" spans="1:1">
      <c r="A50" s="1" t="s">
        <v>37</v>
      </c>
    </row>
    <row r="53" spans="1:1">
      <c r="A53" s="1" t="s">
        <v>38</v>
      </c>
    </row>
    <row r="54" spans="1:1">
      <c r="A54" s="1" t="s">
        <v>39</v>
      </c>
    </row>
    <row r="57" spans="1:4">
      <c r="A57" s="1" t="s">
        <v>509</v>
      </c>
      <c r="D57" s="1" t="s">
        <v>41</v>
      </c>
    </row>
    <row r="60" spans="1:4">
      <c r="A60" s="1" t="s">
        <v>42</v>
      </c>
      <c r="D60" s="1" t="s">
        <v>43</v>
      </c>
    </row>
    <row r="61" spans="1:4">
      <c r="A61" s="1" t="s">
        <v>44</v>
      </c>
      <c r="D61" s="1" t="s">
        <v>45</v>
      </c>
    </row>
    <row r="66" spans="1:5">
      <c r="A66" s="1" t="s">
        <v>510</v>
      </c>
      <c r="D66" s="1" t="s">
        <v>47</v>
      </c>
      <c r="E66" s="1" t="s">
        <v>48</v>
      </c>
    </row>
    <row r="67" spans="1:5">
      <c r="A67" s="1" t="s">
        <v>511</v>
      </c>
      <c r="E67" s="1" t="s">
        <v>50</v>
      </c>
    </row>
  </sheetData>
  <mergeCells count="9">
    <mergeCell ref="A4:B4"/>
    <mergeCell ref="A24:E24"/>
    <mergeCell ref="A25:E25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3" orientation="portrait" horizontalDpi="120" verticalDpi="72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0"/>
  <sheetViews>
    <sheetView topLeftCell="A55" workbookViewId="0">
      <selection activeCell="E71" sqref="E71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2" style="1" customWidth="1"/>
    <col min="4" max="4" width="12.552380952381" style="1" customWidth="1"/>
    <col min="5" max="5" width="14.8571428571429" style="1" customWidth="1"/>
    <col min="6" max="6" width="5.66666666666667" style="1" customWidth="1"/>
    <col min="7" max="7" width="17.8571428571429" style="1" customWidth="1"/>
    <col min="8" max="16384" width="9.1047619047619" style="1"/>
  </cols>
  <sheetData>
    <row r="4" spans="1:2">
      <c r="A4" s="27">
        <v>45835</v>
      </c>
      <c r="B4" s="27"/>
    </row>
    <row r="5" spans="1:2">
      <c r="A5" s="27"/>
      <c r="B5" s="27"/>
    </row>
    <row r="6" spans="1:2">
      <c r="A6" s="27"/>
      <c r="B6" s="27"/>
    </row>
    <row r="7" spans="1:2">
      <c r="A7" s="27" t="s">
        <v>506</v>
      </c>
      <c r="B7" s="27"/>
    </row>
    <row r="8" spans="1:1">
      <c r="A8" s="27" t="s">
        <v>507</v>
      </c>
    </row>
    <row r="9" spans="1:1">
      <c r="A9" s="27" t="s">
        <v>508</v>
      </c>
    </row>
    <row r="10" spans="1:1">
      <c r="A10" s="112"/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8" spans="1:1">
      <c r="A18" s="1" t="s">
        <v>6</v>
      </c>
    </row>
    <row r="19" ht="15" spans="2:3">
      <c r="B19" s="24"/>
      <c r="C19" s="28" t="s">
        <v>164</v>
      </c>
    </row>
    <row r="20" ht="26.25" spans="1:7">
      <c r="A20" s="29" t="s">
        <v>7</v>
      </c>
      <c r="B20" s="29" t="s">
        <v>8</v>
      </c>
      <c r="C20" s="29" t="s">
        <v>9</v>
      </c>
      <c r="D20" s="29" t="s">
        <v>10</v>
      </c>
      <c r="E20" s="30" t="s">
        <v>11</v>
      </c>
      <c r="F20" s="31"/>
      <c r="G20" s="32" t="s">
        <v>12</v>
      </c>
    </row>
    <row r="21" spans="1:7">
      <c r="A21" s="33">
        <v>1</v>
      </c>
      <c r="B21" s="33" t="s">
        <v>13</v>
      </c>
      <c r="C21" s="34" t="s">
        <v>102</v>
      </c>
      <c r="D21" s="35">
        <v>41995</v>
      </c>
      <c r="E21" s="36">
        <f>(D21*0.76)-4000</f>
        <v>27916.2</v>
      </c>
      <c r="F21" s="33" t="s">
        <v>15</v>
      </c>
      <c r="G21" s="37">
        <f>E21*A21</f>
        <v>27916.2</v>
      </c>
    </row>
    <row r="22" spans="1:7">
      <c r="A22" s="38"/>
      <c r="B22" s="38"/>
      <c r="C22" s="39" t="s">
        <v>103</v>
      </c>
      <c r="D22" s="40"/>
      <c r="E22" s="41"/>
      <c r="F22" s="38"/>
      <c r="G22" s="42"/>
    </row>
    <row r="23" ht="15" spans="1:7">
      <c r="A23" s="14"/>
      <c r="B23" s="14"/>
      <c r="C23" s="43" t="s">
        <v>104</v>
      </c>
      <c r="D23" s="13"/>
      <c r="E23" s="44"/>
      <c r="F23" s="14"/>
      <c r="G23" s="45"/>
    </row>
    <row r="24" spans="1:7">
      <c r="A24" s="33">
        <v>2</v>
      </c>
      <c r="B24" s="33" t="s">
        <v>13</v>
      </c>
      <c r="C24" s="34" t="s">
        <v>354</v>
      </c>
      <c r="D24" s="35">
        <v>29995</v>
      </c>
      <c r="E24" s="36">
        <f>(D24*0.76)-4000</f>
        <v>18796.2</v>
      </c>
      <c r="F24" s="33" t="s">
        <v>15</v>
      </c>
      <c r="G24" s="37">
        <f>E24*A24</f>
        <v>37592.4</v>
      </c>
    </row>
    <row r="25" spans="1:7">
      <c r="A25" s="38"/>
      <c r="B25" s="38"/>
      <c r="C25" s="39" t="s">
        <v>103</v>
      </c>
      <c r="D25" s="40"/>
      <c r="E25" s="41"/>
      <c r="F25" s="38"/>
      <c r="G25" s="42"/>
    </row>
    <row r="26" ht="15" spans="1:7">
      <c r="A26" s="14"/>
      <c r="B26" s="14"/>
      <c r="C26" s="43" t="s">
        <v>355</v>
      </c>
      <c r="D26" s="13"/>
      <c r="E26" s="44"/>
      <c r="F26" s="14"/>
      <c r="G26" s="45"/>
    </row>
    <row r="27" ht="15" spans="1:7">
      <c r="A27" s="4" t="s">
        <v>24</v>
      </c>
      <c r="B27" s="16"/>
      <c r="C27" s="16"/>
      <c r="D27" s="5"/>
      <c r="E27" s="6"/>
      <c r="F27" s="17" t="s">
        <v>15</v>
      </c>
      <c r="G27" s="8">
        <v>600</v>
      </c>
    </row>
    <row r="28" ht="17.25" spans="1:7">
      <c r="A28" s="46" t="s">
        <v>25</v>
      </c>
      <c r="B28" s="65"/>
      <c r="C28" s="65"/>
      <c r="D28" s="47"/>
      <c r="E28" s="48"/>
      <c r="F28" s="49" t="s">
        <v>15</v>
      </c>
      <c r="G28" s="50">
        <f>SUM(G21:G27)</f>
        <v>66108.6</v>
      </c>
    </row>
    <row r="29" ht="16.5" spans="1:7">
      <c r="A29" s="51"/>
      <c r="B29" s="51"/>
      <c r="C29" s="51"/>
      <c r="D29" s="51"/>
      <c r="E29" s="51"/>
      <c r="F29" s="71"/>
      <c r="G29" s="53"/>
    </row>
    <row r="30" ht="15" spans="2:3">
      <c r="B30" s="24"/>
      <c r="C30" s="28" t="s">
        <v>167</v>
      </c>
    </row>
    <row r="31" ht="26.25" spans="1:7">
      <c r="A31" s="29" t="s">
        <v>7</v>
      </c>
      <c r="B31" s="29" t="s">
        <v>8</v>
      </c>
      <c r="C31" s="29" t="s">
        <v>9</v>
      </c>
      <c r="D31" s="29" t="s">
        <v>10</v>
      </c>
      <c r="E31" s="30" t="s">
        <v>11</v>
      </c>
      <c r="F31" s="31"/>
      <c r="G31" s="32" t="s">
        <v>12</v>
      </c>
    </row>
    <row r="32" spans="1:7">
      <c r="A32" s="33">
        <v>1</v>
      </c>
      <c r="B32" s="33" t="s">
        <v>13</v>
      </c>
      <c r="C32" s="34" t="s">
        <v>157</v>
      </c>
      <c r="D32" s="35">
        <v>59595</v>
      </c>
      <c r="E32" s="36">
        <f>(D32*0.76)-7000</f>
        <v>38292.2</v>
      </c>
      <c r="F32" s="33" t="s">
        <v>15</v>
      </c>
      <c r="G32" s="37">
        <f>E32*A32</f>
        <v>38292.2</v>
      </c>
    </row>
    <row r="33" spans="1:7">
      <c r="A33" s="38"/>
      <c r="B33" s="38"/>
      <c r="C33" s="39" t="s">
        <v>86</v>
      </c>
      <c r="D33" s="40"/>
      <c r="E33" s="41"/>
      <c r="F33" s="38"/>
      <c r="G33" s="42"/>
    </row>
    <row r="34" ht="15" spans="1:7">
      <c r="A34" s="14"/>
      <c r="B34" s="14"/>
      <c r="C34" s="43" t="s">
        <v>158</v>
      </c>
      <c r="D34" s="13"/>
      <c r="E34" s="44"/>
      <c r="F34" s="14"/>
      <c r="G34" s="45"/>
    </row>
    <row r="35" spans="1:7">
      <c r="A35" s="33">
        <v>2</v>
      </c>
      <c r="B35" s="33" t="s">
        <v>13</v>
      </c>
      <c r="C35" s="34" t="s">
        <v>124</v>
      </c>
      <c r="D35" s="35">
        <v>42595</v>
      </c>
      <c r="E35" s="36">
        <f>(D35*0.76)-7000</f>
        <v>25372.2</v>
      </c>
      <c r="F35" s="33" t="s">
        <v>15</v>
      </c>
      <c r="G35" s="37">
        <f>E35*A35</f>
        <v>50744.4</v>
      </c>
    </row>
    <row r="36" spans="1:7">
      <c r="A36" s="38"/>
      <c r="B36" s="38"/>
      <c r="C36" s="39" t="s">
        <v>86</v>
      </c>
      <c r="D36" s="40"/>
      <c r="E36" s="41"/>
      <c r="F36" s="38"/>
      <c r="G36" s="42"/>
    </row>
    <row r="37" ht="15" spans="1:7">
      <c r="A37" s="14"/>
      <c r="B37" s="14"/>
      <c r="C37" s="43" t="s">
        <v>125</v>
      </c>
      <c r="D37" s="13"/>
      <c r="E37" s="44"/>
      <c r="F37" s="14"/>
      <c r="G37" s="45"/>
    </row>
    <row r="38" ht="15" spans="1:7">
      <c r="A38" s="4" t="s">
        <v>24</v>
      </c>
      <c r="B38" s="16"/>
      <c r="C38" s="16"/>
      <c r="D38" s="5"/>
      <c r="E38" s="6"/>
      <c r="F38" s="17" t="s">
        <v>15</v>
      </c>
      <c r="G38" s="8">
        <v>600</v>
      </c>
    </row>
    <row r="39" ht="17.25" spans="1:7">
      <c r="A39" s="46" t="s">
        <v>25</v>
      </c>
      <c r="B39" s="65"/>
      <c r="C39" s="65"/>
      <c r="D39" s="47"/>
      <c r="E39" s="48"/>
      <c r="F39" s="49" t="s">
        <v>15</v>
      </c>
      <c r="G39" s="50">
        <f>SUM(G32:G38)</f>
        <v>89636.6</v>
      </c>
    </row>
    <row r="40" ht="16.5" spans="1:7">
      <c r="A40" s="51"/>
      <c r="B40" s="51"/>
      <c r="C40" s="51"/>
      <c r="D40" s="51"/>
      <c r="E40" s="51"/>
      <c r="F40" s="71"/>
      <c r="G40" s="53"/>
    </row>
    <row r="41" spans="1:1">
      <c r="A41" s="1" t="s">
        <v>26</v>
      </c>
    </row>
    <row r="42" spans="2:2">
      <c r="B42" s="1" t="s">
        <v>27</v>
      </c>
    </row>
    <row r="44" spans="1:1">
      <c r="A44" s="1" t="s">
        <v>28</v>
      </c>
    </row>
    <row r="45" spans="2:2">
      <c r="B45" s="1" t="s">
        <v>105</v>
      </c>
    </row>
    <row r="46" spans="2:2">
      <c r="B46" s="1" t="s">
        <v>106</v>
      </c>
    </row>
    <row r="47" spans="2:2">
      <c r="B47" s="1" t="s">
        <v>107</v>
      </c>
    </row>
    <row r="49" spans="1:1">
      <c r="A49" s="1" t="s">
        <v>30</v>
      </c>
    </row>
    <row r="50" spans="2:2">
      <c r="B50" s="1" t="s">
        <v>89</v>
      </c>
    </row>
    <row r="52" spans="1:1">
      <c r="A52" s="1" t="s">
        <v>58</v>
      </c>
    </row>
    <row r="53" spans="2:2">
      <c r="B53" s="1" t="s">
        <v>34</v>
      </c>
    </row>
    <row r="55" spans="2:2">
      <c r="B55" s="1" t="s">
        <v>35</v>
      </c>
    </row>
    <row r="57" spans="2:2">
      <c r="B57" s="1" t="s">
        <v>36</v>
      </c>
    </row>
    <row r="63" spans="1:1">
      <c r="A63" s="1" t="s">
        <v>37</v>
      </c>
    </row>
    <row r="66" spans="1:1">
      <c r="A66" s="1" t="s">
        <v>38</v>
      </c>
    </row>
    <row r="67" spans="1:1">
      <c r="A67" s="1" t="s">
        <v>39</v>
      </c>
    </row>
    <row r="70" spans="1:4">
      <c r="A70" s="1" t="s">
        <v>509</v>
      </c>
      <c r="D70" s="1" t="s">
        <v>41</v>
      </c>
    </row>
    <row r="73" spans="1:4">
      <c r="A73" s="1" t="s">
        <v>42</v>
      </c>
      <c r="D73" s="1" t="s">
        <v>43</v>
      </c>
    </row>
    <row r="74" spans="1:4">
      <c r="A74" s="1" t="s">
        <v>44</v>
      </c>
      <c r="D74" s="1" t="s">
        <v>45</v>
      </c>
    </row>
    <row r="79" spans="1:5">
      <c r="A79" s="1" t="s">
        <v>512</v>
      </c>
      <c r="D79" s="1" t="s">
        <v>47</v>
      </c>
      <c r="E79" s="1" t="s">
        <v>48</v>
      </c>
    </row>
    <row r="80" spans="1:5">
      <c r="A80" s="1" t="s">
        <v>160</v>
      </c>
      <c r="E80" s="1" t="s">
        <v>50</v>
      </c>
    </row>
  </sheetData>
  <mergeCells count="29">
    <mergeCell ref="A4:B4"/>
    <mergeCell ref="A27:E27"/>
    <mergeCell ref="A28:E28"/>
    <mergeCell ref="A38:E38"/>
    <mergeCell ref="A39:E39"/>
    <mergeCell ref="A21:A23"/>
    <mergeCell ref="A24:A26"/>
    <mergeCell ref="A32:A34"/>
    <mergeCell ref="A35:A37"/>
    <mergeCell ref="B21:B23"/>
    <mergeCell ref="B24:B26"/>
    <mergeCell ref="B32:B34"/>
    <mergeCell ref="B35:B37"/>
    <mergeCell ref="D21:D23"/>
    <mergeCell ref="D24:D26"/>
    <mergeCell ref="D32:D34"/>
    <mergeCell ref="D35:D37"/>
    <mergeCell ref="E21:E23"/>
    <mergeCell ref="E24:E26"/>
    <mergeCell ref="E32:E34"/>
    <mergeCell ref="E35:E37"/>
    <mergeCell ref="F21:F23"/>
    <mergeCell ref="F24:F26"/>
    <mergeCell ref="F32:F34"/>
    <mergeCell ref="F35:F37"/>
    <mergeCell ref="G21:G23"/>
    <mergeCell ref="G24:G26"/>
    <mergeCell ref="G32:G34"/>
    <mergeCell ref="G35:G37"/>
  </mergeCells>
  <pageMargins left="0.393055555555556" right="0.17" top="0.84" bottom="0.590277777777778" header="0.5" footer="0.196527777777778"/>
  <pageSetup paperSize="1" scale="60" orientation="portrait" horizontalDpi="120" verticalDpi="72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4"/>
  <sheetViews>
    <sheetView topLeftCell="A61" workbookViewId="0">
      <selection activeCell="A73" sqref="A73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2" style="1" customWidth="1"/>
    <col min="4" max="4" width="12.552380952381" style="1" customWidth="1"/>
    <col min="5" max="5" width="14.8571428571429" style="1" customWidth="1"/>
    <col min="6" max="6" width="5.66666666666667" style="1" customWidth="1"/>
    <col min="7" max="7" width="17.8571428571429" style="1" customWidth="1"/>
    <col min="8" max="16384" width="9.1047619047619" style="1"/>
  </cols>
  <sheetData>
    <row r="4" spans="1:2">
      <c r="A4" s="27">
        <v>45835</v>
      </c>
      <c r="B4" s="27"/>
    </row>
    <row r="5" spans="1:2">
      <c r="A5" s="27"/>
      <c r="B5" s="27"/>
    </row>
    <row r="6" spans="1:2">
      <c r="A6" s="27"/>
      <c r="B6" s="27"/>
    </row>
    <row r="7" spans="1:2">
      <c r="A7" s="27" t="s">
        <v>506</v>
      </c>
      <c r="B7" s="27"/>
    </row>
    <row r="8" spans="1:1">
      <c r="A8" s="27" t="s">
        <v>507</v>
      </c>
    </row>
    <row r="9" spans="1:1">
      <c r="A9" s="27" t="s">
        <v>508</v>
      </c>
    </row>
    <row r="10" spans="1:1">
      <c r="A10" s="112"/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8" spans="1:1">
      <c r="A18" s="1" t="s">
        <v>6</v>
      </c>
    </row>
    <row r="19" ht="15" spans="2:3">
      <c r="B19" s="24"/>
      <c r="C19" s="28" t="s">
        <v>164</v>
      </c>
    </row>
    <row r="20" ht="26.25" spans="1:7">
      <c r="A20" s="29" t="s">
        <v>7</v>
      </c>
      <c r="B20" s="29" t="s">
        <v>8</v>
      </c>
      <c r="C20" s="29" t="s">
        <v>9</v>
      </c>
      <c r="D20" s="29" t="s">
        <v>10</v>
      </c>
      <c r="E20" s="30" t="s">
        <v>11</v>
      </c>
      <c r="F20" s="31"/>
      <c r="G20" s="32" t="s">
        <v>12</v>
      </c>
    </row>
    <row r="21" spans="1:7">
      <c r="A21" s="33">
        <v>1</v>
      </c>
      <c r="B21" s="33" t="s">
        <v>13</v>
      </c>
      <c r="C21" s="34" t="s">
        <v>79</v>
      </c>
      <c r="D21" s="35">
        <v>49995</v>
      </c>
      <c r="E21" s="36">
        <f>(D21*0.76)-4000</f>
        <v>33996.2</v>
      </c>
      <c r="F21" s="33" t="s">
        <v>15</v>
      </c>
      <c r="G21" s="37">
        <f>E21*A21</f>
        <v>33996.2</v>
      </c>
    </row>
    <row r="22" spans="1:7">
      <c r="A22" s="38"/>
      <c r="B22" s="38"/>
      <c r="C22" s="39" t="s">
        <v>80</v>
      </c>
      <c r="D22" s="40"/>
      <c r="E22" s="41"/>
      <c r="F22" s="38"/>
      <c r="G22" s="42"/>
    </row>
    <row r="23" ht="15" spans="1:7">
      <c r="A23" s="14"/>
      <c r="B23" s="14"/>
      <c r="C23" s="43" t="s">
        <v>81</v>
      </c>
      <c r="D23" s="13"/>
      <c r="E23" s="44"/>
      <c r="F23" s="14"/>
      <c r="G23" s="45"/>
    </row>
    <row r="24" ht="15" spans="1:7">
      <c r="A24" s="4" t="s">
        <v>24</v>
      </c>
      <c r="B24" s="16"/>
      <c r="C24" s="16"/>
      <c r="D24" s="5"/>
      <c r="E24" s="6"/>
      <c r="F24" s="17" t="s">
        <v>15</v>
      </c>
      <c r="G24" s="8">
        <v>600</v>
      </c>
    </row>
    <row r="25" ht="17.25" spans="1:7">
      <c r="A25" s="46" t="s">
        <v>25</v>
      </c>
      <c r="B25" s="65"/>
      <c r="C25" s="65"/>
      <c r="D25" s="47"/>
      <c r="E25" s="48"/>
      <c r="F25" s="49" t="s">
        <v>15</v>
      </c>
      <c r="G25" s="50">
        <f>SUM(G21:G24)</f>
        <v>34596.2</v>
      </c>
    </row>
    <row r="26" ht="16.5" spans="1:7">
      <c r="A26" s="51"/>
      <c r="B26" s="51"/>
      <c r="C26" s="51"/>
      <c r="D26" s="51"/>
      <c r="E26" s="51"/>
      <c r="F26" s="71"/>
      <c r="G26" s="53"/>
    </row>
    <row r="27" ht="15" spans="2:3">
      <c r="B27" s="24"/>
      <c r="C27" s="28" t="s">
        <v>167</v>
      </c>
    </row>
    <row r="28" ht="26.25" spans="1:7">
      <c r="A28" s="29" t="s">
        <v>7</v>
      </c>
      <c r="B28" s="29" t="s">
        <v>8</v>
      </c>
      <c r="C28" s="29" t="s">
        <v>9</v>
      </c>
      <c r="D28" s="29" t="s">
        <v>10</v>
      </c>
      <c r="E28" s="30" t="s">
        <v>11</v>
      </c>
      <c r="F28" s="31"/>
      <c r="G28" s="32" t="s">
        <v>12</v>
      </c>
    </row>
    <row r="29" spans="1:7">
      <c r="A29" s="33">
        <v>1</v>
      </c>
      <c r="B29" s="33" t="s">
        <v>13</v>
      </c>
      <c r="C29" s="34" t="s">
        <v>85</v>
      </c>
      <c r="D29" s="35">
        <v>68995</v>
      </c>
      <c r="E29" s="36">
        <f>(D29*0.76)-7000</f>
        <v>45436.2</v>
      </c>
      <c r="F29" s="33" t="s">
        <v>15</v>
      </c>
      <c r="G29" s="37">
        <f>E29*A29</f>
        <v>45436.2</v>
      </c>
    </row>
    <row r="30" spans="1:7">
      <c r="A30" s="38"/>
      <c r="B30" s="38"/>
      <c r="C30" s="39" t="s">
        <v>86</v>
      </c>
      <c r="D30" s="40"/>
      <c r="E30" s="41"/>
      <c r="F30" s="38"/>
      <c r="G30" s="42"/>
    </row>
    <row r="31" ht="15" spans="1:7">
      <c r="A31" s="14"/>
      <c r="B31" s="14"/>
      <c r="C31" s="43" t="s">
        <v>87</v>
      </c>
      <c r="D31" s="13"/>
      <c r="E31" s="44"/>
      <c r="F31" s="14"/>
      <c r="G31" s="45"/>
    </row>
    <row r="32" ht="15" spans="1:7">
      <c r="A32" s="4" t="s">
        <v>24</v>
      </c>
      <c r="B32" s="16"/>
      <c r="C32" s="16"/>
      <c r="D32" s="5"/>
      <c r="E32" s="6"/>
      <c r="F32" s="17" t="s">
        <v>15</v>
      </c>
      <c r="G32" s="8">
        <v>600</v>
      </c>
    </row>
    <row r="33" ht="17.25" spans="1:7">
      <c r="A33" s="46" t="s">
        <v>25</v>
      </c>
      <c r="B33" s="65"/>
      <c r="C33" s="65"/>
      <c r="D33" s="47"/>
      <c r="E33" s="48"/>
      <c r="F33" s="49" t="s">
        <v>15</v>
      </c>
      <c r="G33" s="50">
        <f>SUM(G29:G32)</f>
        <v>46036.2</v>
      </c>
    </row>
    <row r="34" ht="16.5" spans="1:7">
      <c r="A34" s="51"/>
      <c r="B34" s="51"/>
      <c r="C34" s="51"/>
      <c r="D34" s="51"/>
      <c r="E34" s="51"/>
      <c r="F34" s="71"/>
      <c r="G34" s="53"/>
    </row>
    <row r="35" spans="1:1">
      <c r="A35" s="1" t="s">
        <v>26</v>
      </c>
    </row>
    <row r="36" spans="2:2">
      <c r="B36" s="1" t="s">
        <v>27</v>
      </c>
    </row>
    <row r="38" spans="1:1">
      <c r="A38" s="1" t="s">
        <v>28</v>
      </c>
    </row>
    <row r="39" spans="2:2">
      <c r="B39" s="1" t="s">
        <v>105</v>
      </c>
    </row>
    <row r="40" spans="2:2">
      <c r="B40" s="1" t="s">
        <v>106</v>
      </c>
    </row>
    <row r="41" spans="2:2">
      <c r="B41" s="1" t="s">
        <v>107</v>
      </c>
    </row>
    <row r="43" spans="1:1">
      <c r="A43" s="1" t="s">
        <v>30</v>
      </c>
    </row>
    <row r="44" spans="2:2">
      <c r="B44" s="1" t="s">
        <v>89</v>
      </c>
    </row>
    <row r="46" spans="1:1">
      <c r="A46" s="1" t="s">
        <v>58</v>
      </c>
    </row>
    <row r="47" spans="2:2">
      <c r="B47" s="1" t="s">
        <v>34</v>
      </c>
    </row>
    <row r="49" spans="2:2">
      <c r="B49" s="1" t="s">
        <v>35</v>
      </c>
    </row>
    <row r="51" spans="2:2">
      <c r="B51" s="1" t="s">
        <v>36</v>
      </c>
    </row>
    <row r="57" spans="1:1">
      <c r="A57" s="1" t="s">
        <v>37</v>
      </c>
    </row>
    <row r="60" spans="1:1">
      <c r="A60" s="1" t="s">
        <v>38</v>
      </c>
    </row>
    <row r="61" spans="1:1">
      <c r="A61" s="1" t="s">
        <v>39</v>
      </c>
    </row>
    <row r="64" spans="1:4">
      <c r="A64" s="1" t="s">
        <v>509</v>
      </c>
      <c r="D64" s="1" t="s">
        <v>41</v>
      </c>
    </row>
    <row r="67" spans="1:4">
      <c r="A67" s="1" t="s">
        <v>42</v>
      </c>
      <c r="D67" s="1" t="s">
        <v>43</v>
      </c>
    </row>
    <row r="68" spans="1:4">
      <c r="A68" s="1" t="s">
        <v>44</v>
      </c>
      <c r="D68" s="1" t="s">
        <v>45</v>
      </c>
    </row>
    <row r="73" spans="1:5">
      <c r="A73" s="1" t="s">
        <v>513</v>
      </c>
      <c r="D73" s="1" t="s">
        <v>47</v>
      </c>
      <c r="E73" s="1" t="s">
        <v>48</v>
      </c>
    </row>
    <row r="74" spans="1:5">
      <c r="A74" s="1" t="s">
        <v>160</v>
      </c>
      <c r="E74" s="1" t="s">
        <v>50</v>
      </c>
    </row>
  </sheetData>
  <mergeCells count="17">
    <mergeCell ref="A4:B4"/>
    <mergeCell ref="A24:E24"/>
    <mergeCell ref="A25:E25"/>
    <mergeCell ref="A32:E32"/>
    <mergeCell ref="A33:E33"/>
    <mergeCell ref="A21:A23"/>
    <mergeCell ref="A29:A31"/>
    <mergeCell ref="B21:B23"/>
    <mergeCell ref="B29:B31"/>
    <mergeCell ref="D21:D23"/>
    <mergeCell ref="D29:D31"/>
    <mergeCell ref="E21:E23"/>
    <mergeCell ref="E29:E31"/>
    <mergeCell ref="F21:F23"/>
    <mergeCell ref="F29:F31"/>
    <mergeCell ref="G21:G23"/>
    <mergeCell ref="G29:G31"/>
  </mergeCells>
  <pageMargins left="0.393055555555556" right="0.17" top="0.84" bottom="0.590277777777778" header="0.5" footer="0.196527777777778"/>
  <pageSetup paperSize="1" scale="65" orientation="portrait" horizontalDpi="120" verticalDpi="72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3"/>
  <sheetViews>
    <sheetView zoomScaleSheetLayoutView="60" topLeftCell="A48" workbookViewId="0">
      <selection activeCell="A72" sqref="A72"/>
    </sheetView>
  </sheetViews>
  <sheetFormatPr defaultColWidth="9.1047619047619" defaultRowHeight="14.25" outlineLevelCol="7"/>
  <cols>
    <col min="1" max="1" width="6.55238095238095" style="26" customWidth="1"/>
    <col min="2" max="2" width="8.42857142857143" style="26" customWidth="1"/>
    <col min="3" max="3" width="51.5714285714286" style="26" customWidth="1"/>
    <col min="4" max="4" width="12" style="26" customWidth="1"/>
    <col min="5" max="5" width="14.4285714285714" style="26" customWidth="1"/>
    <col min="6" max="6" width="15.4285714285714" style="26" customWidth="1"/>
    <col min="7" max="7" width="5.66666666666667" style="26" customWidth="1"/>
    <col min="8" max="8" width="15.4380952380952" style="26" customWidth="1"/>
    <col min="9" max="16384" width="9.1047619047619" style="26"/>
  </cols>
  <sheetData>
    <row r="4" spans="1:2">
      <c r="A4" s="27">
        <v>45835</v>
      </c>
      <c r="B4" s="27"/>
    </row>
    <row r="5" spans="1:2">
      <c r="A5" s="72"/>
      <c r="B5" s="72"/>
    </row>
    <row r="6" spans="1:2">
      <c r="A6" s="72"/>
      <c r="B6" s="72"/>
    </row>
    <row r="7" spans="1:2">
      <c r="A7" s="72" t="s">
        <v>514</v>
      </c>
      <c r="B7" s="72"/>
    </row>
    <row r="8" spans="1:2">
      <c r="A8" s="72" t="s">
        <v>515</v>
      </c>
      <c r="B8" s="72"/>
    </row>
    <row r="9" spans="1:1">
      <c r="A9" s="26" t="s">
        <v>516</v>
      </c>
    </row>
    <row r="10" spans="1:1">
      <c r="A10" s="26" t="s">
        <v>517</v>
      </c>
    </row>
    <row r="13" spans="1:1">
      <c r="A13" s="26" t="s">
        <v>3</v>
      </c>
    </row>
    <row r="15" spans="2:2">
      <c r="B15" s="26" t="s">
        <v>4</v>
      </c>
    </row>
    <row r="16" spans="2:2">
      <c r="B16" s="26" t="s">
        <v>5</v>
      </c>
    </row>
    <row r="19" spans="1:1">
      <c r="A19" s="26" t="s">
        <v>6</v>
      </c>
    </row>
    <row r="20" ht="15" spans="3:3">
      <c r="C20" s="82"/>
    </row>
    <row r="21" ht="25.5" customHeight="1" spans="1:8">
      <c r="A21" s="74" t="s">
        <v>7</v>
      </c>
      <c r="B21" s="74" t="s">
        <v>8</v>
      </c>
      <c r="C21" s="74" t="s">
        <v>9</v>
      </c>
      <c r="D21" s="74" t="s">
        <v>10</v>
      </c>
      <c r="E21" s="74" t="s">
        <v>487</v>
      </c>
      <c r="F21" s="75" t="s">
        <v>11</v>
      </c>
      <c r="G21" s="76"/>
      <c r="H21" s="77" t="s">
        <v>12</v>
      </c>
    </row>
    <row r="22" spans="1:8">
      <c r="A22" s="33">
        <v>1</v>
      </c>
      <c r="B22" s="33" t="s">
        <v>13</v>
      </c>
      <c r="C22" s="34" t="s">
        <v>76</v>
      </c>
      <c r="D22" s="35">
        <v>165995</v>
      </c>
      <c r="E22" s="84">
        <f>D22/1.12</f>
        <v>148209.821428571</v>
      </c>
      <c r="F22" s="85">
        <f>(E22*0.76)-14000</f>
        <v>98639.4642857143</v>
      </c>
      <c r="G22" s="86" t="s">
        <v>15</v>
      </c>
      <c r="H22" s="87">
        <f>F22*A22</f>
        <v>98639.4642857143</v>
      </c>
    </row>
    <row r="23" spans="1:8">
      <c r="A23" s="38"/>
      <c r="B23" s="38"/>
      <c r="C23" s="39" t="s">
        <v>77</v>
      </c>
      <c r="D23" s="40"/>
      <c r="E23" s="88"/>
      <c r="F23" s="89"/>
      <c r="G23" s="90"/>
      <c r="H23" s="91"/>
    </row>
    <row r="24" ht="15" spans="1:8">
      <c r="A24" s="14"/>
      <c r="B24" s="14"/>
      <c r="C24" s="43" t="s">
        <v>78</v>
      </c>
      <c r="D24" s="13"/>
      <c r="E24" s="92"/>
      <c r="F24" s="93"/>
      <c r="G24" s="94"/>
      <c r="H24" s="95"/>
    </row>
    <row r="25" spans="1:8">
      <c r="A25" s="33">
        <v>1</v>
      </c>
      <c r="B25" s="33" t="s">
        <v>13</v>
      </c>
      <c r="C25" s="34" t="s">
        <v>330</v>
      </c>
      <c r="D25" s="35">
        <v>151995</v>
      </c>
      <c r="E25" s="84">
        <f>D25/1.12</f>
        <v>135709.821428571</v>
      </c>
      <c r="F25" s="85">
        <f>(E25*0.76)</f>
        <v>103139.464285714</v>
      </c>
      <c r="G25" s="86" t="s">
        <v>15</v>
      </c>
      <c r="H25" s="87">
        <f>F25*A25</f>
        <v>103139.464285714</v>
      </c>
    </row>
    <row r="26" spans="1:8">
      <c r="A26" s="38"/>
      <c r="B26" s="38"/>
      <c r="C26" s="39" t="s">
        <v>331</v>
      </c>
      <c r="D26" s="40"/>
      <c r="E26" s="88"/>
      <c r="F26" s="89"/>
      <c r="G26" s="90"/>
      <c r="H26" s="91"/>
    </row>
    <row r="27" ht="15" spans="1:8">
      <c r="A27" s="14"/>
      <c r="B27" s="14"/>
      <c r="C27" s="43" t="s">
        <v>332</v>
      </c>
      <c r="D27" s="13"/>
      <c r="E27" s="92"/>
      <c r="F27" s="93"/>
      <c r="G27" s="94"/>
      <c r="H27" s="95"/>
    </row>
    <row r="28" ht="15" spans="1:8">
      <c r="A28" s="96" t="s">
        <v>24</v>
      </c>
      <c r="B28" s="97"/>
      <c r="C28" s="97"/>
      <c r="D28" s="98"/>
      <c r="E28" s="98"/>
      <c r="F28" s="99"/>
      <c r="G28" s="100" t="s">
        <v>15</v>
      </c>
      <c r="H28" s="101">
        <v>600</v>
      </c>
    </row>
    <row r="29" ht="17.25" spans="1:8">
      <c r="A29" s="102" t="s">
        <v>25</v>
      </c>
      <c r="B29" s="103"/>
      <c r="C29" s="103"/>
      <c r="D29" s="104"/>
      <c r="E29" s="104"/>
      <c r="F29" s="105"/>
      <c r="G29" s="106" t="s">
        <v>15</v>
      </c>
      <c r="H29" s="107">
        <f>SUM(H22:H28)</f>
        <v>202378.928571429</v>
      </c>
    </row>
    <row r="30" ht="16.5" spans="1:8">
      <c r="A30" s="108"/>
      <c r="B30" s="108"/>
      <c r="C30" s="108"/>
      <c r="D30" s="108"/>
      <c r="E30" s="108"/>
      <c r="F30" s="108"/>
      <c r="G30" s="109"/>
      <c r="H30" s="110"/>
    </row>
    <row r="31" spans="1:1">
      <c r="A31" s="26" t="s">
        <v>26</v>
      </c>
    </row>
    <row r="32" spans="2:2">
      <c r="B32" s="26" t="s">
        <v>27</v>
      </c>
    </row>
    <row r="34" s="26" customFormat="1" spans="1:1">
      <c r="A34" s="26" t="s">
        <v>28</v>
      </c>
    </row>
    <row r="35" s="26" customFormat="1" spans="2:2">
      <c r="B35" s="21" t="s">
        <v>96</v>
      </c>
    </row>
    <row r="36" s="26" customFormat="1" spans="2:2">
      <c r="B36" s="22" t="s">
        <v>97</v>
      </c>
    </row>
    <row r="37" s="26" customFormat="1" spans="2:2">
      <c r="B37" s="22" t="s">
        <v>98</v>
      </c>
    </row>
    <row r="38" s="70" customFormat="1" spans="1:8">
      <c r="A38" s="26"/>
      <c r="B38" s="20" t="s">
        <v>518</v>
      </c>
      <c r="C38" s="26"/>
      <c r="D38" s="26"/>
      <c r="E38" s="26"/>
      <c r="F38" s="26"/>
      <c r="G38" s="26"/>
      <c r="H38" s="26"/>
    </row>
    <row r="39" s="70" customFormat="1" spans="1:8">
      <c r="A39" s="26"/>
      <c r="B39" s="19" t="s">
        <v>342</v>
      </c>
      <c r="C39" s="26"/>
      <c r="D39" s="26"/>
      <c r="E39" s="26"/>
      <c r="F39" s="26"/>
      <c r="G39" s="26"/>
      <c r="H39" s="26"/>
    </row>
    <row r="40" s="70" customFormat="1" spans="1:8">
      <c r="A40" s="26"/>
      <c r="B40" s="19" t="s">
        <v>343</v>
      </c>
      <c r="C40" s="26"/>
      <c r="D40" s="26"/>
      <c r="E40" s="26"/>
      <c r="F40" s="26"/>
      <c r="G40" s="26"/>
      <c r="H40" s="26"/>
    </row>
    <row r="41" s="70" customFormat="1" spans="1:8">
      <c r="A41" s="26"/>
      <c r="B41" s="111"/>
      <c r="C41" s="26"/>
      <c r="D41" s="26"/>
      <c r="E41" s="26"/>
      <c r="F41" s="26"/>
      <c r="G41" s="26"/>
      <c r="H41" s="26"/>
    </row>
    <row r="42" spans="1:1">
      <c r="A42" s="26" t="s">
        <v>30</v>
      </c>
    </row>
    <row r="43" s="26" customFormat="1" spans="2:2">
      <c r="B43" s="1" t="s">
        <v>88</v>
      </c>
    </row>
    <row r="44" s="70" customFormat="1" spans="2:2">
      <c r="B44" s="1" t="s">
        <v>333</v>
      </c>
    </row>
    <row r="45" s="70" customFormat="1"/>
    <row r="46" spans="1:1">
      <c r="A46" s="26" t="s">
        <v>58</v>
      </c>
    </row>
    <row r="47" spans="2:2">
      <c r="B47" s="26" t="s">
        <v>519</v>
      </c>
    </row>
    <row r="49" spans="2:2">
      <c r="B49" s="26" t="s">
        <v>35</v>
      </c>
    </row>
    <row r="51" spans="2:2">
      <c r="B51" s="26" t="s">
        <v>36</v>
      </c>
    </row>
    <row r="55" spans="2:2">
      <c r="B55" s="82"/>
    </row>
    <row r="57" spans="1:1">
      <c r="A57" s="26" t="s">
        <v>37</v>
      </c>
    </row>
    <row r="60" spans="1:1">
      <c r="A60" s="26" t="s">
        <v>38</v>
      </c>
    </row>
    <row r="61" spans="1:1">
      <c r="A61" s="26" t="s">
        <v>39</v>
      </c>
    </row>
    <row r="63" spans="1:4">
      <c r="A63" s="26" t="s">
        <v>99</v>
      </c>
      <c r="D63" s="26" t="s">
        <v>41</v>
      </c>
    </row>
    <row r="66" spans="1:4">
      <c r="A66" s="26" t="s">
        <v>42</v>
      </c>
      <c r="D66" s="26" t="s">
        <v>43</v>
      </c>
    </row>
    <row r="67" spans="1:4">
      <c r="A67" s="26" t="s">
        <v>44</v>
      </c>
      <c r="D67" s="26" t="s">
        <v>45</v>
      </c>
    </row>
    <row r="72" spans="1:6">
      <c r="A72" s="1" t="s">
        <v>520</v>
      </c>
      <c r="D72" s="26" t="s">
        <v>47</v>
      </c>
      <c r="F72" s="26" t="s">
        <v>48</v>
      </c>
    </row>
    <row r="73" spans="1:6">
      <c r="A73" s="26" t="s">
        <v>101</v>
      </c>
      <c r="F73" s="26" t="s">
        <v>50</v>
      </c>
    </row>
  </sheetData>
  <mergeCells count="17">
    <mergeCell ref="A4:B4"/>
    <mergeCell ref="A28:F28"/>
    <mergeCell ref="A29:F29"/>
    <mergeCell ref="A22:A24"/>
    <mergeCell ref="A25:A27"/>
    <mergeCell ref="B22:B24"/>
    <mergeCell ref="B25:B27"/>
    <mergeCell ref="D22:D24"/>
    <mergeCell ref="D25:D27"/>
    <mergeCell ref="E22:E24"/>
    <mergeCell ref="E25:E27"/>
    <mergeCell ref="F22:F24"/>
    <mergeCell ref="F25:F27"/>
    <mergeCell ref="G22:G24"/>
    <mergeCell ref="G25:G27"/>
    <mergeCell ref="H22:H24"/>
    <mergeCell ref="H25:H27"/>
  </mergeCells>
  <pageMargins left="0.393055555555556" right="0.17" top="0.84" bottom="0.590277777777778" header="0.5" footer="0.196527777777778"/>
  <pageSetup paperSize="1" scale="67" orientation="portrait" horizontalDpi="120" verticalDpi="72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73"/>
  <sheetViews>
    <sheetView topLeftCell="A25" workbookViewId="0">
      <selection activeCell="A72" sqref="A72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2.7142857142857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7.8571428571429" style="1" customWidth="1"/>
    <col min="8" max="8" width="9.14285714285714" style="1"/>
    <col min="9" max="9" width="10.4285714285714" style="1" customWidth="1"/>
    <col min="10" max="16383" width="9.14285714285714" style="1"/>
  </cols>
  <sheetData>
    <row r="3" ht="17" customHeight="1"/>
    <row r="4" spans="1:2">
      <c r="A4" s="27">
        <v>45838</v>
      </c>
      <c r="B4" s="27"/>
    </row>
    <row r="5" spans="1:2">
      <c r="A5" s="27"/>
      <c r="B5" s="27"/>
    </row>
    <row r="6" spans="1:2">
      <c r="A6" s="27"/>
      <c r="B6" s="27"/>
    </row>
    <row r="7" spans="1:1">
      <c r="A7" s="1" t="s">
        <v>495</v>
      </c>
    </row>
    <row r="8" spans="1:1">
      <c r="A8" s="1" t="s">
        <v>496</v>
      </c>
    </row>
    <row r="9" spans="1:1">
      <c r="A9" s="1" t="s">
        <v>497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6</v>
      </c>
    </row>
    <row r="18" ht="15" spans="3:3">
      <c r="C18" s="28" t="s">
        <v>164</v>
      </c>
    </row>
    <row r="19" ht="25.5" customHeight="1" spans="1:7">
      <c r="A19" s="29" t="s">
        <v>7</v>
      </c>
      <c r="B19" s="29" t="s">
        <v>8</v>
      </c>
      <c r="C19" s="29" t="s">
        <v>9</v>
      </c>
      <c r="D19" s="29" t="s">
        <v>10</v>
      </c>
      <c r="E19" s="30" t="s">
        <v>11</v>
      </c>
      <c r="F19" s="31"/>
      <c r="G19" s="32" t="s">
        <v>12</v>
      </c>
    </row>
    <row r="20" s="1" customFormat="1" spans="1:7">
      <c r="A20" s="33">
        <v>1</v>
      </c>
      <c r="B20" s="33" t="s">
        <v>13</v>
      </c>
      <c r="C20" s="34" t="s">
        <v>79</v>
      </c>
      <c r="D20" s="35">
        <v>49995</v>
      </c>
      <c r="E20" s="36">
        <f>(D20*0.76)-4000</f>
        <v>33996.2</v>
      </c>
      <c r="F20" s="33" t="s">
        <v>15</v>
      </c>
      <c r="G20" s="37">
        <f>E20*A20</f>
        <v>33996.2</v>
      </c>
    </row>
    <row r="21" s="1" customFormat="1" spans="1:7">
      <c r="A21" s="38"/>
      <c r="B21" s="38"/>
      <c r="C21" s="39" t="s">
        <v>80</v>
      </c>
      <c r="D21" s="40"/>
      <c r="E21" s="41"/>
      <c r="F21" s="38"/>
      <c r="G21" s="42"/>
    </row>
    <row r="22" s="1" customFormat="1" ht="15" spans="1:7">
      <c r="A22" s="14"/>
      <c r="B22" s="14"/>
      <c r="C22" s="43" t="s">
        <v>81</v>
      </c>
      <c r="D22" s="13"/>
      <c r="E22" s="44"/>
      <c r="F22" s="14"/>
      <c r="G22" s="45"/>
    </row>
    <row r="23" s="1" customFormat="1" ht="15" spans="1:7">
      <c r="A23" s="4" t="s">
        <v>24</v>
      </c>
      <c r="B23" s="16"/>
      <c r="C23" s="16"/>
      <c r="D23" s="5"/>
      <c r="E23" s="6"/>
      <c r="F23" s="7" t="s">
        <v>15</v>
      </c>
      <c r="G23" s="8">
        <v>600</v>
      </c>
    </row>
    <row r="24" s="1" customFormat="1" ht="17.25" spans="1:7">
      <c r="A24" s="46" t="s">
        <v>25</v>
      </c>
      <c r="B24" s="65"/>
      <c r="C24" s="65"/>
      <c r="D24" s="47"/>
      <c r="E24" s="48"/>
      <c r="F24" s="66" t="s">
        <v>15</v>
      </c>
      <c r="G24" s="50">
        <f>SUM(G20:G23)</f>
        <v>34596.2</v>
      </c>
    </row>
    <row r="25" s="1" customFormat="1" ht="16.5" spans="1:7">
      <c r="A25" s="51"/>
      <c r="B25" s="51"/>
      <c r="C25" s="51"/>
      <c r="D25" s="51"/>
      <c r="E25" s="51"/>
      <c r="F25" s="52"/>
      <c r="G25" s="53"/>
    </row>
    <row r="26" s="1" customFormat="1" ht="15" spans="3:3">
      <c r="C26" s="28" t="s">
        <v>167</v>
      </c>
    </row>
    <row r="27" s="1" customFormat="1" ht="25.5" customHeight="1" spans="1:7">
      <c r="A27" s="29" t="s">
        <v>7</v>
      </c>
      <c r="B27" s="29" t="s">
        <v>8</v>
      </c>
      <c r="C27" s="29" t="s">
        <v>9</v>
      </c>
      <c r="D27" s="29" t="s">
        <v>10</v>
      </c>
      <c r="E27" s="30" t="s">
        <v>11</v>
      </c>
      <c r="F27" s="31"/>
      <c r="G27" s="32" t="s">
        <v>12</v>
      </c>
    </row>
    <row r="28" s="1" customFormat="1" spans="1:7">
      <c r="A28" s="33">
        <v>1</v>
      </c>
      <c r="B28" s="33" t="s">
        <v>13</v>
      </c>
      <c r="C28" s="34" t="s">
        <v>85</v>
      </c>
      <c r="D28" s="35">
        <v>68995</v>
      </c>
      <c r="E28" s="36">
        <f>(D28*0.76)-7000</f>
        <v>45436.2</v>
      </c>
      <c r="F28" s="33" t="s">
        <v>15</v>
      </c>
      <c r="G28" s="37">
        <f>E28*A28</f>
        <v>45436.2</v>
      </c>
    </row>
    <row r="29" s="1" customFormat="1" spans="1:7">
      <c r="A29" s="38"/>
      <c r="B29" s="38"/>
      <c r="C29" s="39" t="s">
        <v>86</v>
      </c>
      <c r="D29" s="40"/>
      <c r="E29" s="41"/>
      <c r="F29" s="38"/>
      <c r="G29" s="42"/>
    </row>
    <row r="30" s="1" customFormat="1" ht="15" spans="1:7">
      <c r="A30" s="14"/>
      <c r="B30" s="14"/>
      <c r="C30" s="43" t="s">
        <v>87</v>
      </c>
      <c r="D30" s="13"/>
      <c r="E30" s="44"/>
      <c r="F30" s="14"/>
      <c r="G30" s="45"/>
    </row>
    <row r="31" s="1" customFormat="1" ht="15" spans="1:7">
      <c r="A31" s="4" t="s">
        <v>24</v>
      </c>
      <c r="B31" s="16"/>
      <c r="C31" s="16"/>
      <c r="D31" s="5"/>
      <c r="E31" s="6"/>
      <c r="F31" s="7" t="s">
        <v>15</v>
      </c>
      <c r="G31" s="8">
        <v>600</v>
      </c>
    </row>
    <row r="32" s="1" customFormat="1" ht="17.25" spans="1:7">
      <c r="A32" s="46" t="s">
        <v>25</v>
      </c>
      <c r="B32" s="65"/>
      <c r="C32" s="65"/>
      <c r="D32" s="47"/>
      <c r="E32" s="48"/>
      <c r="F32" s="66" t="s">
        <v>15</v>
      </c>
      <c r="G32" s="50">
        <f>SUM(G28:G31)</f>
        <v>46036.2</v>
      </c>
    </row>
    <row r="33" s="1" customFormat="1" ht="16.5" spans="1:7">
      <c r="A33" s="51"/>
      <c r="B33" s="51"/>
      <c r="C33" s="51"/>
      <c r="D33" s="51"/>
      <c r="E33" s="51"/>
      <c r="F33" s="52"/>
      <c r="G33" s="53"/>
    </row>
    <row r="34" s="1" customFormat="1" spans="1:1">
      <c r="A34" s="1" t="s">
        <v>26</v>
      </c>
    </row>
    <row r="35" s="1" customFormat="1" spans="2:2">
      <c r="B35" s="1" t="s">
        <v>27</v>
      </c>
    </row>
    <row r="37" s="1" customFormat="1" spans="1:1">
      <c r="A37" s="1" t="s">
        <v>28</v>
      </c>
    </row>
    <row r="38" s="1" customFormat="1" spans="2:2">
      <c r="B38" s="1" t="s">
        <v>105</v>
      </c>
    </row>
    <row r="39" s="2" customFormat="1" spans="2:2">
      <c r="B39" s="1" t="s">
        <v>106</v>
      </c>
    </row>
    <row r="40" s="2" customFormat="1" spans="2:2">
      <c r="B40" s="1" t="s">
        <v>107</v>
      </c>
    </row>
    <row r="42" s="1" customFormat="1" spans="1:1">
      <c r="A42" s="1" t="s">
        <v>30</v>
      </c>
    </row>
    <row r="43" s="1" customFormat="1" spans="2:2">
      <c r="B43" s="1" t="s">
        <v>31</v>
      </c>
    </row>
    <row r="44" s="2" customFormat="1" spans="2:2">
      <c r="B44" s="1"/>
    </row>
    <row r="45" s="1" customFormat="1" spans="1:1">
      <c r="A45" s="1" t="s">
        <v>58</v>
      </c>
    </row>
    <row r="46" s="1" customFormat="1" spans="2:2">
      <c r="B46" s="1" t="s">
        <v>34</v>
      </c>
    </row>
    <row r="48" s="1" customFormat="1" spans="2:2">
      <c r="B48" s="1" t="s">
        <v>35</v>
      </c>
    </row>
    <row r="50" s="1" customFormat="1" spans="2:2">
      <c r="B50" s="1" t="s">
        <v>36</v>
      </c>
    </row>
    <row r="55" s="1" customFormat="1" spans="1:1">
      <c r="A55" s="1" t="s">
        <v>37</v>
      </c>
    </row>
    <row r="58" s="1" customFormat="1" spans="1:1">
      <c r="A58" s="1" t="s">
        <v>38</v>
      </c>
    </row>
    <row r="59" s="1" customFormat="1" spans="1:1">
      <c r="A59" s="1" t="s">
        <v>39</v>
      </c>
    </row>
    <row r="63" s="1" customFormat="1" spans="1:4">
      <c r="A63" s="1" t="s">
        <v>40</v>
      </c>
      <c r="D63" s="1" t="s">
        <v>41</v>
      </c>
    </row>
    <row r="66" s="1" customFormat="1" spans="1:4">
      <c r="A66" s="1" t="s">
        <v>42</v>
      </c>
      <c r="D66" s="1" t="s">
        <v>43</v>
      </c>
    </row>
    <row r="67" s="1" customFormat="1" spans="1:4">
      <c r="A67" s="1" t="s">
        <v>44</v>
      </c>
      <c r="D67" s="1" t="s">
        <v>45</v>
      </c>
    </row>
    <row r="72" s="1" customFormat="1" spans="1:5">
      <c r="A72" s="1" t="s">
        <v>521</v>
      </c>
      <c r="D72" s="1" t="s">
        <v>47</v>
      </c>
      <c r="E72" s="1" t="s">
        <v>48</v>
      </c>
    </row>
    <row r="73" s="1" customFormat="1" spans="1:5">
      <c r="A73" s="1" t="s">
        <v>160</v>
      </c>
      <c r="E73" s="1" t="s">
        <v>50</v>
      </c>
    </row>
  </sheetData>
  <mergeCells count="17">
    <mergeCell ref="A4:B4"/>
    <mergeCell ref="A23:E23"/>
    <mergeCell ref="A24:E24"/>
    <mergeCell ref="A31:E31"/>
    <mergeCell ref="A32:E32"/>
    <mergeCell ref="A20:A22"/>
    <mergeCell ref="A28:A30"/>
    <mergeCell ref="B20:B22"/>
    <mergeCell ref="B28:B30"/>
    <mergeCell ref="D20:D22"/>
    <mergeCell ref="D28:D30"/>
    <mergeCell ref="E20:E22"/>
    <mergeCell ref="E28:E30"/>
    <mergeCell ref="F20:F22"/>
    <mergeCell ref="F28:F30"/>
    <mergeCell ref="G20:G22"/>
    <mergeCell ref="G28:G30"/>
  </mergeCells>
  <pageMargins left="0.432638888888889" right="0.196527777777778" top="0.75" bottom="0.708333333333333" header="0.511805555555556" footer="0.3"/>
  <pageSetup paperSize="9" scale="68" orientation="portrait"/>
  <headerFooter/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4"/>
  <sheetViews>
    <sheetView workbookViewId="0">
      <selection activeCell="E17" sqref="E1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6.5714285714286" style="1" customWidth="1"/>
    <col min="8" max="16384" width="9.14285714285714" style="1"/>
  </cols>
  <sheetData>
    <row r="4" spans="1:2">
      <c r="A4" s="27">
        <v>45838</v>
      </c>
      <c r="B4" s="27"/>
    </row>
    <row r="5" spans="1:2">
      <c r="A5" s="27"/>
      <c r="B5" s="27"/>
    </row>
    <row r="6" spans="1:2">
      <c r="A6" s="27"/>
      <c r="B6" s="27"/>
    </row>
    <row r="7" spans="1:1">
      <c r="A7" s="27" t="s">
        <v>522</v>
      </c>
    </row>
    <row r="8" spans="1:1">
      <c r="A8" s="83" t="s">
        <v>523</v>
      </c>
    </row>
    <row r="9" spans="1:1">
      <c r="A9" s="1" t="s">
        <v>524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74</v>
      </c>
    </row>
    <row r="18" ht="15" spans="3:3">
      <c r="C18" s="24"/>
    </row>
    <row r="19" ht="25.5" customHeight="1" spans="1:7">
      <c r="A19" s="29" t="s">
        <v>7</v>
      </c>
      <c r="B19" s="29" t="s">
        <v>8</v>
      </c>
      <c r="C19" s="29" t="s">
        <v>9</v>
      </c>
      <c r="D19" s="29" t="s">
        <v>10</v>
      </c>
      <c r="E19" s="30" t="s">
        <v>11</v>
      </c>
      <c r="F19" s="31"/>
      <c r="G19" s="32" t="s">
        <v>12</v>
      </c>
    </row>
    <row r="20" customFormat="1" ht="15" spans="1:7">
      <c r="A20" s="33">
        <v>1</v>
      </c>
      <c r="B20" s="33" t="s">
        <v>13</v>
      </c>
      <c r="C20" s="56" t="s">
        <v>280</v>
      </c>
      <c r="D20" s="35">
        <v>43595</v>
      </c>
      <c r="E20" s="36">
        <f>(D20*0.76)-1800</f>
        <v>31332.2</v>
      </c>
      <c r="F20" s="33" t="s">
        <v>15</v>
      </c>
      <c r="G20" s="37">
        <f>E20*A20</f>
        <v>31332.2</v>
      </c>
    </row>
    <row r="21" customFormat="1" ht="15" spans="1:7">
      <c r="A21" s="38"/>
      <c r="B21" s="38"/>
      <c r="C21" s="59" t="s">
        <v>180</v>
      </c>
      <c r="D21" s="40"/>
      <c r="E21" s="41"/>
      <c r="F21" s="38"/>
      <c r="G21" s="42"/>
    </row>
    <row r="22" customFormat="1" ht="15" spans="1:7">
      <c r="A22" s="38"/>
      <c r="B22" s="38"/>
      <c r="C22" s="59" t="s">
        <v>281</v>
      </c>
      <c r="D22" s="40"/>
      <c r="E22" s="41"/>
      <c r="F22" s="38"/>
      <c r="G22" s="42"/>
    </row>
    <row r="23" customFormat="1" ht="15.75" spans="1:7">
      <c r="A23" s="14"/>
      <c r="B23" s="14"/>
      <c r="C23" s="62" t="s">
        <v>282</v>
      </c>
      <c r="D23" s="13"/>
      <c r="E23" s="44"/>
      <c r="F23" s="14"/>
      <c r="G23" s="45"/>
    </row>
    <row r="24" ht="17.25" spans="1:7">
      <c r="A24" s="46" t="s">
        <v>25</v>
      </c>
      <c r="B24" s="65"/>
      <c r="C24" s="65"/>
      <c r="D24" s="47"/>
      <c r="E24" s="48"/>
      <c r="F24" s="66" t="s">
        <v>15</v>
      </c>
      <c r="G24" s="50">
        <f>SUM(G20:G23)</f>
        <v>31332.2</v>
      </c>
    </row>
    <row r="25" ht="15" spans="1:7">
      <c r="A25" s="9" t="s">
        <v>309</v>
      </c>
      <c r="B25" s="10"/>
      <c r="C25" s="11"/>
      <c r="D25" s="12"/>
      <c r="E25" s="13"/>
      <c r="F25" s="14" t="s">
        <v>15</v>
      </c>
      <c r="G25" s="15">
        <v>1800</v>
      </c>
    </row>
    <row r="26" customFormat="1" ht="15.75" spans="1:8">
      <c r="A26" s="4" t="s">
        <v>24</v>
      </c>
      <c r="B26" s="16"/>
      <c r="C26" s="16"/>
      <c r="D26" s="5"/>
      <c r="E26" s="6"/>
      <c r="F26" s="17" t="s">
        <v>15</v>
      </c>
      <c r="G26" s="8">
        <v>600</v>
      </c>
      <c r="H26" s="2"/>
    </row>
    <row r="27" ht="17.25" spans="1:7">
      <c r="A27" s="46" t="s">
        <v>83</v>
      </c>
      <c r="B27" s="65"/>
      <c r="C27" s="65"/>
      <c r="D27" s="47"/>
      <c r="E27" s="48"/>
      <c r="F27" s="66" t="s">
        <v>15</v>
      </c>
      <c r="G27" s="50">
        <f>SUM(G24:G26)</f>
        <v>33732.2</v>
      </c>
    </row>
    <row r="28" ht="16.5" spans="1:7">
      <c r="A28" s="51"/>
      <c r="B28" s="51"/>
      <c r="C28" s="51"/>
      <c r="D28" s="51"/>
      <c r="E28" s="51"/>
      <c r="F28" s="52"/>
      <c r="G28" s="53"/>
    </row>
    <row r="29" spans="1:1">
      <c r="A29" s="1" t="s">
        <v>26</v>
      </c>
    </row>
    <row r="30" spans="2:2">
      <c r="B30" s="1" t="s">
        <v>27</v>
      </c>
    </row>
    <row r="32" spans="1:1">
      <c r="A32" s="1" t="s">
        <v>30</v>
      </c>
    </row>
    <row r="33" customFormat="1" ht="15" spans="1:2">
      <c r="A33" s="2"/>
      <c r="B33" s="1" t="s">
        <v>31</v>
      </c>
    </row>
    <row r="34" s="2" customFormat="1" spans="2:2">
      <c r="B34" s="1"/>
    </row>
    <row r="35" spans="1:1">
      <c r="A35" s="1" t="s">
        <v>58</v>
      </c>
    </row>
    <row r="36" spans="2:2">
      <c r="B36" s="1" t="s">
        <v>34</v>
      </c>
    </row>
    <row r="37" spans="2:2">
      <c r="B37" s="24" t="s">
        <v>90</v>
      </c>
    </row>
    <row r="38" spans="2:2">
      <c r="B38" s="54"/>
    </row>
    <row r="39" spans="2:2">
      <c r="B39" s="1" t="s">
        <v>35</v>
      </c>
    </row>
    <row r="41" spans="2:2">
      <c r="B41" s="1" t="s">
        <v>36</v>
      </c>
    </row>
    <row r="42" spans="2:2">
      <c r="B42" s="55"/>
    </row>
    <row r="43" spans="2:2">
      <c r="B43" s="55" t="s">
        <v>525</v>
      </c>
    </row>
    <row r="45" spans="2:2">
      <c r="B45" s="24"/>
    </row>
    <row r="47" spans="1:1">
      <c r="A47" s="1" t="s">
        <v>37</v>
      </c>
    </row>
    <row r="50" spans="1:1">
      <c r="A50" s="1" t="s">
        <v>38</v>
      </c>
    </row>
    <row r="51" spans="1:1">
      <c r="A51" s="1" t="s">
        <v>39</v>
      </c>
    </row>
    <row r="54" spans="1:4">
      <c r="A54" s="1" t="s">
        <v>99</v>
      </c>
      <c r="D54" s="1" t="s">
        <v>41</v>
      </c>
    </row>
    <row r="57" spans="1:4">
      <c r="A57" s="1" t="s">
        <v>42</v>
      </c>
      <c r="D57" s="1" t="s">
        <v>43</v>
      </c>
    </row>
    <row r="58" spans="1:4">
      <c r="A58" s="1" t="s">
        <v>44</v>
      </c>
      <c r="D58" s="1" t="s">
        <v>45</v>
      </c>
    </row>
    <row r="63" spans="1:5">
      <c r="A63" s="1" t="s">
        <v>484</v>
      </c>
      <c r="D63" s="1" t="s">
        <v>47</v>
      </c>
      <c r="E63" s="1" t="s">
        <v>48</v>
      </c>
    </row>
    <row r="64" spans="1:5">
      <c r="A64" s="1" t="s">
        <v>312</v>
      </c>
      <c r="E64" s="1" t="s">
        <v>50</v>
      </c>
    </row>
  </sheetData>
  <mergeCells count="10">
    <mergeCell ref="A4:B4"/>
    <mergeCell ref="A24:E24"/>
    <mergeCell ref="A26:E26"/>
    <mergeCell ref="A27:E27"/>
    <mergeCell ref="A20:A23"/>
    <mergeCell ref="B20:B23"/>
    <mergeCell ref="D20:D23"/>
    <mergeCell ref="E20:E23"/>
    <mergeCell ref="F20:F23"/>
    <mergeCell ref="G20:G23"/>
  </mergeCells>
  <pageMargins left="0.432638888888889" right="0.17" top="0.84" bottom="0.590277777777778" header="0.511805555555556" footer="0.196527777777778"/>
  <pageSetup paperSize="1" scale="76" orientation="portrait" horizontalDpi="120" verticalDpi="72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4"/>
  <sheetViews>
    <sheetView workbookViewId="0">
      <selection activeCell="C19" sqref="C19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1.7142857142857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1428571428571" style="1" customWidth="1"/>
    <col min="8" max="16384" width="9.14285714285714" style="1"/>
  </cols>
  <sheetData>
    <row r="4" spans="1:2">
      <c r="A4" s="27">
        <v>45838</v>
      </c>
      <c r="B4" s="27"/>
    </row>
    <row r="5" spans="1:2">
      <c r="A5" s="27"/>
      <c r="B5" s="27"/>
    </row>
    <row r="6" spans="1:2">
      <c r="A6" s="27"/>
      <c r="B6" s="27"/>
    </row>
    <row r="7" spans="1:1">
      <c r="A7" s="1" t="s">
        <v>526</v>
      </c>
    </row>
    <row r="8" spans="1:1">
      <c r="A8" s="1" t="s">
        <v>527</v>
      </c>
    </row>
    <row r="9" spans="1:1">
      <c r="A9" s="1" t="s">
        <v>528</v>
      </c>
    </row>
    <row r="10" spans="1:1">
      <c r="A10" s="1" t="s">
        <v>529</v>
      </c>
    </row>
    <row r="13" spans="1:1">
      <c r="A13" s="1" t="s">
        <v>3</v>
      </c>
    </row>
    <row r="15" spans="2:2">
      <c r="B15" s="1" t="s">
        <v>4</v>
      </c>
    </row>
    <row r="16" spans="2:2">
      <c r="B16" s="1" t="s">
        <v>5</v>
      </c>
    </row>
    <row r="18" spans="1:1">
      <c r="A18" s="1" t="s">
        <v>74</v>
      </c>
    </row>
    <row r="19" ht="15" spans="3:3">
      <c r="C19" s="28" t="s">
        <v>164</v>
      </c>
    </row>
    <row r="20" ht="25.5" customHeight="1" spans="1:7">
      <c r="A20" s="29" t="s">
        <v>7</v>
      </c>
      <c r="B20" s="29" t="s">
        <v>8</v>
      </c>
      <c r="C20" s="29" t="s">
        <v>9</v>
      </c>
      <c r="D20" s="29" t="s">
        <v>10</v>
      </c>
      <c r="E20" s="30" t="s">
        <v>11</v>
      </c>
      <c r="F20" s="31"/>
      <c r="G20" s="32" t="s">
        <v>12</v>
      </c>
    </row>
    <row r="21" spans="1:7">
      <c r="A21" s="33">
        <v>2</v>
      </c>
      <c r="B21" s="33" t="s">
        <v>13</v>
      </c>
      <c r="C21" s="34" t="s">
        <v>165</v>
      </c>
      <c r="D21" s="35">
        <v>80495</v>
      </c>
      <c r="E21" s="36">
        <f>(D21*0.76)-2500</f>
        <v>58676.2</v>
      </c>
      <c r="F21" s="33" t="s">
        <v>15</v>
      </c>
      <c r="G21" s="37">
        <f>E21*A21</f>
        <v>117352.4</v>
      </c>
    </row>
    <row r="22" spans="1:7">
      <c r="A22" s="38"/>
      <c r="B22" s="38"/>
      <c r="C22" s="39" t="s">
        <v>77</v>
      </c>
      <c r="D22" s="40"/>
      <c r="E22" s="41"/>
      <c r="F22" s="38"/>
      <c r="G22" s="42"/>
    </row>
    <row r="23" ht="15" spans="1:7">
      <c r="A23" s="14"/>
      <c r="B23" s="14"/>
      <c r="C23" s="43" t="s">
        <v>166</v>
      </c>
      <c r="D23" s="13"/>
      <c r="E23" s="44"/>
      <c r="F23" s="14"/>
      <c r="G23" s="45"/>
    </row>
    <row r="24" s="1" customFormat="1" ht="17.25" spans="1:7">
      <c r="A24" s="46" t="s">
        <v>25</v>
      </c>
      <c r="B24" s="65"/>
      <c r="C24" s="65"/>
      <c r="D24" s="47"/>
      <c r="E24" s="48"/>
      <c r="F24" s="66" t="s">
        <v>15</v>
      </c>
      <c r="G24" s="50">
        <f>SUM(G21:G23)</f>
        <v>117352.4</v>
      </c>
    </row>
    <row r="25" s="1" customFormat="1" ht="15" spans="1:7">
      <c r="A25" s="9" t="s">
        <v>530</v>
      </c>
      <c r="B25" s="10"/>
      <c r="C25" s="11"/>
      <c r="D25" s="12"/>
      <c r="E25" s="13"/>
      <c r="F25" s="14" t="s">
        <v>15</v>
      </c>
      <c r="G25" s="15">
        <v>41830</v>
      </c>
    </row>
    <row r="26" customFormat="1" ht="15.75" spans="1:8">
      <c r="A26" s="4" t="s">
        <v>24</v>
      </c>
      <c r="B26" s="16"/>
      <c r="C26" s="16"/>
      <c r="D26" s="5"/>
      <c r="E26" s="6"/>
      <c r="F26" s="17" t="s">
        <v>15</v>
      </c>
      <c r="G26" s="8">
        <v>600</v>
      </c>
      <c r="H26" s="2"/>
    </row>
    <row r="27" s="1" customFormat="1" ht="17.25" spans="1:7">
      <c r="A27" s="46" t="s">
        <v>83</v>
      </c>
      <c r="B27" s="65"/>
      <c r="C27" s="65"/>
      <c r="D27" s="47"/>
      <c r="E27" s="48"/>
      <c r="F27" s="66" t="s">
        <v>15</v>
      </c>
      <c r="G27" s="50">
        <f>SUM(G24:G26)</f>
        <v>159782.4</v>
      </c>
    </row>
    <row r="28" ht="16.5" spans="1:7">
      <c r="A28" s="51"/>
      <c r="B28" s="51"/>
      <c r="C28" s="51"/>
      <c r="D28" s="51"/>
      <c r="E28" s="51"/>
      <c r="F28" s="52"/>
      <c r="G28" s="53"/>
    </row>
    <row r="29" ht="15" spans="3:3">
      <c r="C29" s="28" t="s">
        <v>167</v>
      </c>
    </row>
    <row r="30" ht="25.5" customHeight="1" spans="1:7">
      <c r="A30" s="29" t="s">
        <v>7</v>
      </c>
      <c r="B30" s="29" t="s">
        <v>8</v>
      </c>
      <c r="C30" s="29" t="s">
        <v>9</v>
      </c>
      <c r="D30" s="29" t="s">
        <v>10</v>
      </c>
      <c r="E30" s="30" t="s">
        <v>11</v>
      </c>
      <c r="F30" s="31"/>
      <c r="G30" s="32" t="s">
        <v>12</v>
      </c>
    </row>
    <row r="31" spans="1:7">
      <c r="A31" s="33">
        <v>2</v>
      </c>
      <c r="B31" s="33" t="s">
        <v>13</v>
      </c>
      <c r="C31" s="34" t="s">
        <v>128</v>
      </c>
      <c r="D31" s="35">
        <v>113195</v>
      </c>
      <c r="E31" s="36">
        <f>(D31*0.76)-7000</f>
        <v>79028.2</v>
      </c>
      <c r="F31" s="33" t="s">
        <v>15</v>
      </c>
      <c r="G31" s="37">
        <f>E31*A31</f>
        <v>158056.4</v>
      </c>
    </row>
    <row r="32" spans="1:7">
      <c r="A32" s="38"/>
      <c r="B32" s="38"/>
      <c r="C32" s="39" t="s">
        <v>77</v>
      </c>
      <c r="D32" s="40"/>
      <c r="E32" s="41"/>
      <c r="F32" s="38"/>
      <c r="G32" s="42"/>
    </row>
    <row r="33" ht="15" spans="1:7">
      <c r="A33" s="14"/>
      <c r="B33" s="14"/>
      <c r="C33" s="43" t="s">
        <v>129</v>
      </c>
      <c r="D33" s="13"/>
      <c r="E33" s="44"/>
      <c r="F33" s="14"/>
      <c r="G33" s="45"/>
    </row>
    <row r="34" s="1" customFormat="1" ht="17.25" spans="1:7">
      <c r="A34" s="46" t="s">
        <v>25</v>
      </c>
      <c r="B34" s="65"/>
      <c r="C34" s="65"/>
      <c r="D34" s="47"/>
      <c r="E34" s="48"/>
      <c r="F34" s="66" t="s">
        <v>15</v>
      </c>
      <c r="G34" s="50">
        <f>SUM(G31:G33)</f>
        <v>158056.4</v>
      </c>
    </row>
    <row r="35" s="1" customFormat="1" ht="15" spans="1:7">
      <c r="A35" s="9" t="s">
        <v>530</v>
      </c>
      <c r="B35" s="10"/>
      <c r="C35" s="11"/>
      <c r="D35" s="12"/>
      <c r="E35" s="13"/>
      <c r="F35" s="14" t="s">
        <v>15</v>
      </c>
      <c r="G35" s="15">
        <v>41830</v>
      </c>
    </row>
    <row r="36" customFormat="1" ht="15.75" spans="1:8">
      <c r="A36" s="4" t="s">
        <v>24</v>
      </c>
      <c r="B36" s="16"/>
      <c r="C36" s="16"/>
      <c r="D36" s="5"/>
      <c r="E36" s="6"/>
      <c r="F36" s="17" t="s">
        <v>15</v>
      </c>
      <c r="G36" s="8">
        <v>600</v>
      </c>
      <c r="H36" s="2"/>
    </row>
    <row r="37" s="1" customFormat="1" ht="17.25" spans="1:7">
      <c r="A37" s="46" t="s">
        <v>83</v>
      </c>
      <c r="B37" s="65"/>
      <c r="C37" s="65"/>
      <c r="D37" s="47"/>
      <c r="E37" s="48"/>
      <c r="F37" s="66" t="s">
        <v>15</v>
      </c>
      <c r="G37" s="50">
        <f>SUM(G34:G36)</f>
        <v>200486.4</v>
      </c>
    </row>
    <row r="38" ht="16.5" spans="1:7">
      <c r="A38" s="51"/>
      <c r="B38" s="51"/>
      <c r="C38" s="51"/>
      <c r="D38" s="51"/>
      <c r="E38" s="51"/>
      <c r="F38" s="52"/>
      <c r="G38" s="53"/>
    </row>
    <row r="39" spans="1:1">
      <c r="A39" s="1" t="s">
        <v>26</v>
      </c>
    </row>
    <row r="40" spans="2:2">
      <c r="B40" s="1" t="s">
        <v>27</v>
      </c>
    </row>
    <row r="41" customFormat="1" ht="15" spans="2:2">
      <c r="B41" s="1"/>
    </row>
    <row r="42" spans="1:1">
      <c r="A42" s="1" t="s">
        <v>30</v>
      </c>
    </row>
    <row r="43" spans="2:2">
      <c r="B43" s="1" t="s">
        <v>88</v>
      </c>
    </row>
    <row r="44" s="2" customFormat="1" spans="2:2">
      <c r="B44" s="1"/>
    </row>
    <row r="45" s="1" customFormat="1" spans="1:2">
      <c r="A45" s="1" t="s">
        <v>32</v>
      </c>
      <c r="B45" s="1" t="s">
        <v>33</v>
      </c>
    </row>
    <row r="46" s="1" customFormat="1" spans="2:2">
      <c r="B46" s="1" t="s">
        <v>34</v>
      </c>
    </row>
    <row r="47" s="2" customFormat="1" spans="2:2">
      <c r="B47" s="24" t="s">
        <v>169</v>
      </c>
    </row>
    <row r="48" s="2" customFormat="1" spans="2:2">
      <c r="B48" s="25" t="s">
        <v>349</v>
      </c>
    </row>
    <row r="49" s="2" customFormat="1" spans="2:2">
      <c r="B49" s="24"/>
    </row>
    <row r="50" spans="2:2">
      <c r="B50" s="1" t="s">
        <v>35</v>
      </c>
    </row>
    <row r="52" spans="2:2">
      <c r="B52" s="1" t="s">
        <v>36</v>
      </c>
    </row>
    <row r="57" spans="1:1">
      <c r="A57" s="1" t="s">
        <v>37</v>
      </c>
    </row>
    <row r="60" spans="1:1">
      <c r="A60" s="1" t="s">
        <v>38</v>
      </c>
    </row>
    <row r="61" spans="1:1">
      <c r="A61" s="1" t="s">
        <v>39</v>
      </c>
    </row>
    <row r="64" spans="1:4">
      <c r="A64" s="1" t="s">
        <v>40</v>
      </c>
      <c r="D64" s="1" t="s">
        <v>41</v>
      </c>
    </row>
    <row r="67" spans="1:4">
      <c r="A67" s="1" t="s">
        <v>42</v>
      </c>
      <c r="D67" s="1" t="s">
        <v>43</v>
      </c>
    </row>
    <row r="68" spans="1:4">
      <c r="A68" s="1" t="s">
        <v>44</v>
      </c>
      <c r="D68" s="1" t="s">
        <v>45</v>
      </c>
    </row>
    <row r="73" spans="1:5">
      <c r="A73" s="1" t="s">
        <v>531</v>
      </c>
      <c r="D73" s="1" t="s">
        <v>47</v>
      </c>
      <c r="E73" s="1" t="s">
        <v>48</v>
      </c>
    </row>
    <row r="74" spans="1:5">
      <c r="A74" s="1" t="s">
        <v>532</v>
      </c>
      <c r="E74" s="1" t="s">
        <v>50</v>
      </c>
    </row>
  </sheetData>
  <mergeCells count="19">
    <mergeCell ref="A4:B4"/>
    <mergeCell ref="A24:E24"/>
    <mergeCell ref="A26:E26"/>
    <mergeCell ref="A27:E27"/>
    <mergeCell ref="A34:E34"/>
    <mergeCell ref="A36:E36"/>
    <mergeCell ref="A37:E37"/>
    <mergeCell ref="A21:A23"/>
    <mergeCell ref="A31:A33"/>
    <mergeCell ref="B21:B23"/>
    <mergeCell ref="B31:B33"/>
    <mergeCell ref="D21:D23"/>
    <mergeCell ref="D31:D33"/>
    <mergeCell ref="E21:E23"/>
    <mergeCell ref="E31:E33"/>
    <mergeCell ref="F21:F23"/>
    <mergeCell ref="F31:F33"/>
    <mergeCell ref="G21:G23"/>
    <mergeCell ref="G31:G33"/>
  </mergeCells>
  <pageMargins left="0.393055555555556" right="0.17" top="0.865972222222222" bottom="0.590277777777778" header="0.5" footer="0.196527777777778"/>
  <pageSetup paperSize="1" scale="64" orientation="portrait" horizontalDpi="120" verticalDpi="72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72"/>
  <sheetViews>
    <sheetView topLeftCell="A62" workbookViewId="0">
      <selection activeCell="A71" sqref="A71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1.5714285714286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4380952380952" style="1" customWidth="1"/>
    <col min="8" max="16384" width="9.1047619047619" style="1"/>
  </cols>
  <sheetData>
    <row r="3" ht="15" customHeight="1"/>
    <row r="4" spans="1:2">
      <c r="A4" s="27">
        <v>45838</v>
      </c>
      <c r="B4" s="27"/>
    </row>
    <row r="5" spans="1:2">
      <c r="A5" s="27"/>
      <c r="B5" s="27"/>
    </row>
    <row r="6" spans="1:2">
      <c r="A6" s="27"/>
      <c r="B6" s="27"/>
    </row>
    <row r="7" spans="1:2">
      <c r="A7" s="27" t="s">
        <v>533</v>
      </c>
      <c r="B7" s="27"/>
    </row>
    <row r="8" spans="1:2">
      <c r="A8" s="27" t="s">
        <v>534</v>
      </c>
      <c r="B8" s="27"/>
    </row>
    <row r="9" spans="1:1">
      <c r="A9" s="27" t="s">
        <v>132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8" spans="1:1">
      <c r="A18" s="1" t="s">
        <v>6</v>
      </c>
    </row>
    <row r="19" ht="15" spans="3:3">
      <c r="C19" s="28"/>
    </row>
    <row r="20" ht="25.5" customHeight="1" spans="1:7">
      <c r="A20" s="29" t="s">
        <v>7</v>
      </c>
      <c r="B20" s="29" t="s">
        <v>8</v>
      </c>
      <c r="C20" s="29" t="s">
        <v>9</v>
      </c>
      <c r="D20" s="29" t="s">
        <v>10</v>
      </c>
      <c r="E20" s="30" t="s">
        <v>11</v>
      </c>
      <c r="F20" s="31"/>
      <c r="G20" s="32" t="s">
        <v>12</v>
      </c>
    </row>
    <row r="21" customFormat="1" ht="15" spans="1:7">
      <c r="A21" s="33">
        <v>1</v>
      </c>
      <c r="B21" s="67" t="s">
        <v>13</v>
      </c>
      <c r="C21" s="56" t="s">
        <v>179</v>
      </c>
      <c r="D21" s="57">
        <v>48695</v>
      </c>
      <c r="E21" s="36">
        <f>(D21*0.76)-1800</f>
        <v>35208.2</v>
      </c>
      <c r="F21" s="33" t="s">
        <v>15</v>
      </c>
      <c r="G21" s="58">
        <f>E21*A21</f>
        <v>35208.2</v>
      </c>
    </row>
    <row r="22" customFormat="1" ht="15" spans="1:7">
      <c r="A22" s="38"/>
      <c r="B22" s="68"/>
      <c r="C22" s="59" t="s">
        <v>180</v>
      </c>
      <c r="D22" s="60"/>
      <c r="E22" s="41"/>
      <c r="F22" s="38"/>
      <c r="G22" s="61"/>
    </row>
    <row r="23" customFormat="1" ht="15" spans="1:7">
      <c r="A23" s="38"/>
      <c r="B23" s="68"/>
      <c r="C23" s="59" t="s">
        <v>181</v>
      </c>
      <c r="D23" s="60"/>
      <c r="E23" s="41"/>
      <c r="F23" s="38"/>
      <c r="G23" s="61"/>
    </row>
    <row r="24" customFormat="1" ht="15.75" spans="1:7">
      <c r="A24" s="14"/>
      <c r="B24" s="69"/>
      <c r="C24" s="62" t="s">
        <v>182</v>
      </c>
      <c r="D24" s="63"/>
      <c r="E24" s="44"/>
      <c r="F24" s="14"/>
      <c r="G24" s="64"/>
    </row>
    <row r="25" customFormat="1" ht="15" spans="1:7">
      <c r="A25" s="33">
        <v>1</v>
      </c>
      <c r="B25" s="33" t="s">
        <v>13</v>
      </c>
      <c r="C25" s="56" t="s">
        <v>280</v>
      </c>
      <c r="D25" s="35">
        <v>43595</v>
      </c>
      <c r="E25" s="36">
        <f>(D25*0.76)-1800</f>
        <v>31332.2</v>
      </c>
      <c r="F25" s="33" t="s">
        <v>15</v>
      </c>
      <c r="G25" s="37">
        <f>E25*A25</f>
        <v>31332.2</v>
      </c>
    </row>
    <row r="26" customFormat="1" ht="15" spans="1:7">
      <c r="A26" s="38"/>
      <c r="B26" s="38"/>
      <c r="C26" s="59" t="s">
        <v>180</v>
      </c>
      <c r="D26" s="40"/>
      <c r="E26" s="41"/>
      <c r="F26" s="38"/>
      <c r="G26" s="42"/>
    </row>
    <row r="27" customFormat="1" ht="15" spans="1:7">
      <c r="A27" s="38"/>
      <c r="B27" s="38"/>
      <c r="C27" s="59" t="s">
        <v>281</v>
      </c>
      <c r="D27" s="40"/>
      <c r="E27" s="41"/>
      <c r="F27" s="38"/>
      <c r="G27" s="42"/>
    </row>
    <row r="28" customFormat="1" ht="15.75" spans="1:7">
      <c r="A28" s="14"/>
      <c r="B28" s="14"/>
      <c r="C28" s="62" t="s">
        <v>282</v>
      </c>
      <c r="D28" s="13"/>
      <c r="E28" s="44"/>
      <c r="F28" s="14"/>
      <c r="G28" s="45"/>
    </row>
    <row r="29" customFormat="1" ht="15" spans="1:7">
      <c r="A29" s="33">
        <v>1</v>
      </c>
      <c r="B29" s="67" t="s">
        <v>13</v>
      </c>
      <c r="C29" s="56" t="s">
        <v>217</v>
      </c>
      <c r="D29" s="57">
        <v>32995</v>
      </c>
      <c r="E29" s="36">
        <f>(D29*0.76)-1300</f>
        <v>23776.2</v>
      </c>
      <c r="F29" s="33" t="s">
        <v>15</v>
      </c>
      <c r="G29" s="58">
        <f>E29*A29</f>
        <v>23776.2</v>
      </c>
    </row>
    <row r="30" customFormat="1" ht="15" spans="1:7">
      <c r="A30" s="38"/>
      <c r="B30" s="68"/>
      <c r="C30" s="59" t="s">
        <v>180</v>
      </c>
      <c r="D30" s="60"/>
      <c r="E30" s="41"/>
      <c r="F30" s="38"/>
      <c r="G30" s="61"/>
    </row>
    <row r="31" customFormat="1" ht="15" spans="1:7">
      <c r="A31" s="38"/>
      <c r="B31" s="68"/>
      <c r="C31" s="59" t="s">
        <v>218</v>
      </c>
      <c r="D31" s="60"/>
      <c r="E31" s="41"/>
      <c r="F31" s="38"/>
      <c r="G31" s="61"/>
    </row>
    <row r="32" customFormat="1" ht="15.75" spans="1:7">
      <c r="A32" s="14"/>
      <c r="B32" s="69"/>
      <c r="C32" s="62" t="s">
        <v>219</v>
      </c>
      <c r="D32" s="63"/>
      <c r="E32" s="44"/>
      <c r="F32" s="14"/>
      <c r="G32" s="64"/>
    </row>
    <row r="33" s="2" customFormat="1" ht="15" spans="1:7">
      <c r="A33" s="4" t="s">
        <v>24</v>
      </c>
      <c r="B33" s="16"/>
      <c r="C33" s="16"/>
      <c r="D33" s="5"/>
      <c r="E33" s="6"/>
      <c r="F33" s="17" t="s">
        <v>15</v>
      </c>
      <c r="G33" s="8">
        <v>600</v>
      </c>
    </row>
    <row r="34" s="26" customFormat="1" ht="17.25" spans="1:7">
      <c r="A34" s="46" t="s">
        <v>25</v>
      </c>
      <c r="B34" s="47"/>
      <c r="C34" s="47"/>
      <c r="D34" s="47"/>
      <c r="E34" s="48"/>
      <c r="F34" s="49" t="s">
        <v>15</v>
      </c>
      <c r="G34" s="50">
        <f>SUM(G21:G33)</f>
        <v>90916.6</v>
      </c>
    </row>
    <row r="35" s="70" customFormat="1" ht="16.5" spans="1:7">
      <c r="A35" s="51"/>
      <c r="B35" s="51"/>
      <c r="C35" s="51"/>
      <c r="D35" s="51"/>
      <c r="E35" s="51"/>
      <c r="F35" s="71"/>
      <c r="G35" s="53"/>
    </row>
    <row r="36" s="70" customFormat="1" spans="1:7">
      <c r="A36" s="1" t="s">
        <v>26</v>
      </c>
      <c r="B36" s="1"/>
      <c r="C36" s="1"/>
      <c r="D36" s="1"/>
      <c r="E36" s="1"/>
      <c r="F36" s="1"/>
      <c r="G36" s="1"/>
    </row>
    <row r="37" spans="2:2">
      <c r="B37" s="1" t="s">
        <v>27</v>
      </c>
    </row>
    <row r="39" s="1" customFormat="1" spans="1:1">
      <c r="A39" s="1" t="s">
        <v>28</v>
      </c>
    </row>
    <row r="40" s="1" customFormat="1" spans="2:2">
      <c r="B40" s="1" t="s">
        <v>29</v>
      </c>
    </row>
    <row r="42" spans="1:1">
      <c r="A42" s="1" t="s">
        <v>30</v>
      </c>
    </row>
    <row r="43" s="2" customFormat="1" spans="2:2">
      <c r="B43" s="1" t="s">
        <v>31</v>
      </c>
    </row>
    <row r="44" s="2" customFormat="1"/>
    <row r="45" spans="1:1">
      <c r="A45" s="1" t="s">
        <v>58</v>
      </c>
    </row>
    <row r="46" spans="2:2">
      <c r="B46" s="1" t="s">
        <v>34</v>
      </c>
    </row>
    <row r="48" spans="2:2">
      <c r="B48" s="1" t="s">
        <v>35</v>
      </c>
    </row>
    <row r="50" spans="2:2">
      <c r="B50" s="1" t="s">
        <v>36</v>
      </c>
    </row>
    <row r="55" spans="1:1">
      <c r="A55" s="1" t="s">
        <v>37</v>
      </c>
    </row>
    <row r="58" spans="1:1">
      <c r="A58" s="1" t="s">
        <v>38</v>
      </c>
    </row>
    <row r="59" spans="1:1">
      <c r="A59" s="1" t="s">
        <v>39</v>
      </c>
    </row>
    <row r="62" spans="1:4">
      <c r="A62" s="1" t="s">
        <v>99</v>
      </c>
      <c r="D62" s="1" t="s">
        <v>41</v>
      </c>
    </row>
    <row r="65" spans="1:4">
      <c r="A65" s="1" t="s">
        <v>42</v>
      </c>
      <c r="D65" s="1" t="s">
        <v>43</v>
      </c>
    </row>
    <row r="66" spans="1:4">
      <c r="A66" s="1" t="s">
        <v>44</v>
      </c>
      <c r="D66" s="1" t="s">
        <v>45</v>
      </c>
    </row>
    <row r="71" spans="1:5">
      <c r="A71" s="1" t="s">
        <v>535</v>
      </c>
      <c r="D71" s="1" t="s">
        <v>47</v>
      </c>
      <c r="E71" s="1" t="s">
        <v>48</v>
      </c>
    </row>
    <row r="72" spans="1:5">
      <c r="A72" s="1" t="s">
        <v>536</v>
      </c>
      <c r="E72" s="1" t="s">
        <v>50</v>
      </c>
    </row>
  </sheetData>
  <mergeCells count="21">
    <mergeCell ref="A4:B4"/>
    <mergeCell ref="A33:E33"/>
    <mergeCell ref="A34:E34"/>
    <mergeCell ref="A21:A24"/>
    <mergeCell ref="A25:A28"/>
    <mergeCell ref="A29:A32"/>
    <mergeCell ref="B21:B24"/>
    <mergeCell ref="B25:B28"/>
    <mergeCell ref="B29:B32"/>
    <mergeCell ref="D21:D24"/>
    <mergeCell ref="D25:D28"/>
    <mergeCell ref="D29:D32"/>
    <mergeCell ref="E21:E24"/>
    <mergeCell ref="E25:E28"/>
    <mergeCell ref="E29:E32"/>
    <mergeCell ref="F21:F24"/>
    <mergeCell ref="F25:F28"/>
    <mergeCell ref="F29:F32"/>
    <mergeCell ref="G21:G24"/>
    <mergeCell ref="G25:G28"/>
    <mergeCell ref="G29:G32"/>
  </mergeCells>
  <pageMargins left="0.393055555555556" right="0.17" top="0.84" bottom="0.590277777777778" header="0.5" footer="0.196527777777778"/>
  <pageSetup paperSize="1" scale="67" orientation="portrait" horizontalDpi="120" verticalDpi="72"/>
  <headerFooter alignWithMargins="0"/>
  <rowBreaks count="1" manualBreakCount="1">
    <brk id="72" max="16383" man="1"/>
  </rowBreaks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4"/>
  <sheetViews>
    <sheetView zoomScaleSheetLayoutView="60" topLeftCell="A47" workbookViewId="0">
      <selection activeCell="E60" sqref="E60"/>
    </sheetView>
  </sheetViews>
  <sheetFormatPr defaultColWidth="9.1047619047619" defaultRowHeight="14.25" outlineLevelCol="7"/>
  <cols>
    <col min="1" max="1" width="6.55238095238095" style="26" customWidth="1"/>
    <col min="2" max="2" width="11.4380952380952" style="26" customWidth="1"/>
    <col min="3" max="3" width="58.1047619047619" style="26" customWidth="1"/>
    <col min="4" max="4" width="12.552380952381" style="26" customWidth="1"/>
    <col min="5" max="5" width="16.1047619047619" style="26" customWidth="1"/>
    <col min="6" max="6" width="5.66666666666667" style="26" customWidth="1"/>
    <col min="7" max="7" width="15.4380952380952" style="26" customWidth="1"/>
    <col min="8" max="16384" width="9.1047619047619" style="26"/>
  </cols>
  <sheetData>
    <row r="4" spans="1:2">
      <c r="A4" s="27">
        <v>45838</v>
      </c>
      <c r="B4" s="27"/>
    </row>
    <row r="5" spans="1:2">
      <c r="A5" s="72"/>
      <c r="B5" s="72"/>
    </row>
    <row r="6" spans="1:2">
      <c r="A6" s="72"/>
      <c r="B6" s="72"/>
    </row>
    <row r="7" spans="1:2">
      <c r="A7" s="72" t="s">
        <v>336</v>
      </c>
      <c r="B7" s="72"/>
    </row>
    <row r="8" spans="1:2">
      <c r="A8" s="72" t="s">
        <v>337</v>
      </c>
      <c r="B8" s="72"/>
    </row>
    <row r="9" spans="1:1">
      <c r="A9" s="72" t="s">
        <v>338</v>
      </c>
    </row>
    <row r="10" spans="1:1">
      <c r="A10" s="72" t="s">
        <v>537</v>
      </c>
    </row>
    <row r="13" spans="1:1">
      <c r="A13" s="26" t="s">
        <v>3</v>
      </c>
    </row>
    <row r="15" spans="2:2">
      <c r="B15" s="26" t="s">
        <v>4</v>
      </c>
    </row>
    <row r="16" spans="2:2">
      <c r="B16" s="26" t="s">
        <v>5</v>
      </c>
    </row>
    <row r="18" spans="1:1">
      <c r="A18" s="26" t="s">
        <v>74</v>
      </c>
    </row>
    <row r="19" ht="15" spans="3:3">
      <c r="C19" s="73" t="s">
        <v>164</v>
      </c>
    </row>
    <row r="20" ht="25.5" customHeight="1" spans="1:7">
      <c r="A20" s="74" t="s">
        <v>7</v>
      </c>
      <c r="B20" s="74" t="s">
        <v>8</v>
      </c>
      <c r="C20" s="74" t="s">
        <v>9</v>
      </c>
      <c r="D20" s="74" t="s">
        <v>10</v>
      </c>
      <c r="E20" s="75" t="s">
        <v>11</v>
      </c>
      <c r="F20" s="76"/>
      <c r="G20" s="77" t="s">
        <v>12</v>
      </c>
    </row>
    <row r="21" spans="1:7">
      <c r="A21" s="33">
        <v>1</v>
      </c>
      <c r="B21" s="33" t="s">
        <v>13</v>
      </c>
      <c r="C21" s="34" t="s">
        <v>114</v>
      </c>
      <c r="D21" s="35">
        <v>154995</v>
      </c>
      <c r="E21" s="36">
        <f>(D21*0.76)</f>
        <v>117796.2</v>
      </c>
      <c r="F21" s="33" t="s">
        <v>15</v>
      </c>
      <c r="G21" s="37">
        <f>E21*A21</f>
        <v>117796.2</v>
      </c>
    </row>
    <row r="22" spans="1:7">
      <c r="A22" s="38"/>
      <c r="B22" s="38"/>
      <c r="C22" s="39" t="s">
        <v>115</v>
      </c>
      <c r="D22" s="40"/>
      <c r="E22" s="41"/>
      <c r="F22" s="38"/>
      <c r="G22" s="42"/>
    </row>
    <row r="23" ht="15" spans="1:7">
      <c r="A23" s="14"/>
      <c r="B23" s="14"/>
      <c r="C23" s="43" t="s">
        <v>116</v>
      </c>
      <c r="D23" s="13"/>
      <c r="E23" s="44"/>
      <c r="F23" s="14"/>
      <c r="G23" s="45"/>
    </row>
    <row r="24" s="1" customFormat="1" ht="17.25" spans="1:7">
      <c r="A24" s="46" t="s">
        <v>25</v>
      </c>
      <c r="B24" s="65"/>
      <c r="C24" s="65"/>
      <c r="D24" s="47"/>
      <c r="E24" s="48"/>
      <c r="F24" s="66" t="s">
        <v>15</v>
      </c>
      <c r="G24" s="50">
        <f>SUM(G21)</f>
        <v>117796.2</v>
      </c>
    </row>
    <row r="25" s="1" customFormat="1" ht="15" spans="1:7">
      <c r="A25" s="9" t="s">
        <v>316</v>
      </c>
      <c r="B25" s="10"/>
      <c r="C25" s="11"/>
      <c r="D25" s="12"/>
      <c r="E25" s="13"/>
      <c r="F25" s="14" t="s">
        <v>15</v>
      </c>
      <c r="G25" s="15">
        <v>46300</v>
      </c>
    </row>
    <row r="26" customFormat="1" ht="15.75" spans="1:8">
      <c r="A26" s="4" t="s">
        <v>24</v>
      </c>
      <c r="B26" s="16"/>
      <c r="C26" s="16"/>
      <c r="D26" s="5"/>
      <c r="E26" s="6"/>
      <c r="F26" s="17" t="s">
        <v>15</v>
      </c>
      <c r="G26" s="8">
        <v>600</v>
      </c>
      <c r="H26" s="2"/>
    </row>
    <row r="27" s="1" customFormat="1" ht="17.25" spans="1:7">
      <c r="A27" s="46" t="s">
        <v>83</v>
      </c>
      <c r="B27" s="65"/>
      <c r="C27" s="65"/>
      <c r="D27" s="47"/>
      <c r="E27" s="48"/>
      <c r="F27" s="66" t="s">
        <v>15</v>
      </c>
      <c r="G27" s="50">
        <f>SUM(G24:G26)</f>
        <v>164696.2</v>
      </c>
    </row>
    <row r="28" spans="1:7">
      <c r="A28" s="78"/>
      <c r="B28" s="78"/>
      <c r="C28" s="78"/>
      <c r="D28" s="78"/>
      <c r="E28" s="78"/>
      <c r="F28" s="79"/>
      <c r="G28" s="80"/>
    </row>
    <row r="29" spans="1:1">
      <c r="A29" s="26" t="s">
        <v>26</v>
      </c>
    </row>
    <row r="30" spans="2:2">
      <c r="B30" s="26" t="s">
        <v>27</v>
      </c>
    </row>
    <row r="32" spans="1:1">
      <c r="A32" s="26" t="s">
        <v>30</v>
      </c>
    </row>
    <row r="33" s="26" customFormat="1" spans="2:2">
      <c r="B33" s="1" t="s">
        <v>118</v>
      </c>
    </row>
    <row r="34" s="70" customFormat="1"/>
    <row r="35" spans="1:1">
      <c r="A35" s="26" t="s">
        <v>58</v>
      </c>
    </row>
    <row r="36" spans="2:2">
      <c r="B36" s="26" t="s">
        <v>34</v>
      </c>
    </row>
    <row r="37" spans="2:2">
      <c r="B37" s="24" t="s">
        <v>169</v>
      </c>
    </row>
    <row r="38" spans="2:2">
      <c r="B38" s="25" t="s">
        <v>349</v>
      </c>
    </row>
    <row r="40" spans="2:2">
      <c r="B40" s="26" t="s">
        <v>35</v>
      </c>
    </row>
    <row r="42" spans="2:2">
      <c r="B42" s="26" t="s">
        <v>36</v>
      </c>
    </row>
    <row r="43" spans="2:2">
      <c r="B43" s="81"/>
    </row>
    <row r="44" spans="2:2">
      <c r="B44" s="81"/>
    </row>
    <row r="46" spans="2:2">
      <c r="B46" s="82"/>
    </row>
    <row r="48" spans="1:1">
      <c r="A48" s="26" t="s">
        <v>37</v>
      </c>
    </row>
    <row r="51" spans="1:1">
      <c r="A51" s="26" t="s">
        <v>38</v>
      </c>
    </row>
    <row r="52" spans="1:1">
      <c r="A52" s="26" t="s">
        <v>39</v>
      </c>
    </row>
    <row r="55" spans="1:4">
      <c r="A55" s="26" t="s">
        <v>99</v>
      </c>
      <c r="D55" s="26" t="s">
        <v>41</v>
      </c>
    </row>
    <row r="58" spans="1:4">
      <c r="A58" s="26" t="s">
        <v>42</v>
      </c>
      <c r="D58" s="26" t="s">
        <v>43</v>
      </c>
    </row>
    <row r="59" spans="1:4">
      <c r="A59" s="26" t="s">
        <v>44</v>
      </c>
      <c r="D59" s="26" t="s">
        <v>45</v>
      </c>
    </row>
    <row r="63" spans="1:5">
      <c r="A63" s="1" t="s">
        <v>538</v>
      </c>
      <c r="D63" s="26" t="s">
        <v>47</v>
      </c>
      <c r="E63" s="26" t="s">
        <v>48</v>
      </c>
    </row>
    <row r="64" spans="1:5">
      <c r="A64" s="1" t="s">
        <v>335</v>
      </c>
      <c r="E64" s="26" t="s">
        <v>50</v>
      </c>
    </row>
  </sheetData>
  <mergeCells count="10">
    <mergeCell ref="A4:B4"/>
    <mergeCell ref="A24:E24"/>
    <mergeCell ref="A26:E26"/>
    <mergeCell ref="A27:E27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6" orientation="portrait" horizontalDpi="120" verticalDpi="72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4"/>
  <sheetViews>
    <sheetView zoomScaleSheetLayoutView="60" topLeftCell="A38" workbookViewId="0">
      <selection activeCell="I16" sqref="I16"/>
    </sheetView>
  </sheetViews>
  <sheetFormatPr defaultColWidth="9.1047619047619" defaultRowHeight="14.25" outlineLevelCol="7"/>
  <cols>
    <col min="1" max="1" width="6.55238095238095" style="26" customWidth="1"/>
    <col min="2" max="2" width="11.4380952380952" style="26" customWidth="1"/>
    <col min="3" max="3" width="58.1047619047619" style="26" customWidth="1"/>
    <col min="4" max="4" width="12.552380952381" style="26" customWidth="1"/>
    <col min="5" max="5" width="16.1047619047619" style="26" customWidth="1"/>
    <col min="6" max="6" width="5.66666666666667" style="26" customWidth="1"/>
    <col min="7" max="7" width="15.4380952380952" style="26" customWidth="1"/>
    <col min="8" max="16384" width="9.1047619047619" style="26"/>
  </cols>
  <sheetData>
    <row r="4" spans="1:2">
      <c r="A4" s="27">
        <v>45838</v>
      </c>
      <c r="B4" s="27"/>
    </row>
    <row r="5" spans="1:2">
      <c r="A5" s="72"/>
      <c r="B5" s="72"/>
    </row>
    <row r="6" spans="1:2">
      <c r="A6" s="72"/>
      <c r="B6" s="72"/>
    </row>
    <row r="7" spans="1:2">
      <c r="A7" s="72" t="s">
        <v>336</v>
      </c>
      <c r="B7" s="72"/>
    </row>
    <row r="8" spans="1:2">
      <c r="A8" s="72" t="s">
        <v>337</v>
      </c>
      <c r="B8" s="72"/>
    </row>
    <row r="9" spans="1:1">
      <c r="A9" s="72" t="s">
        <v>338</v>
      </c>
    </row>
    <row r="10" spans="1:1">
      <c r="A10" s="72" t="s">
        <v>537</v>
      </c>
    </row>
    <row r="13" spans="1:1">
      <c r="A13" s="26" t="s">
        <v>3</v>
      </c>
    </row>
    <row r="15" spans="2:2">
      <c r="B15" s="26" t="s">
        <v>4</v>
      </c>
    </row>
    <row r="16" spans="2:2">
      <c r="B16" s="26" t="s">
        <v>5</v>
      </c>
    </row>
    <row r="18" spans="1:1">
      <c r="A18" s="26" t="s">
        <v>74</v>
      </c>
    </row>
    <row r="19" ht="15" spans="3:3">
      <c r="C19" s="73" t="s">
        <v>167</v>
      </c>
    </row>
    <row r="20" ht="25.5" customHeight="1" spans="1:7">
      <c r="A20" s="74" t="s">
        <v>7</v>
      </c>
      <c r="B20" s="74" t="s">
        <v>8</v>
      </c>
      <c r="C20" s="74" t="s">
        <v>9</v>
      </c>
      <c r="D20" s="74" t="s">
        <v>10</v>
      </c>
      <c r="E20" s="75" t="s">
        <v>11</v>
      </c>
      <c r="F20" s="76"/>
      <c r="G20" s="77" t="s">
        <v>12</v>
      </c>
    </row>
    <row r="21" spans="1:7">
      <c r="A21" s="33">
        <v>1</v>
      </c>
      <c r="B21" s="33" t="s">
        <v>13</v>
      </c>
      <c r="C21" s="34" t="s">
        <v>330</v>
      </c>
      <c r="D21" s="35">
        <v>151995</v>
      </c>
      <c r="E21" s="36">
        <f>(D21*0.76)</f>
        <v>115516.2</v>
      </c>
      <c r="F21" s="33" t="s">
        <v>15</v>
      </c>
      <c r="G21" s="37">
        <f>E21*A21</f>
        <v>115516.2</v>
      </c>
    </row>
    <row r="22" spans="1:7">
      <c r="A22" s="38"/>
      <c r="B22" s="38"/>
      <c r="C22" s="39" t="s">
        <v>331</v>
      </c>
      <c r="D22" s="40"/>
      <c r="E22" s="41"/>
      <c r="F22" s="38"/>
      <c r="G22" s="42"/>
    </row>
    <row r="23" ht="15" spans="1:7">
      <c r="A23" s="14"/>
      <c r="B23" s="14"/>
      <c r="C23" s="43" t="s">
        <v>332</v>
      </c>
      <c r="D23" s="13"/>
      <c r="E23" s="44"/>
      <c r="F23" s="14"/>
      <c r="G23" s="45"/>
    </row>
    <row r="24" s="1" customFormat="1" ht="17.25" spans="1:7">
      <c r="A24" s="46" t="s">
        <v>25</v>
      </c>
      <c r="B24" s="65"/>
      <c r="C24" s="65"/>
      <c r="D24" s="47"/>
      <c r="E24" s="48"/>
      <c r="F24" s="66" t="s">
        <v>15</v>
      </c>
      <c r="G24" s="50">
        <f>SUM(G21)</f>
        <v>115516.2</v>
      </c>
    </row>
    <row r="25" s="1" customFormat="1" ht="15" spans="1:7">
      <c r="A25" s="9" t="s">
        <v>316</v>
      </c>
      <c r="B25" s="10"/>
      <c r="C25" s="11"/>
      <c r="D25" s="12"/>
      <c r="E25" s="13"/>
      <c r="F25" s="14" t="s">
        <v>15</v>
      </c>
      <c r="G25" s="15">
        <v>50390</v>
      </c>
    </row>
    <row r="26" customFormat="1" ht="15.75" spans="1:8">
      <c r="A26" s="4" t="s">
        <v>24</v>
      </c>
      <c r="B26" s="16"/>
      <c r="C26" s="16"/>
      <c r="D26" s="5"/>
      <c r="E26" s="6"/>
      <c r="F26" s="17" t="s">
        <v>15</v>
      </c>
      <c r="G26" s="8">
        <v>600</v>
      </c>
      <c r="H26" s="2"/>
    </row>
    <row r="27" s="1" customFormat="1" ht="17.25" spans="1:7">
      <c r="A27" s="46" t="s">
        <v>83</v>
      </c>
      <c r="B27" s="65"/>
      <c r="C27" s="65"/>
      <c r="D27" s="47"/>
      <c r="E27" s="48"/>
      <c r="F27" s="66" t="s">
        <v>15</v>
      </c>
      <c r="G27" s="50">
        <f>SUM(G24:G26)</f>
        <v>166506.2</v>
      </c>
    </row>
    <row r="28" spans="1:7">
      <c r="A28" s="78"/>
      <c r="B28" s="78"/>
      <c r="C28" s="78"/>
      <c r="D28" s="78"/>
      <c r="E28" s="78"/>
      <c r="F28" s="79"/>
      <c r="G28" s="80"/>
    </row>
    <row r="29" spans="1:1">
      <c r="A29" s="26" t="s">
        <v>26</v>
      </c>
    </row>
    <row r="30" spans="2:2">
      <c r="B30" s="26" t="s">
        <v>27</v>
      </c>
    </row>
    <row r="32" spans="1:1">
      <c r="A32" s="26" t="s">
        <v>30</v>
      </c>
    </row>
    <row r="33" s="26" customFormat="1" spans="2:2">
      <c r="B33" s="1" t="s">
        <v>333</v>
      </c>
    </row>
    <row r="34" s="70" customFormat="1"/>
    <row r="35" spans="1:1">
      <c r="A35" s="26" t="s">
        <v>58</v>
      </c>
    </row>
    <row r="36" spans="2:2">
      <c r="B36" s="26" t="s">
        <v>34</v>
      </c>
    </row>
    <row r="37" spans="2:2">
      <c r="B37" s="24" t="s">
        <v>169</v>
      </c>
    </row>
    <row r="38" spans="2:2">
      <c r="B38" s="25" t="s">
        <v>349</v>
      </c>
    </row>
    <row r="40" spans="2:2">
      <c r="B40" s="26" t="s">
        <v>35</v>
      </c>
    </row>
    <row r="42" spans="2:2">
      <c r="B42" s="26" t="s">
        <v>36</v>
      </c>
    </row>
    <row r="43" spans="2:2">
      <c r="B43" s="81"/>
    </row>
    <row r="44" spans="2:2">
      <c r="B44" s="81"/>
    </row>
    <row r="46" spans="2:2">
      <c r="B46" s="82"/>
    </row>
    <row r="48" spans="1:1">
      <c r="A48" s="26" t="s">
        <v>37</v>
      </c>
    </row>
    <row r="51" spans="1:1">
      <c r="A51" s="26" t="s">
        <v>38</v>
      </c>
    </row>
    <row r="52" spans="1:1">
      <c r="A52" s="26" t="s">
        <v>39</v>
      </c>
    </row>
    <row r="55" spans="1:4">
      <c r="A55" s="26" t="s">
        <v>99</v>
      </c>
      <c r="D55" s="26" t="s">
        <v>41</v>
      </c>
    </row>
    <row r="58" spans="1:4">
      <c r="A58" s="26" t="s">
        <v>42</v>
      </c>
      <c r="D58" s="26" t="s">
        <v>43</v>
      </c>
    </row>
    <row r="59" spans="1:4">
      <c r="A59" s="26" t="s">
        <v>44</v>
      </c>
      <c r="D59" s="26" t="s">
        <v>45</v>
      </c>
    </row>
    <row r="63" spans="1:5">
      <c r="A63" s="1" t="s">
        <v>539</v>
      </c>
      <c r="D63" s="26" t="s">
        <v>47</v>
      </c>
      <c r="E63" s="26" t="s">
        <v>48</v>
      </c>
    </row>
    <row r="64" spans="1:5">
      <c r="A64" s="1" t="s">
        <v>335</v>
      </c>
      <c r="E64" s="26" t="s">
        <v>50</v>
      </c>
    </row>
  </sheetData>
  <mergeCells count="10">
    <mergeCell ref="A4:B4"/>
    <mergeCell ref="A24:E24"/>
    <mergeCell ref="A26:E26"/>
    <mergeCell ref="A27:E27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6" orientation="portrait" horizontalDpi="120" verticalDpi="7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9"/>
  <sheetViews>
    <sheetView workbookViewId="0">
      <selection activeCell="C19" sqref="C19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1.7142857142857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1428571428571" style="1" customWidth="1"/>
    <col min="8" max="16384" width="9.14285714285714" style="1"/>
  </cols>
  <sheetData>
    <row r="4" spans="1:2">
      <c r="A4" s="27">
        <v>45811</v>
      </c>
      <c r="B4" s="27"/>
    </row>
    <row r="5" spans="1:2">
      <c r="A5" s="27"/>
      <c r="B5" s="27"/>
    </row>
    <row r="6" spans="1:2">
      <c r="A6" s="27"/>
      <c r="B6" s="27"/>
    </row>
    <row r="7" spans="1:1">
      <c r="A7" s="27" t="s">
        <v>110</v>
      </c>
    </row>
    <row r="8" spans="1:1">
      <c r="A8" s="27" t="s">
        <v>111</v>
      </c>
    </row>
    <row r="9" spans="1:1">
      <c r="A9" s="27" t="s">
        <v>112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74</v>
      </c>
    </row>
    <row r="19" ht="15" spans="3:3">
      <c r="C19" s="28" t="s">
        <v>127</v>
      </c>
    </row>
    <row r="20" ht="25.5" customHeight="1" spans="1:7">
      <c r="A20" s="29" t="s">
        <v>7</v>
      </c>
      <c r="B20" s="29" t="s">
        <v>8</v>
      </c>
      <c r="C20" s="29" t="s">
        <v>9</v>
      </c>
      <c r="D20" s="29" t="s">
        <v>10</v>
      </c>
      <c r="E20" s="30" t="s">
        <v>11</v>
      </c>
      <c r="F20" s="31"/>
      <c r="G20" s="32" t="s">
        <v>12</v>
      </c>
    </row>
    <row r="21" spans="1:7">
      <c r="A21" s="33">
        <v>2</v>
      </c>
      <c r="B21" s="33" t="s">
        <v>13</v>
      </c>
      <c r="C21" s="34" t="s">
        <v>114</v>
      </c>
      <c r="D21" s="35">
        <v>154995</v>
      </c>
      <c r="E21" s="36">
        <f>(D21*0.76)</f>
        <v>117796.2</v>
      </c>
      <c r="F21" s="33" t="s">
        <v>15</v>
      </c>
      <c r="G21" s="37">
        <f>E21*A21</f>
        <v>235592.4</v>
      </c>
    </row>
    <row r="22" spans="1:7">
      <c r="A22" s="38"/>
      <c r="B22" s="38"/>
      <c r="C22" s="39" t="s">
        <v>115</v>
      </c>
      <c r="D22" s="40"/>
      <c r="E22" s="41"/>
      <c r="F22" s="38"/>
      <c r="G22" s="42"/>
    </row>
    <row r="23" ht="15" spans="1:7">
      <c r="A23" s="14"/>
      <c r="B23" s="14"/>
      <c r="C23" s="43" t="s">
        <v>116</v>
      </c>
      <c r="D23" s="13"/>
      <c r="E23" s="44"/>
      <c r="F23" s="14"/>
      <c r="G23" s="45"/>
    </row>
    <row r="24" customFormat="1" ht="15" spans="1:7">
      <c r="A24" s="33">
        <v>1</v>
      </c>
      <c r="B24" s="33" t="s">
        <v>13</v>
      </c>
      <c r="C24" s="34" t="s">
        <v>128</v>
      </c>
      <c r="D24" s="35">
        <v>113195</v>
      </c>
      <c r="E24" s="36">
        <f>(D24*0.76)-7000</f>
        <v>79028.2</v>
      </c>
      <c r="F24" s="33" t="s">
        <v>15</v>
      </c>
      <c r="G24" s="37">
        <f>E24*A24</f>
        <v>79028.2</v>
      </c>
    </row>
    <row r="25" customFormat="1" ht="15" spans="1:7">
      <c r="A25" s="38"/>
      <c r="B25" s="38"/>
      <c r="C25" s="39" t="s">
        <v>77</v>
      </c>
      <c r="D25" s="40"/>
      <c r="E25" s="41"/>
      <c r="F25" s="38"/>
      <c r="G25" s="42"/>
    </row>
    <row r="26" customFormat="1" ht="15.75" spans="1:7">
      <c r="A26" s="14"/>
      <c r="B26" s="14"/>
      <c r="C26" s="43" t="s">
        <v>129</v>
      </c>
      <c r="D26" s="13"/>
      <c r="E26" s="44"/>
      <c r="F26" s="14"/>
      <c r="G26" s="45"/>
    </row>
    <row r="27" customFormat="1" ht="17.25" spans="1:7">
      <c r="A27" s="46" t="s">
        <v>25</v>
      </c>
      <c r="B27" s="47"/>
      <c r="C27" s="47"/>
      <c r="D27" s="47"/>
      <c r="E27" s="48"/>
      <c r="F27" s="66" t="s">
        <v>15</v>
      </c>
      <c r="G27" s="50">
        <f>SUM(G21:G26)</f>
        <v>314620.6</v>
      </c>
    </row>
    <row r="28" customFormat="1" ht="15.75" spans="1:7">
      <c r="A28" s="9" t="s">
        <v>117</v>
      </c>
      <c r="B28" s="10"/>
      <c r="C28" s="11"/>
      <c r="D28" s="12"/>
      <c r="E28" s="13"/>
      <c r="F28" s="14" t="s">
        <v>15</v>
      </c>
      <c r="G28" s="15">
        <v>224460</v>
      </c>
    </row>
    <row r="29" s="2" customFormat="1" ht="15" spans="1:7">
      <c r="A29" s="4" t="s">
        <v>24</v>
      </c>
      <c r="B29" s="16"/>
      <c r="C29" s="16"/>
      <c r="D29" s="5"/>
      <c r="E29" s="6"/>
      <c r="F29" s="17" t="s">
        <v>15</v>
      </c>
      <c r="G29" s="8">
        <v>600</v>
      </c>
    </row>
    <row r="30" ht="17.25" spans="1:7">
      <c r="A30" s="46" t="s">
        <v>83</v>
      </c>
      <c r="B30" s="65"/>
      <c r="C30" s="65"/>
      <c r="D30" s="47"/>
      <c r="E30" s="48"/>
      <c r="F30" s="49" t="s">
        <v>15</v>
      </c>
      <c r="G30" s="50">
        <f>SUM(G27:G29)</f>
        <v>539680.6</v>
      </c>
    </row>
    <row r="31" ht="16.5" spans="1:7">
      <c r="A31" s="51"/>
      <c r="B31" s="51"/>
      <c r="C31" s="51"/>
      <c r="D31" s="51"/>
      <c r="E31" s="51"/>
      <c r="F31" s="52"/>
      <c r="G31" s="53"/>
    </row>
    <row r="32" spans="1:1">
      <c r="A32" s="1" t="s">
        <v>26</v>
      </c>
    </row>
    <row r="33" spans="2:2">
      <c r="B33" s="1" t="s">
        <v>27</v>
      </c>
    </row>
    <row r="34" customFormat="1" ht="15" spans="2:2">
      <c r="B34" s="1"/>
    </row>
    <row r="35" spans="1:1">
      <c r="A35" s="1" t="s">
        <v>30</v>
      </c>
    </row>
    <row r="36" spans="2:2">
      <c r="B36" s="1" t="s">
        <v>118</v>
      </c>
    </row>
    <row r="37" s="2" customFormat="1" spans="2:2">
      <c r="B37" s="1" t="s">
        <v>88</v>
      </c>
    </row>
    <row r="38" s="2" customFormat="1" spans="2:2">
      <c r="B38" s="1"/>
    </row>
    <row r="39" spans="1:1">
      <c r="A39" s="1" t="s">
        <v>58</v>
      </c>
    </row>
    <row r="40" spans="2:2">
      <c r="B40" s="1" t="s">
        <v>34</v>
      </c>
    </row>
    <row r="41" customFormat="1" ht="15" spans="2:2">
      <c r="B41" s="24" t="s">
        <v>119</v>
      </c>
    </row>
    <row r="42" customFormat="1" ht="15" spans="2:2">
      <c r="B42" s="24" t="s">
        <v>120</v>
      </c>
    </row>
    <row r="43" s="2" customFormat="1" spans="2:2">
      <c r="B43" s="24"/>
    </row>
    <row r="44" spans="2:2">
      <c r="B44" s="1" t="s">
        <v>35</v>
      </c>
    </row>
    <row r="46" spans="2:2">
      <c r="B46" s="1" t="s">
        <v>36</v>
      </c>
    </row>
    <row r="52" spans="1:1">
      <c r="A52" s="1" t="s">
        <v>37</v>
      </c>
    </row>
    <row r="55" spans="1:1">
      <c r="A55" s="1" t="s">
        <v>38</v>
      </c>
    </row>
    <row r="56" spans="1:1">
      <c r="A56" s="1" t="s">
        <v>39</v>
      </c>
    </row>
    <row r="59" spans="1:4">
      <c r="A59" s="1" t="s">
        <v>40</v>
      </c>
      <c r="D59" s="1" t="s">
        <v>41</v>
      </c>
    </row>
    <row r="62" spans="1:4">
      <c r="A62" s="1" t="s">
        <v>42</v>
      </c>
      <c r="D62" s="1" t="s">
        <v>43</v>
      </c>
    </row>
    <row r="63" spans="1:4">
      <c r="A63" s="1" t="s">
        <v>44</v>
      </c>
      <c r="D63" s="1" t="s">
        <v>45</v>
      </c>
    </row>
    <row r="68" spans="1:5">
      <c r="A68" s="1" t="s">
        <v>130</v>
      </c>
      <c r="D68" s="1" t="s">
        <v>47</v>
      </c>
      <c r="E68" s="1" t="s">
        <v>48</v>
      </c>
    </row>
    <row r="69" spans="1:5">
      <c r="A69" s="1" t="s">
        <v>122</v>
      </c>
      <c r="E69" s="1" t="s">
        <v>50</v>
      </c>
    </row>
  </sheetData>
  <mergeCells count="16">
    <mergeCell ref="A4:B4"/>
    <mergeCell ref="A27:E27"/>
    <mergeCell ref="A29:E29"/>
    <mergeCell ref="A30:E30"/>
    <mergeCell ref="A21:A23"/>
    <mergeCell ref="A24:A26"/>
    <mergeCell ref="B21:B23"/>
    <mergeCell ref="B24:B26"/>
    <mergeCell ref="D21:D23"/>
    <mergeCell ref="D24:D26"/>
    <mergeCell ref="E21:E23"/>
    <mergeCell ref="E24:E26"/>
    <mergeCell ref="F21:F23"/>
    <mergeCell ref="F24:F26"/>
    <mergeCell ref="G21:G23"/>
    <mergeCell ref="G24:G26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4"/>
  <sheetViews>
    <sheetView zoomScaleSheetLayoutView="60" workbookViewId="0">
      <selection activeCell="C10" sqref="C10"/>
    </sheetView>
  </sheetViews>
  <sheetFormatPr defaultColWidth="9.1047619047619" defaultRowHeight="14.25" outlineLevelCol="7"/>
  <cols>
    <col min="1" max="1" width="6.55238095238095" style="26" customWidth="1"/>
    <col min="2" max="2" width="11.4380952380952" style="26" customWidth="1"/>
    <col min="3" max="3" width="58.1047619047619" style="26" customWidth="1"/>
    <col min="4" max="4" width="12.552380952381" style="26" customWidth="1"/>
    <col min="5" max="5" width="16.1047619047619" style="26" customWidth="1"/>
    <col min="6" max="6" width="5.66666666666667" style="26" customWidth="1"/>
    <col min="7" max="7" width="15.4380952380952" style="26" customWidth="1"/>
    <col min="8" max="16384" width="9.1047619047619" style="26"/>
  </cols>
  <sheetData>
    <row r="4" spans="1:2">
      <c r="A4" s="27">
        <v>45838</v>
      </c>
      <c r="B4" s="27"/>
    </row>
    <row r="5" spans="1:2">
      <c r="A5" s="72"/>
      <c r="B5" s="72"/>
    </row>
    <row r="6" spans="1:2">
      <c r="A6" s="72"/>
      <c r="B6" s="72"/>
    </row>
    <row r="7" spans="1:2">
      <c r="A7" s="72" t="s">
        <v>336</v>
      </c>
      <c r="B7" s="72"/>
    </row>
    <row r="8" spans="1:2">
      <c r="A8" s="72" t="s">
        <v>337</v>
      </c>
      <c r="B8" s="72"/>
    </row>
    <row r="9" spans="1:1">
      <c r="A9" s="72" t="s">
        <v>338</v>
      </c>
    </row>
    <row r="10" spans="1:1">
      <c r="A10" s="72" t="s">
        <v>540</v>
      </c>
    </row>
    <row r="13" spans="1:1">
      <c r="A13" s="26" t="s">
        <v>3</v>
      </c>
    </row>
    <row r="15" spans="2:2">
      <c r="B15" s="26" t="s">
        <v>4</v>
      </c>
    </row>
    <row r="16" spans="2:2">
      <c r="B16" s="26" t="s">
        <v>5</v>
      </c>
    </row>
    <row r="18" spans="1:1">
      <c r="A18" s="26" t="s">
        <v>74</v>
      </c>
    </row>
    <row r="19" ht="15" spans="3:3">
      <c r="C19" s="73" t="s">
        <v>541</v>
      </c>
    </row>
    <row r="20" ht="25.5" customHeight="1" spans="1:7">
      <c r="A20" s="74" t="s">
        <v>7</v>
      </c>
      <c r="B20" s="74" t="s">
        <v>8</v>
      </c>
      <c r="C20" s="74" t="s">
        <v>9</v>
      </c>
      <c r="D20" s="74" t="s">
        <v>10</v>
      </c>
      <c r="E20" s="75" t="s">
        <v>11</v>
      </c>
      <c r="F20" s="76"/>
      <c r="G20" s="77" t="s">
        <v>12</v>
      </c>
    </row>
    <row r="21" spans="1:7">
      <c r="A21" s="33">
        <v>1</v>
      </c>
      <c r="B21" s="33" t="s">
        <v>13</v>
      </c>
      <c r="C21" s="34" t="s">
        <v>76</v>
      </c>
      <c r="D21" s="35">
        <v>165995</v>
      </c>
      <c r="E21" s="36">
        <f>(D21*0.76)-14000</f>
        <v>112156.2</v>
      </c>
      <c r="F21" s="33" t="s">
        <v>15</v>
      </c>
      <c r="G21" s="37">
        <f>E21*A21</f>
        <v>112156.2</v>
      </c>
    </row>
    <row r="22" spans="1:7">
      <c r="A22" s="38"/>
      <c r="B22" s="38"/>
      <c r="C22" s="39" t="s">
        <v>77</v>
      </c>
      <c r="D22" s="40"/>
      <c r="E22" s="41"/>
      <c r="F22" s="38"/>
      <c r="G22" s="42"/>
    </row>
    <row r="23" ht="15" spans="1:7">
      <c r="A23" s="14"/>
      <c r="B23" s="14"/>
      <c r="C23" s="43" t="s">
        <v>78</v>
      </c>
      <c r="D23" s="13"/>
      <c r="E23" s="44"/>
      <c r="F23" s="14"/>
      <c r="G23" s="45"/>
    </row>
    <row r="24" s="1" customFormat="1" ht="17.25" spans="1:7">
      <c r="A24" s="46" t="s">
        <v>25</v>
      </c>
      <c r="B24" s="65"/>
      <c r="C24" s="65"/>
      <c r="D24" s="47"/>
      <c r="E24" s="48"/>
      <c r="F24" s="66" t="s">
        <v>15</v>
      </c>
      <c r="G24" s="50">
        <f>SUM(G21)</f>
        <v>112156.2</v>
      </c>
    </row>
    <row r="25" s="1" customFormat="1" ht="15" spans="1:7">
      <c r="A25" s="9" t="s">
        <v>316</v>
      </c>
      <c r="B25" s="10"/>
      <c r="C25" s="11"/>
      <c r="D25" s="12"/>
      <c r="E25" s="13"/>
      <c r="F25" s="14" t="s">
        <v>15</v>
      </c>
      <c r="G25" s="15">
        <v>50290</v>
      </c>
    </row>
    <row r="26" customFormat="1" ht="15.75" spans="1:8">
      <c r="A26" s="4" t="s">
        <v>24</v>
      </c>
      <c r="B26" s="16"/>
      <c r="C26" s="16"/>
      <c r="D26" s="5"/>
      <c r="E26" s="6"/>
      <c r="F26" s="17" t="s">
        <v>15</v>
      </c>
      <c r="G26" s="8">
        <v>600</v>
      </c>
      <c r="H26" s="2"/>
    </row>
    <row r="27" s="1" customFormat="1" ht="17.25" spans="1:7">
      <c r="A27" s="46" t="s">
        <v>83</v>
      </c>
      <c r="B27" s="65"/>
      <c r="C27" s="65"/>
      <c r="D27" s="47"/>
      <c r="E27" s="48"/>
      <c r="F27" s="66" t="s">
        <v>15</v>
      </c>
      <c r="G27" s="50">
        <f>SUM(G24:G26)</f>
        <v>163046.2</v>
      </c>
    </row>
    <row r="28" spans="1:7">
      <c r="A28" s="78"/>
      <c r="B28" s="78"/>
      <c r="C28" s="78"/>
      <c r="D28" s="78"/>
      <c r="E28" s="78"/>
      <c r="F28" s="79"/>
      <c r="G28" s="80"/>
    </row>
    <row r="29" spans="1:1">
      <c r="A29" s="26" t="s">
        <v>26</v>
      </c>
    </row>
    <row r="30" spans="2:2">
      <c r="B30" s="26" t="s">
        <v>27</v>
      </c>
    </row>
    <row r="32" spans="1:1">
      <c r="A32" s="26" t="s">
        <v>30</v>
      </c>
    </row>
    <row r="33" s="26" customFormat="1" spans="2:2">
      <c r="B33" s="1" t="s">
        <v>88</v>
      </c>
    </row>
    <row r="34" s="70" customFormat="1"/>
    <row r="35" spans="1:1">
      <c r="A35" s="26" t="s">
        <v>58</v>
      </c>
    </row>
    <row r="36" spans="2:2">
      <c r="B36" s="26" t="s">
        <v>34</v>
      </c>
    </row>
    <row r="37" spans="2:2">
      <c r="B37" s="24" t="s">
        <v>169</v>
      </c>
    </row>
    <row r="38" spans="2:2">
      <c r="B38" s="25" t="s">
        <v>349</v>
      </c>
    </row>
    <row r="40" spans="2:2">
      <c r="B40" s="26" t="s">
        <v>35</v>
      </c>
    </row>
    <row r="42" spans="2:2">
      <c r="B42" s="26" t="s">
        <v>36</v>
      </c>
    </row>
    <row r="43" spans="2:2">
      <c r="B43" s="81"/>
    </row>
    <row r="44" spans="2:2">
      <c r="B44" s="81"/>
    </row>
    <row r="46" spans="2:2">
      <c r="B46" s="82"/>
    </row>
    <row r="48" spans="1:1">
      <c r="A48" s="26" t="s">
        <v>37</v>
      </c>
    </row>
    <row r="51" spans="1:1">
      <c r="A51" s="26" t="s">
        <v>38</v>
      </c>
    </row>
    <row r="52" spans="1:1">
      <c r="A52" s="26" t="s">
        <v>39</v>
      </c>
    </row>
    <row r="55" spans="1:4">
      <c r="A55" s="26" t="s">
        <v>99</v>
      </c>
      <c r="D55" s="26" t="s">
        <v>41</v>
      </c>
    </row>
    <row r="58" spans="1:4">
      <c r="A58" s="26" t="s">
        <v>42</v>
      </c>
      <c r="D58" s="26" t="s">
        <v>43</v>
      </c>
    </row>
    <row r="59" spans="1:4">
      <c r="A59" s="26" t="s">
        <v>44</v>
      </c>
      <c r="D59" s="26" t="s">
        <v>45</v>
      </c>
    </row>
    <row r="63" spans="1:5">
      <c r="A63" s="1" t="s">
        <v>542</v>
      </c>
      <c r="D63" s="26" t="s">
        <v>47</v>
      </c>
      <c r="E63" s="26" t="s">
        <v>48</v>
      </c>
    </row>
    <row r="64" spans="1:5">
      <c r="A64" s="1" t="s">
        <v>101</v>
      </c>
      <c r="E64" s="26" t="s">
        <v>50</v>
      </c>
    </row>
  </sheetData>
  <mergeCells count="10">
    <mergeCell ref="A4:B4"/>
    <mergeCell ref="A24:E24"/>
    <mergeCell ref="A26:E26"/>
    <mergeCell ref="A27:E27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6" orientation="portrait" horizontalDpi="120" verticalDpi="72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72"/>
  <sheetViews>
    <sheetView workbookViewId="0">
      <selection activeCell="B5" sqref="B5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1.5714285714286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4380952380952" style="1" customWidth="1"/>
    <col min="8" max="16384" width="9.1047619047619" style="1"/>
  </cols>
  <sheetData>
    <row r="3" ht="15" customHeight="1"/>
    <row r="4" spans="1:2">
      <c r="A4" s="27">
        <v>45838</v>
      </c>
      <c r="B4" s="27"/>
    </row>
    <row r="5" spans="1:2">
      <c r="A5" s="27"/>
      <c r="B5" s="27"/>
    </row>
    <row r="6" spans="1:2">
      <c r="A6" s="27"/>
      <c r="B6" s="27"/>
    </row>
    <row r="7" spans="1:2">
      <c r="A7" s="27" t="s">
        <v>543</v>
      </c>
      <c r="B7" s="27"/>
    </row>
    <row r="8" spans="1:1">
      <c r="A8" s="27" t="s">
        <v>544</v>
      </c>
    </row>
    <row r="11" spans="1:1">
      <c r="A11" s="1" t="s">
        <v>3</v>
      </c>
    </row>
    <row r="13" spans="2:2">
      <c r="B13" s="1" t="s">
        <v>4</v>
      </c>
    </row>
    <row r="14" spans="2:2">
      <c r="B14" s="1" t="s">
        <v>5</v>
      </c>
    </row>
    <row r="17" spans="1:1">
      <c r="A17" s="1" t="s">
        <v>6</v>
      </c>
    </row>
    <row r="18" ht="15" spans="3:3">
      <c r="C18" s="28"/>
    </row>
    <row r="19" ht="25.5" customHeight="1" spans="1:7">
      <c r="A19" s="29" t="s">
        <v>7</v>
      </c>
      <c r="B19" s="29" t="s">
        <v>8</v>
      </c>
      <c r="C19" s="29" t="s">
        <v>9</v>
      </c>
      <c r="D19" s="29" t="s">
        <v>10</v>
      </c>
      <c r="E19" s="30" t="s">
        <v>11</v>
      </c>
      <c r="F19" s="31"/>
      <c r="G19" s="32" t="s">
        <v>12</v>
      </c>
    </row>
    <row r="20" customFormat="1" ht="15" spans="1:7">
      <c r="A20" s="33">
        <v>4</v>
      </c>
      <c r="B20" s="33" t="s">
        <v>13</v>
      </c>
      <c r="C20" s="34" t="s">
        <v>339</v>
      </c>
      <c r="D20" s="35">
        <v>119995</v>
      </c>
      <c r="E20" s="36">
        <f>D20*0.76</f>
        <v>91196.2</v>
      </c>
      <c r="F20" s="33" t="s">
        <v>15</v>
      </c>
      <c r="G20" s="37">
        <f>E20*A20</f>
        <v>364784.8</v>
      </c>
    </row>
    <row r="21" customFormat="1" ht="15" spans="1:7">
      <c r="A21" s="38"/>
      <c r="B21" s="38"/>
      <c r="C21" s="39" t="s">
        <v>115</v>
      </c>
      <c r="D21" s="40"/>
      <c r="E21" s="41"/>
      <c r="F21" s="38"/>
      <c r="G21" s="42"/>
    </row>
    <row r="22" customFormat="1" ht="15.75" spans="1:7">
      <c r="A22" s="14"/>
      <c r="B22" s="14"/>
      <c r="C22" s="43" t="s">
        <v>340</v>
      </c>
      <c r="D22" s="13"/>
      <c r="E22" s="44"/>
      <c r="F22" s="14"/>
      <c r="G22" s="45"/>
    </row>
    <row r="23" customFormat="1" ht="15" spans="1:7">
      <c r="A23" s="33">
        <v>2</v>
      </c>
      <c r="B23" s="33" t="s">
        <v>13</v>
      </c>
      <c r="C23" s="34" t="s">
        <v>154</v>
      </c>
      <c r="D23" s="35">
        <v>76595</v>
      </c>
      <c r="E23" s="36">
        <f>(D23*0.76)-7000</f>
        <v>51212.2</v>
      </c>
      <c r="F23" s="33" t="s">
        <v>15</v>
      </c>
      <c r="G23" s="37">
        <f>E23*A23</f>
        <v>102424.4</v>
      </c>
    </row>
    <row r="24" customFormat="1" ht="15" spans="1:7">
      <c r="A24" s="38"/>
      <c r="B24" s="38"/>
      <c r="C24" s="39" t="s">
        <v>86</v>
      </c>
      <c r="D24" s="40"/>
      <c r="E24" s="41"/>
      <c r="F24" s="38"/>
      <c r="G24" s="42"/>
    </row>
    <row r="25" customFormat="1" ht="15.75" spans="1:7">
      <c r="A25" s="14"/>
      <c r="B25" s="14"/>
      <c r="C25" s="43" t="s">
        <v>155</v>
      </c>
      <c r="D25" s="13"/>
      <c r="E25" s="44"/>
      <c r="F25" s="14"/>
      <c r="G25" s="45"/>
    </row>
    <row r="26" s="2" customFormat="1" ht="15" spans="1:7">
      <c r="A26" s="4" t="s">
        <v>24</v>
      </c>
      <c r="B26" s="16"/>
      <c r="C26" s="16"/>
      <c r="D26" s="5"/>
      <c r="E26" s="6"/>
      <c r="F26" s="17" t="s">
        <v>15</v>
      </c>
      <c r="G26" s="8">
        <v>600</v>
      </c>
    </row>
    <row r="27" s="26" customFormat="1" ht="17.25" spans="1:7">
      <c r="A27" s="46" t="s">
        <v>25</v>
      </c>
      <c r="B27" s="47"/>
      <c r="C27" s="47"/>
      <c r="D27" s="47"/>
      <c r="E27" s="48"/>
      <c r="F27" s="49" t="s">
        <v>15</v>
      </c>
      <c r="G27" s="50">
        <f>SUM(G20:G26)</f>
        <v>467809.2</v>
      </c>
    </row>
    <row r="28" s="70" customFormat="1" ht="16.5" spans="1:7">
      <c r="A28" s="51"/>
      <c r="B28" s="51"/>
      <c r="C28" s="51"/>
      <c r="D28" s="51"/>
      <c r="E28" s="51"/>
      <c r="F28" s="71"/>
      <c r="G28" s="53"/>
    </row>
    <row r="29" s="70" customFormat="1" spans="1:7">
      <c r="A29" s="1" t="s">
        <v>26</v>
      </c>
      <c r="B29" s="1"/>
      <c r="C29" s="1"/>
      <c r="D29" s="1"/>
      <c r="E29" s="1"/>
      <c r="F29" s="1"/>
      <c r="G29" s="1"/>
    </row>
    <row r="30" spans="2:2">
      <c r="B30" s="1" t="s">
        <v>27</v>
      </c>
    </row>
    <row r="32" s="1" customFormat="1" spans="1:1">
      <c r="A32" s="1" t="s">
        <v>28</v>
      </c>
    </row>
    <row r="33" s="1" customFormat="1" spans="2:2">
      <c r="B33" s="18" t="s">
        <v>341</v>
      </c>
    </row>
    <row r="34" s="1" customFormat="1" spans="2:2">
      <c r="B34" s="19" t="s">
        <v>342</v>
      </c>
    </row>
    <row r="35" s="1" customFormat="1" spans="2:2">
      <c r="B35" s="19" t="s">
        <v>343</v>
      </c>
    </row>
    <row r="36" s="1" customFormat="1" spans="2:2">
      <c r="B36" s="1" t="s">
        <v>105</v>
      </c>
    </row>
    <row r="37" s="2" customFormat="1" spans="2:2">
      <c r="B37" s="1" t="s">
        <v>106</v>
      </c>
    </row>
    <row r="38" s="2" customFormat="1" spans="2:2">
      <c r="B38" s="1" t="s">
        <v>479</v>
      </c>
    </row>
    <row r="40" spans="1:1">
      <c r="A40" s="1" t="s">
        <v>30</v>
      </c>
    </row>
    <row r="41" customFormat="1" ht="15" spans="1:2">
      <c r="A41" s="2"/>
      <c r="B41" s="1" t="s">
        <v>118</v>
      </c>
    </row>
    <row r="42" s="2" customFormat="1" spans="2:2">
      <c r="B42" s="1" t="s">
        <v>89</v>
      </c>
    </row>
    <row r="43" s="2" customFormat="1"/>
    <row r="44" spans="1:1">
      <c r="A44" s="1" t="s">
        <v>58</v>
      </c>
    </row>
    <row r="45" spans="2:2">
      <c r="B45" s="1" t="s">
        <v>34</v>
      </c>
    </row>
    <row r="47" spans="2:2">
      <c r="B47" s="1" t="s">
        <v>35</v>
      </c>
    </row>
    <row r="49" spans="2:2">
      <c r="B49" s="1" t="s">
        <v>36</v>
      </c>
    </row>
    <row r="55" spans="1:1">
      <c r="A55" s="1" t="s">
        <v>37</v>
      </c>
    </row>
    <row r="58" spans="1:1">
      <c r="A58" s="1" t="s">
        <v>38</v>
      </c>
    </row>
    <row r="59" spans="1:1">
      <c r="A59" s="1" t="s">
        <v>39</v>
      </c>
    </row>
    <row r="62" spans="1:4">
      <c r="A62" s="1" t="s">
        <v>99</v>
      </c>
      <c r="D62" s="1" t="s">
        <v>41</v>
      </c>
    </row>
    <row r="65" spans="1:4">
      <c r="A65" s="1" t="s">
        <v>42</v>
      </c>
      <c r="D65" s="1" t="s">
        <v>43</v>
      </c>
    </row>
    <row r="66" spans="1:4">
      <c r="A66" s="1" t="s">
        <v>44</v>
      </c>
      <c r="D66" s="1" t="s">
        <v>45</v>
      </c>
    </row>
    <row r="71" spans="1:5">
      <c r="A71" s="1" t="s">
        <v>545</v>
      </c>
      <c r="D71" s="1" t="s">
        <v>47</v>
      </c>
      <c r="E71" s="1" t="s">
        <v>48</v>
      </c>
    </row>
    <row r="72" spans="1:5">
      <c r="A72" s="1" t="s">
        <v>122</v>
      </c>
      <c r="E72" s="1" t="s">
        <v>50</v>
      </c>
    </row>
  </sheetData>
  <mergeCells count="15">
    <mergeCell ref="A4:B4"/>
    <mergeCell ref="A26:E26"/>
    <mergeCell ref="A27:E27"/>
    <mergeCell ref="A20:A22"/>
    <mergeCell ref="A23:A25"/>
    <mergeCell ref="B20:B22"/>
    <mergeCell ref="B23:B25"/>
    <mergeCell ref="D20:D22"/>
    <mergeCell ref="D23:D25"/>
    <mergeCell ref="E20:E22"/>
    <mergeCell ref="E23:E25"/>
    <mergeCell ref="F20:F22"/>
    <mergeCell ref="F23:F25"/>
    <mergeCell ref="G20:G22"/>
    <mergeCell ref="G23:G25"/>
  </mergeCells>
  <pageMargins left="0.393055555555556" right="0.17" top="0.84" bottom="0.590277777777778" header="0.5" footer="0.196527777777778"/>
  <pageSetup paperSize="1" scale="67" orientation="portrait" horizontalDpi="120" verticalDpi="72"/>
  <headerFooter alignWithMargins="0"/>
  <rowBreaks count="1" manualBreakCount="1">
    <brk id="72" max="16383" man="1"/>
  </rowBreaks>
</worksheet>
</file>

<file path=xl/worksheets/sheet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4"/>
  <sheetViews>
    <sheetView topLeftCell="A18" workbookViewId="0">
      <selection activeCell="F19" sqref="F19:F21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6.5714285714286" style="1" customWidth="1"/>
    <col min="8" max="16384" width="9.14285714285714" style="1"/>
  </cols>
  <sheetData>
    <row r="4" spans="1:2">
      <c r="A4" s="27">
        <v>45838</v>
      </c>
      <c r="B4" s="27"/>
    </row>
    <row r="5" spans="1:2">
      <c r="A5" s="27"/>
      <c r="B5" s="27"/>
    </row>
    <row r="6" spans="1:2">
      <c r="A6" s="27"/>
      <c r="B6" s="27"/>
    </row>
    <row r="7" spans="1:1">
      <c r="A7" s="27" t="s">
        <v>415</v>
      </c>
    </row>
    <row r="8" spans="1:1">
      <c r="A8" s="27" t="s">
        <v>416</v>
      </c>
    </row>
    <row r="9" spans="1:1">
      <c r="A9" s="1" t="s">
        <v>417</v>
      </c>
    </row>
    <row r="11" spans="1:1">
      <c r="A11" s="1" t="s">
        <v>3</v>
      </c>
    </row>
    <row r="13" spans="2:2">
      <c r="B13" s="1" t="s">
        <v>4</v>
      </c>
    </row>
    <row r="14" spans="2:2">
      <c r="B14" s="1" t="s">
        <v>5</v>
      </c>
    </row>
    <row r="16" spans="1:1">
      <c r="A16" s="1" t="s">
        <v>74</v>
      </c>
    </row>
    <row r="17" ht="15" spans="3:3">
      <c r="C17" s="28" t="s">
        <v>164</v>
      </c>
    </row>
    <row r="18" ht="25.5" customHeight="1" spans="1:7">
      <c r="A18" s="29" t="s">
        <v>7</v>
      </c>
      <c r="B18" s="29" t="s">
        <v>8</v>
      </c>
      <c r="C18" s="29" t="s">
        <v>9</v>
      </c>
      <c r="D18" s="29" t="s">
        <v>10</v>
      </c>
      <c r="E18" s="30" t="s">
        <v>11</v>
      </c>
      <c r="F18" s="31"/>
      <c r="G18" s="32" t="s">
        <v>12</v>
      </c>
    </row>
    <row r="19" customFormat="1" ht="15" spans="1:7">
      <c r="A19" s="33">
        <v>4</v>
      </c>
      <c r="B19" s="33" t="s">
        <v>13</v>
      </c>
      <c r="C19" s="34" t="s">
        <v>354</v>
      </c>
      <c r="D19" s="35">
        <v>29995</v>
      </c>
      <c r="E19" s="36">
        <f>(D19*0.76)-4000</f>
        <v>18796.2</v>
      </c>
      <c r="F19" s="33" t="s">
        <v>15</v>
      </c>
      <c r="G19" s="37">
        <f>E19*A19</f>
        <v>75184.8</v>
      </c>
    </row>
    <row r="20" customFormat="1" ht="15" spans="1:7">
      <c r="A20" s="38"/>
      <c r="B20" s="38"/>
      <c r="C20" s="39" t="s">
        <v>103</v>
      </c>
      <c r="D20" s="40"/>
      <c r="E20" s="41"/>
      <c r="F20" s="38"/>
      <c r="G20" s="42"/>
    </row>
    <row r="21" customFormat="1" ht="15.75" spans="1:7">
      <c r="A21" s="14"/>
      <c r="B21" s="14"/>
      <c r="C21" s="43" t="s">
        <v>355</v>
      </c>
      <c r="D21" s="13"/>
      <c r="E21" s="44"/>
      <c r="F21" s="14"/>
      <c r="G21" s="45"/>
    </row>
    <row r="22" ht="17.25" spans="1:7">
      <c r="A22" s="46" t="s">
        <v>25</v>
      </c>
      <c r="B22" s="65"/>
      <c r="C22" s="65"/>
      <c r="D22" s="47"/>
      <c r="E22" s="48"/>
      <c r="F22" s="66" t="s">
        <v>15</v>
      </c>
      <c r="G22" s="50">
        <f>SUM(G19:G21)</f>
        <v>75184.8</v>
      </c>
    </row>
    <row r="23" ht="15" spans="1:7">
      <c r="A23" s="9" t="s">
        <v>316</v>
      </c>
      <c r="B23" s="10"/>
      <c r="C23" s="11"/>
      <c r="D23" s="12"/>
      <c r="E23" s="13"/>
      <c r="F23" s="14" t="s">
        <v>15</v>
      </c>
      <c r="G23" s="15">
        <v>34200</v>
      </c>
    </row>
    <row r="24" customFormat="1" ht="15.75" spans="1:8">
      <c r="A24" s="4" t="s">
        <v>24</v>
      </c>
      <c r="B24" s="16"/>
      <c r="C24" s="16"/>
      <c r="D24" s="5"/>
      <c r="E24" s="6"/>
      <c r="F24" s="17" t="s">
        <v>15</v>
      </c>
      <c r="G24" s="8">
        <v>1000</v>
      </c>
      <c r="H24" s="2"/>
    </row>
    <row r="25" ht="17.25" spans="1:7">
      <c r="A25" s="46" t="s">
        <v>83</v>
      </c>
      <c r="B25" s="65"/>
      <c r="C25" s="65"/>
      <c r="D25" s="47"/>
      <c r="E25" s="48"/>
      <c r="F25" s="66" t="s">
        <v>15</v>
      </c>
      <c r="G25" s="50">
        <f>SUM(G22:G24)</f>
        <v>110384.8</v>
      </c>
    </row>
    <row r="26" ht="16.5" spans="1:7">
      <c r="A26" s="51"/>
      <c r="B26" s="51"/>
      <c r="C26" s="51"/>
      <c r="D26" s="51"/>
      <c r="E26" s="51"/>
      <c r="F26" s="52"/>
      <c r="G26" s="53"/>
    </row>
    <row r="27" ht="15" spans="3:3">
      <c r="C27" s="28" t="s">
        <v>167</v>
      </c>
    </row>
    <row r="28" ht="25.5" customHeight="1" spans="1:7">
      <c r="A28" s="29" t="s">
        <v>7</v>
      </c>
      <c r="B28" s="29" t="s">
        <v>8</v>
      </c>
      <c r="C28" s="29" t="s">
        <v>9</v>
      </c>
      <c r="D28" s="29" t="s">
        <v>10</v>
      </c>
      <c r="E28" s="30" t="s">
        <v>11</v>
      </c>
      <c r="F28" s="31"/>
      <c r="G28" s="32" t="s">
        <v>12</v>
      </c>
    </row>
    <row r="29" customFormat="1" ht="15" spans="1:7">
      <c r="A29" s="33">
        <v>4</v>
      </c>
      <c r="B29" s="33" t="s">
        <v>13</v>
      </c>
      <c r="C29" s="34" t="s">
        <v>124</v>
      </c>
      <c r="D29" s="35">
        <v>42595</v>
      </c>
      <c r="E29" s="36">
        <f>(D29*0.76)-7000</f>
        <v>25372.2</v>
      </c>
      <c r="F29" s="33" t="s">
        <v>15</v>
      </c>
      <c r="G29" s="37">
        <f>E29*A29</f>
        <v>101488.8</v>
      </c>
    </row>
    <row r="30" customFormat="1" ht="15" spans="1:7">
      <c r="A30" s="38"/>
      <c r="B30" s="38"/>
      <c r="C30" s="39" t="s">
        <v>86</v>
      </c>
      <c r="D30" s="40"/>
      <c r="E30" s="41"/>
      <c r="F30" s="38"/>
      <c r="G30" s="42"/>
    </row>
    <row r="31" customFormat="1" ht="15.75" spans="1:7">
      <c r="A31" s="14"/>
      <c r="B31" s="14"/>
      <c r="C31" s="43" t="s">
        <v>125</v>
      </c>
      <c r="D31" s="13"/>
      <c r="E31" s="44"/>
      <c r="F31" s="14"/>
      <c r="G31" s="45"/>
    </row>
    <row r="32" ht="17.25" spans="1:7">
      <c r="A32" s="46" t="s">
        <v>25</v>
      </c>
      <c r="B32" s="65"/>
      <c r="C32" s="65"/>
      <c r="D32" s="47"/>
      <c r="E32" s="48"/>
      <c r="F32" s="66" t="s">
        <v>15</v>
      </c>
      <c r="G32" s="50">
        <f>SUM(G29:G31)</f>
        <v>101488.8</v>
      </c>
    </row>
    <row r="33" ht="15" spans="1:7">
      <c r="A33" s="9" t="s">
        <v>316</v>
      </c>
      <c r="B33" s="10"/>
      <c r="C33" s="11"/>
      <c r="D33" s="12"/>
      <c r="E33" s="13"/>
      <c r="F33" s="14" t="s">
        <v>15</v>
      </c>
      <c r="G33" s="15">
        <v>34200</v>
      </c>
    </row>
    <row r="34" customFormat="1" ht="15.75" spans="1:8">
      <c r="A34" s="4" t="s">
        <v>24</v>
      </c>
      <c r="B34" s="16"/>
      <c r="C34" s="16"/>
      <c r="D34" s="5"/>
      <c r="E34" s="6"/>
      <c r="F34" s="17" t="s">
        <v>15</v>
      </c>
      <c r="G34" s="8">
        <v>1000</v>
      </c>
      <c r="H34" s="2"/>
    </row>
    <row r="35" ht="17.25" spans="1:7">
      <c r="A35" s="46" t="s">
        <v>83</v>
      </c>
      <c r="B35" s="65"/>
      <c r="C35" s="65"/>
      <c r="D35" s="47"/>
      <c r="E35" s="48"/>
      <c r="F35" s="66" t="s">
        <v>15</v>
      </c>
      <c r="G35" s="50">
        <f>SUM(G32:G34)</f>
        <v>136688.8</v>
      </c>
    </row>
    <row r="36" ht="16.5" spans="1:7">
      <c r="A36" s="51"/>
      <c r="B36" s="51"/>
      <c r="C36" s="51"/>
      <c r="D36" s="51"/>
      <c r="E36" s="51"/>
      <c r="F36" s="52"/>
      <c r="G36" s="53"/>
    </row>
    <row r="37" spans="1:1">
      <c r="A37" s="1" t="s">
        <v>26</v>
      </c>
    </row>
    <row r="38" spans="2:2">
      <c r="B38" s="1" t="s">
        <v>27</v>
      </c>
    </row>
    <row r="40" spans="1:1">
      <c r="A40" s="1" t="s">
        <v>30</v>
      </c>
    </row>
    <row r="41" customFormat="1" ht="15" spans="1:2">
      <c r="A41" s="2"/>
      <c r="B41" s="1" t="s">
        <v>89</v>
      </c>
    </row>
    <row r="42" s="2" customFormat="1" spans="2:2">
      <c r="B42" s="1"/>
    </row>
    <row r="43" spans="1:1">
      <c r="A43" s="1" t="s">
        <v>58</v>
      </c>
    </row>
    <row r="44" spans="2:2">
      <c r="B44" s="1" t="s">
        <v>34</v>
      </c>
    </row>
    <row r="45" spans="2:2">
      <c r="B45" s="24" t="s">
        <v>90</v>
      </c>
    </row>
    <row r="46" spans="2:2">
      <c r="B46" s="25" t="s">
        <v>349</v>
      </c>
    </row>
    <row r="47" spans="2:2">
      <c r="B47" s="25"/>
    </row>
    <row r="48" spans="2:2">
      <c r="B48" s="1" t="s">
        <v>35</v>
      </c>
    </row>
    <row r="50" spans="2:2">
      <c r="B50" s="1" t="s">
        <v>36</v>
      </c>
    </row>
    <row r="54" spans="2:2">
      <c r="B54" s="24"/>
    </row>
    <row r="56" spans="1:1">
      <c r="A56" s="1" t="s">
        <v>37</v>
      </c>
    </row>
    <row r="59" spans="1:1">
      <c r="A59" s="1" t="s">
        <v>38</v>
      </c>
    </row>
    <row r="60" spans="1:1">
      <c r="A60" s="1" t="s">
        <v>39</v>
      </c>
    </row>
    <row r="63" spans="1:4">
      <c r="A63" s="1" t="s">
        <v>99</v>
      </c>
      <c r="D63" s="1" t="s">
        <v>41</v>
      </c>
    </row>
    <row r="66" spans="1:4">
      <c r="A66" s="1" t="s">
        <v>42</v>
      </c>
      <c r="D66" s="1" t="s">
        <v>43</v>
      </c>
    </row>
    <row r="67" spans="1:4">
      <c r="A67" s="1" t="s">
        <v>44</v>
      </c>
      <c r="D67" s="1" t="s">
        <v>45</v>
      </c>
    </row>
    <row r="73" spans="1:5">
      <c r="A73" s="1" t="s">
        <v>546</v>
      </c>
      <c r="D73" s="1" t="s">
        <v>47</v>
      </c>
      <c r="E73" s="1" t="s">
        <v>48</v>
      </c>
    </row>
    <row r="74" spans="1:5">
      <c r="A74" s="1" t="s">
        <v>419</v>
      </c>
      <c r="E74" s="1" t="s">
        <v>50</v>
      </c>
    </row>
  </sheetData>
  <mergeCells count="19">
    <mergeCell ref="A4:B4"/>
    <mergeCell ref="A22:E22"/>
    <mergeCell ref="A24:E24"/>
    <mergeCell ref="A25:E25"/>
    <mergeCell ref="A32:E32"/>
    <mergeCell ref="A34:E34"/>
    <mergeCell ref="A35:E35"/>
    <mergeCell ref="A19:A21"/>
    <mergeCell ref="A29:A31"/>
    <mergeCell ref="B19:B21"/>
    <mergeCell ref="B29:B31"/>
    <mergeCell ref="D19:D21"/>
    <mergeCell ref="D29:D31"/>
    <mergeCell ref="E19:E21"/>
    <mergeCell ref="E29:E31"/>
    <mergeCell ref="F19:F21"/>
    <mergeCell ref="F29:F31"/>
    <mergeCell ref="G19:G21"/>
    <mergeCell ref="G29:G31"/>
  </mergeCells>
  <pageMargins left="0.432638888888889" right="0.17" top="0.84" bottom="0.590277777777778" header="0.511805555555556" footer="0.196527777777778"/>
  <pageSetup paperSize="1" scale="64" orientation="portrait" horizontalDpi="120" verticalDpi="72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9"/>
  <sheetViews>
    <sheetView workbookViewId="0">
      <selection activeCell="C8" sqref="C8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6.5714285714286" style="1" customWidth="1"/>
    <col min="8" max="16384" width="9.14285714285714" style="1"/>
  </cols>
  <sheetData>
    <row r="4" spans="1:2">
      <c r="A4" s="27">
        <v>45838</v>
      </c>
      <c r="B4" s="27"/>
    </row>
    <row r="5" spans="1:2">
      <c r="A5" s="27"/>
      <c r="B5" s="27"/>
    </row>
    <row r="6" spans="1:2">
      <c r="A6" s="27"/>
      <c r="B6" s="27"/>
    </row>
    <row r="7" spans="1:1">
      <c r="A7" s="27" t="s">
        <v>500</v>
      </c>
    </row>
    <row r="8" spans="1:1">
      <c r="A8" s="27" t="s">
        <v>501</v>
      </c>
    </row>
    <row r="9" spans="1:1">
      <c r="A9" s="1" t="s">
        <v>502</v>
      </c>
    </row>
    <row r="10" spans="1:1">
      <c r="A10" s="1" t="s">
        <v>503</v>
      </c>
    </row>
    <row r="13" spans="1:1">
      <c r="A13" s="1" t="s">
        <v>3</v>
      </c>
    </row>
    <row r="15" spans="2:2">
      <c r="B15" s="1" t="s">
        <v>4</v>
      </c>
    </row>
    <row r="16" spans="2:2">
      <c r="B16" s="1" t="s">
        <v>5</v>
      </c>
    </row>
    <row r="18" spans="1:1">
      <c r="A18" s="1" t="s">
        <v>547</v>
      </c>
    </row>
    <row r="19" ht="15" spans="3:3">
      <c r="C19" s="28" t="s">
        <v>548</v>
      </c>
    </row>
    <row r="20" ht="25.5" customHeight="1" spans="1:7">
      <c r="A20" s="29" t="s">
        <v>7</v>
      </c>
      <c r="B20" s="29" t="s">
        <v>8</v>
      </c>
      <c r="C20" s="29" t="s">
        <v>9</v>
      </c>
      <c r="D20" s="29" t="s">
        <v>10</v>
      </c>
      <c r="E20" s="30" t="s">
        <v>11</v>
      </c>
      <c r="F20" s="31"/>
      <c r="G20" s="32" t="s">
        <v>12</v>
      </c>
    </row>
    <row r="21" customFormat="1" ht="15" spans="1:7">
      <c r="A21" s="33">
        <v>1</v>
      </c>
      <c r="B21" s="33" t="s">
        <v>13</v>
      </c>
      <c r="C21" s="34" t="s">
        <v>85</v>
      </c>
      <c r="D21" s="35">
        <v>68995</v>
      </c>
      <c r="E21" s="36">
        <f>(D21*0.76)-7000</f>
        <v>45436.2</v>
      </c>
      <c r="F21" s="33" t="s">
        <v>15</v>
      </c>
      <c r="G21" s="37">
        <f>E21*A21</f>
        <v>45436.2</v>
      </c>
    </row>
    <row r="22" customFormat="1" ht="15" spans="1:7">
      <c r="A22" s="38"/>
      <c r="B22" s="38"/>
      <c r="C22" s="39" t="s">
        <v>86</v>
      </c>
      <c r="D22" s="40"/>
      <c r="E22" s="41"/>
      <c r="F22" s="38"/>
      <c r="G22" s="42"/>
    </row>
    <row r="23" customFormat="1" ht="15.75" spans="1:7">
      <c r="A23" s="14"/>
      <c r="B23" s="14"/>
      <c r="C23" s="43" t="s">
        <v>87</v>
      </c>
      <c r="D23" s="13"/>
      <c r="E23" s="44"/>
      <c r="F23" s="14"/>
      <c r="G23" s="45"/>
    </row>
    <row r="24" customFormat="1" ht="15" spans="1:7">
      <c r="A24" s="33">
        <v>2</v>
      </c>
      <c r="B24" s="33" t="s">
        <v>13</v>
      </c>
      <c r="C24" s="34" t="s">
        <v>157</v>
      </c>
      <c r="D24" s="35">
        <v>59595</v>
      </c>
      <c r="E24" s="36">
        <f>(D24*0.76)-7000</f>
        <v>38292.2</v>
      </c>
      <c r="F24" s="33" t="s">
        <v>15</v>
      </c>
      <c r="G24" s="37">
        <f>E24*A24</f>
        <v>76584.4</v>
      </c>
    </row>
    <row r="25" customFormat="1" ht="15" spans="1:7">
      <c r="A25" s="38"/>
      <c r="B25" s="38"/>
      <c r="C25" s="39" t="s">
        <v>86</v>
      </c>
      <c r="D25" s="40"/>
      <c r="E25" s="41"/>
      <c r="F25" s="38"/>
      <c r="G25" s="42"/>
    </row>
    <row r="26" customFormat="1" ht="15.75" spans="1:7">
      <c r="A26" s="14"/>
      <c r="B26" s="14"/>
      <c r="C26" s="43" t="s">
        <v>158</v>
      </c>
      <c r="D26" s="13"/>
      <c r="E26" s="44"/>
      <c r="F26" s="14"/>
      <c r="G26" s="45"/>
    </row>
    <row r="27" ht="17.25" spans="1:7">
      <c r="A27" s="46" t="s">
        <v>25</v>
      </c>
      <c r="B27" s="65"/>
      <c r="C27" s="65"/>
      <c r="D27" s="47"/>
      <c r="E27" s="48"/>
      <c r="F27" s="66" t="s">
        <v>15</v>
      </c>
      <c r="G27" s="50">
        <f>SUM(G21:G26)</f>
        <v>122020.6</v>
      </c>
    </row>
    <row r="28" ht="15" spans="1:7">
      <c r="A28" s="9" t="s">
        <v>316</v>
      </c>
      <c r="B28" s="10"/>
      <c r="C28" s="11"/>
      <c r="D28" s="12"/>
      <c r="E28" s="13"/>
      <c r="F28" s="14" t="s">
        <v>15</v>
      </c>
      <c r="G28" s="15">
        <v>80490</v>
      </c>
    </row>
    <row r="29" customFormat="1" ht="15.75" spans="1:8">
      <c r="A29" s="4" t="s">
        <v>24</v>
      </c>
      <c r="B29" s="16"/>
      <c r="C29" s="16"/>
      <c r="D29" s="5"/>
      <c r="E29" s="6"/>
      <c r="F29" s="17" t="s">
        <v>15</v>
      </c>
      <c r="G29" s="8">
        <v>600</v>
      </c>
      <c r="H29" s="2"/>
    </row>
    <row r="30" ht="17.25" spans="1:7">
      <c r="A30" s="46" t="s">
        <v>83</v>
      </c>
      <c r="B30" s="65"/>
      <c r="C30" s="65"/>
      <c r="D30" s="47"/>
      <c r="E30" s="48"/>
      <c r="F30" s="66" t="s">
        <v>15</v>
      </c>
      <c r="G30" s="50">
        <f>SUM(G27:G29)</f>
        <v>203110.6</v>
      </c>
    </row>
    <row r="31" ht="16.5" spans="1:7">
      <c r="A31" s="51"/>
      <c r="B31" s="51"/>
      <c r="C31" s="51"/>
      <c r="D31" s="51"/>
      <c r="E31" s="51"/>
      <c r="F31" s="52"/>
      <c r="G31" s="53"/>
    </row>
    <row r="32" ht="15" spans="3:3">
      <c r="C32" s="28" t="s">
        <v>549</v>
      </c>
    </row>
    <row r="33" ht="25.5" customHeight="1" spans="1:7">
      <c r="A33" s="29" t="s">
        <v>7</v>
      </c>
      <c r="B33" s="29" t="s">
        <v>8</v>
      </c>
      <c r="C33" s="29" t="s">
        <v>9</v>
      </c>
      <c r="D33" s="29" t="s">
        <v>10</v>
      </c>
      <c r="E33" s="30" t="s">
        <v>11</v>
      </c>
      <c r="F33" s="31"/>
      <c r="G33" s="32" t="s">
        <v>12</v>
      </c>
    </row>
    <row r="34" customFormat="1" ht="15" spans="1:7">
      <c r="A34" s="33">
        <v>1</v>
      </c>
      <c r="B34" s="33" t="s">
        <v>13</v>
      </c>
      <c r="C34" s="34" t="s">
        <v>79</v>
      </c>
      <c r="D34" s="35">
        <v>49995</v>
      </c>
      <c r="E34" s="36">
        <f>(D34*0.76)-4000</f>
        <v>33996.2</v>
      </c>
      <c r="F34" s="33" t="s">
        <v>15</v>
      </c>
      <c r="G34" s="37">
        <f>E34*A34</f>
        <v>33996.2</v>
      </c>
    </row>
    <row r="35" customFormat="1" ht="15" spans="1:7">
      <c r="A35" s="38"/>
      <c r="B35" s="38"/>
      <c r="C35" s="39" t="s">
        <v>80</v>
      </c>
      <c r="D35" s="40"/>
      <c r="E35" s="41"/>
      <c r="F35" s="38"/>
      <c r="G35" s="42"/>
    </row>
    <row r="36" customFormat="1" ht="15.75" spans="1:7">
      <c r="A36" s="14"/>
      <c r="B36" s="14"/>
      <c r="C36" s="43" t="s">
        <v>81</v>
      </c>
      <c r="D36" s="13"/>
      <c r="E36" s="44"/>
      <c r="F36" s="14"/>
      <c r="G36" s="45"/>
    </row>
    <row r="37" customFormat="1" ht="15" spans="1:7">
      <c r="A37" s="33">
        <v>2</v>
      </c>
      <c r="B37" s="33" t="s">
        <v>13</v>
      </c>
      <c r="C37" s="34" t="s">
        <v>102</v>
      </c>
      <c r="D37" s="35">
        <v>41995</v>
      </c>
      <c r="E37" s="36">
        <f>(D37*0.76)-4000</f>
        <v>27916.2</v>
      </c>
      <c r="F37" s="33" t="s">
        <v>15</v>
      </c>
      <c r="G37" s="37">
        <f>E37*A37</f>
        <v>55832.4</v>
      </c>
    </row>
    <row r="38" customFormat="1" ht="15" spans="1:7">
      <c r="A38" s="38"/>
      <c r="B38" s="38"/>
      <c r="C38" s="39" t="s">
        <v>103</v>
      </c>
      <c r="D38" s="40"/>
      <c r="E38" s="41"/>
      <c r="F38" s="38"/>
      <c r="G38" s="42"/>
    </row>
    <row r="39" customFormat="1" ht="15.75" spans="1:7">
      <c r="A39" s="14"/>
      <c r="B39" s="14"/>
      <c r="C39" s="43" t="s">
        <v>104</v>
      </c>
      <c r="D39" s="13"/>
      <c r="E39" s="44"/>
      <c r="F39" s="14"/>
      <c r="G39" s="45"/>
    </row>
    <row r="40" ht="17.25" spans="1:7">
      <c r="A40" s="46" t="s">
        <v>25</v>
      </c>
      <c r="B40" s="65"/>
      <c r="C40" s="65"/>
      <c r="D40" s="47"/>
      <c r="E40" s="48"/>
      <c r="F40" s="66" t="s">
        <v>15</v>
      </c>
      <c r="G40" s="50">
        <f>SUM(G34:G39)</f>
        <v>89828.6</v>
      </c>
    </row>
    <row r="41" ht="15" spans="1:7">
      <c r="A41" s="9" t="s">
        <v>316</v>
      </c>
      <c r="B41" s="10"/>
      <c r="C41" s="11"/>
      <c r="D41" s="12"/>
      <c r="E41" s="13"/>
      <c r="F41" s="14" t="s">
        <v>15</v>
      </c>
      <c r="G41" s="15">
        <v>80490</v>
      </c>
    </row>
    <row r="42" customFormat="1" ht="15.75" spans="1:8">
      <c r="A42" s="4" t="s">
        <v>24</v>
      </c>
      <c r="B42" s="16"/>
      <c r="C42" s="16"/>
      <c r="D42" s="5"/>
      <c r="E42" s="6"/>
      <c r="F42" s="17" t="s">
        <v>15</v>
      </c>
      <c r="G42" s="8">
        <v>600</v>
      </c>
      <c r="H42" s="2"/>
    </row>
    <row r="43" ht="17.25" spans="1:7">
      <c r="A43" s="46" t="s">
        <v>83</v>
      </c>
      <c r="B43" s="65"/>
      <c r="C43" s="65"/>
      <c r="D43" s="47"/>
      <c r="E43" s="48"/>
      <c r="F43" s="66" t="s">
        <v>15</v>
      </c>
      <c r="G43" s="50">
        <f>SUM(G40:G42)</f>
        <v>170918.6</v>
      </c>
    </row>
    <row r="44" ht="16.5" spans="1:7">
      <c r="A44" s="51"/>
      <c r="B44" s="51"/>
      <c r="C44" s="51"/>
      <c r="D44" s="51"/>
      <c r="E44" s="51"/>
      <c r="F44" s="52"/>
      <c r="G44" s="53"/>
    </row>
    <row r="45" spans="1:1">
      <c r="A45" s="1" t="s">
        <v>26</v>
      </c>
    </row>
    <row r="46" spans="2:2">
      <c r="B46" s="1" t="s">
        <v>27</v>
      </c>
    </row>
    <row r="48" spans="1:1">
      <c r="A48" s="1" t="s">
        <v>30</v>
      </c>
    </row>
    <row r="49" s="2" customFormat="1" spans="2:2">
      <c r="B49" s="1" t="s">
        <v>89</v>
      </c>
    </row>
    <row r="50" s="2" customFormat="1" spans="2:2">
      <c r="B50" s="1"/>
    </row>
    <row r="51" spans="1:1">
      <c r="A51" s="1" t="s">
        <v>58</v>
      </c>
    </row>
    <row r="52" spans="2:2">
      <c r="B52" s="1" t="s">
        <v>34</v>
      </c>
    </row>
    <row r="53" spans="2:2">
      <c r="B53" s="24" t="s">
        <v>90</v>
      </c>
    </row>
    <row r="54" spans="2:2">
      <c r="B54" s="25" t="s">
        <v>349</v>
      </c>
    </row>
    <row r="55" spans="2:2">
      <c r="B55" s="25"/>
    </row>
    <row r="56" spans="2:2">
      <c r="B56" s="1" t="s">
        <v>35</v>
      </c>
    </row>
    <row r="58" spans="2:2">
      <c r="B58" s="1" t="s">
        <v>36</v>
      </c>
    </row>
    <row r="60" spans="2:2">
      <c r="B60" s="55" t="s">
        <v>550</v>
      </c>
    </row>
    <row r="61" spans="2:2">
      <c r="B61" s="24"/>
    </row>
    <row r="63" spans="1:1">
      <c r="A63" s="1" t="s">
        <v>37</v>
      </c>
    </row>
    <row r="66" spans="1:1">
      <c r="A66" s="1" t="s">
        <v>38</v>
      </c>
    </row>
    <row r="67" spans="1:1">
      <c r="A67" s="1" t="s">
        <v>39</v>
      </c>
    </row>
    <row r="70" spans="1:4">
      <c r="A70" s="1" t="s">
        <v>99</v>
      </c>
      <c r="D70" s="1" t="s">
        <v>41</v>
      </c>
    </row>
    <row r="73" spans="1:4">
      <c r="A73" s="1" t="s">
        <v>42</v>
      </c>
      <c r="D73" s="1" t="s">
        <v>43</v>
      </c>
    </row>
    <row r="74" spans="1:4">
      <c r="A74" s="1" t="s">
        <v>44</v>
      </c>
      <c r="D74" s="1" t="s">
        <v>45</v>
      </c>
    </row>
    <row r="78" spans="1:5">
      <c r="A78" s="1" t="s">
        <v>551</v>
      </c>
      <c r="D78" s="1" t="s">
        <v>47</v>
      </c>
      <c r="E78" s="1" t="s">
        <v>48</v>
      </c>
    </row>
    <row r="79" spans="1:5">
      <c r="A79" s="1" t="s">
        <v>505</v>
      </c>
      <c r="E79" s="1" t="s">
        <v>50</v>
      </c>
    </row>
  </sheetData>
  <mergeCells count="31">
    <mergeCell ref="A4:B4"/>
    <mergeCell ref="A27:E27"/>
    <mergeCell ref="A29:E29"/>
    <mergeCell ref="A30:E30"/>
    <mergeCell ref="A40:E40"/>
    <mergeCell ref="A42:E42"/>
    <mergeCell ref="A43:E43"/>
    <mergeCell ref="A21:A23"/>
    <mergeCell ref="A24:A26"/>
    <mergeCell ref="A34:A36"/>
    <mergeCell ref="A37:A39"/>
    <mergeCell ref="B21:B23"/>
    <mergeCell ref="B24:B26"/>
    <mergeCell ref="B34:B36"/>
    <mergeCell ref="B37:B39"/>
    <mergeCell ref="D21:D23"/>
    <mergeCell ref="D24:D26"/>
    <mergeCell ref="D34:D36"/>
    <mergeCell ref="D37:D39"/>
    <mergeCell ref="E21:E23"/>
    <mergeCell ref="E24:E26"/>
    <mergeCell ref="E34:E36"/>
    <mergeCell ref="E37:E39"/>
    <mergeCell ref="F21:F23"/>
    <mergeCell ref="F24:F26"/>
    <mergeCell ref="F34:F36"/>
    <mergeCell ref="F37:F39"/>
    <mergeCell ref="G21:G23"/>
    <mergeCell ref="G24:G26"/>
    <mergeCell ref="G34:G36"/>
    <mergeCell ref="G37:G39"/>
  </mergeCells>
  <pageMargins left="0.432638888888889" right="0.17" top="0.84" bottom="0.590277777777778" header="0.511805555555556" footer="0.196527777777778"/>
  <pageSetup paperSize="1" scale="60" orientation="portrait" horizontalDpi="120" verticalDpi="72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9"/>
  <sheetViews>
    <sheetView topLeftCell="A60" workbookViewId="0">
      <selection activeCell="A78" sqref="A78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6.5714285714286" style="1" customWidth="1"/>
    <col min="8" max="16384" width="9.14285714285714" style="1"/>
  </cols>
  <sheetData>
    <row r="4" spans="1:2">
      <c r="A4" s="27">
        <v>45838</v>
      </c>
      <c r="B4" s="27"/>
    </row>
    <row r="5" spans="1:2">
      <c r="A5" s="27"/>
      <c r="B5" s="27"/>
    </row>
    <row r="6" spans="1:2">
      <c r="A6" s="27"/>
      <c r="B6" s="27"/>
    </row>
    <row r="7" spans="1:1">
      <c r="A7" s="27" t="s">
        <v>500</v>
      </c>
    </row>
    <row r="8" spans="1:1">
      <c r="A8" s="27" t="s">
        <v>501</v>
      </c>
    </row>
    <row r="9" spans="1:1">
      <c r="A9" s="1" t="s">
        <v>502</v>
      </c>
    </row>
    <row r="10" spans="1:1">
      <c r="A10" s="1" t="s">
        <v>503</v>
      </c>
    </row>
    <row r="13" spans="1:1">
      <c r="A13" s="1" t="s">
        <v>3</v>
      </c>
    </row>
    <row r="15" spans="2:2">
      <c r="B15" s="1" t="s">
        <v>4</v>
      </c>
    </row>
    <row r="16" spans="2:2">
      <c r="B16" s="1" t="s">
        <v>5</v>
      </c>
    </row>
    <row r="18" spans="1:1">
      <c r="A18" s="1" t="s">
        <v>552</v>
      </c>
    </row>
    <row r="19" ht="15" spans="3:3">
      <c r="C19" s="28" t="s">
        <v>548</v>
      </c>
    </row>
    <row r="20" ht="25.5" customHeight="1" spans="1:7">
      <c r="A20" s="29" t="s">
        <v>7</v>
      </c>
      <c r="B20" s="29" t="s">
        <v>8</v>
      </c>
      <c r="C20" s="29" t="s">
        <v>9</v>
      </c>
      <c r="D20" s="29" t="s">
        <v>10</v>
      </c>
      <c r="E20" s="30" t="s">
        <v>11</v>
      </c>
      <c r="F20" s="31"/>
      <c r="G20" s="32" t="s">
        <v>12</v>
      </c>
    </row>
    <row r="21" customFormat="1" ht="15" spans="1:7">
      <c r="A21" s="33">
        <v>1</v>
      </c>
      <c r="B21" s="33" t="s">
        <v>13</v>
      </c>
      <c r="C21" s="34" t="s">
        <v>85</v>
      </c>
      <c r="D21" s="35">
        <v>68995</v>
      </c>
      <c r="E21" s="36">
        <f>(D21*0.76)-7000</f>
        <v>45436.2</v>
      </c>
      <c r="F21" s="33" t="s">
        <v>15</v>
      </c>
      <c r="G21" s="37">
        <f>E21*A21</f>
        <v>45436.2</v>
      </c>
    </row>
    <row r="22" customFormat="1" ht="15" spans="1:7">
      <c r="A22" s="38"/>
      <c r="B22" s="38"/>
      <c r="C22" s="39" t="s">
        <v>86</v>
      </c>
      <c r="D22" s="40"/>
      <c r="E22" s="41"/>
      <c r="F22" s="38"/>
      <c r="G22" s="42"/>
    </row>
    <row r="23" customFormat="1" ht="15.75" spans="1:7">
      <c r="A23" s="14"/>
      <c r="B23" s="14"/>
      <c r="C23" s="43" t="s">
        <v>87</v>
      </c>
      <c r="D23" s="13"/>
      <c r="E23" s="44"/>
      <c r="F23" s="14"/>
      <c r="G23" s="45"/>
    </row>
    <row r="24" customFormat="1" ht="15" spans="1:7">
      <c r="A24" s="33">
        <v>2</v>
      </c>
      <c r="B24" s="33" t="s">
        <v>13</v>
      </c>
      <c r="C24" s="34" t="s">
        <v>157</v>
      </c>
      <c r="D24" s="35">
        <v>59595</v>
      </c>
      <c r="E24" s="36">
        <f>(D24*0.76)-7000</f>
        <v>38292.2</v>
      </c>
      <c r="F24" s="33" t="s">
        <v>15</v>
      </c>
      <c r="G24" s="37">
        <f>E24*A24</f>
        <v>76584.4</v>
      </c>
    </row>
    <row r="25" customFormat="1" ht="15" spans="1:7">
      <c r="A25" s="38"/>
      <c r="B25" s="38"/>
      <c r="C25" s="39" t="s">
        <v>86</v>
      </c>
      <c r="D25" s="40"/>
      <c r="E25" s="41"/>
      <c r="F25" s="38"/>
      <c r="G25" s="42"/>
    </row>
    <row r="26" customFormat="1" ht="15.75" spans="1:7">
      <c r="A26" s="14"/>
      <c r="B26" s="14"/>
      <c r="C26" s="43" t="s">
        <v>158</v>
      </c>
      <c r="D26" s="13"/>
      <c r="E26" s="44"/>
      <c r="F26" s="14"/>
      <c r="G26" s="45"/>
    </row>
    <row r="27" ht="17.25" spans="1:7">
      <c r="A27" s="46" t="s">
        <v>25</v>
      </c>
      <c r="B27" s="65"/>
      <c r="C27" s="65"/>
      <c r="D27" s="47"/>
      <c r="E27" s="48"/>
      <c r="F27" s="66" t="s">
        <v>15</v>
      </c>
      <c r="G27" s="50">
        <f>SUM(G21:G26)</f>
        <v>122020.6</v>
      </c>
    </row>
    <row r="28" ht="15" spans="1:7">
      <c r="A28" s="9" t="s">
        <v>316</v>
      </c>
      <c r="B28" s="10"/>
      <c r="C28" s="11"/>
      <c r="D28" s="12"/>
      <c r="E28" s="13"/>
      <c r="F28" s="14" t="s">
        <v>15</v>
      </c>
      <c r="G28" s="15">
        <v>76130</v>
      </c>
    </row>
    <row r="29" customFormat="1" ht="15.75" spans="1:8">
      <c r="A29" s="4" t="s">
        <v>24</v>
      </c>
      <c r="B29" s="16"/>
      <c r="C29" s="16"/>
      <c r="D29" s="5"/>
      <c r="E29" s="6"/>
      <c r="F29" s="17" t="s">
        <v>15</v>
      </c>
      <c r="G29" s="8">
        <v>600</v>
      </c>
      <c r="H29" s="2"/>
    </row>
    <row r="30" ht="17.25" spans="1:7">
      <c r="A30" s="46" t="s">
        <v>83</v>
      </c>
      <c r="B30" s="65"/>
      <c r="C30" s="65"/>
      <c r="D30" s="47"/>
      <c r="E30" s="48"/>
      <c r="F30" s="66" t="s">
        <v>15</v>
      </c>
      <c r="G30" s="50">
        <f>SUM(G27:G29)</f>
        <v>198750.6</v>
      </c>
    </row>
    <row r="31" ht="16.5" spans="1:7">
      <c r="A31" s="51"/>
      <c r="B31" s="51"/>
      <c r="C31" s="51"/>
      <c r="D31" s="51"/>
      <c r="E31" s="51"/>
      <c r="F31" s="52"/>
      <c r="G31" s="53"/>
    </row>
    <row r="32" ht="15" spans="3:3">
      <c r="C32" s="28" t="s">
        <v>549</v>
      </c>
    </row>
    <row r="33" ht="25.5" customHeight="1" spans="1:7">
      <c r="A33" s="29" t="s">
        <v>7</v>
      </c>
      <c r="B33" s="29" t="s">
        <v>8</v>
      </c>
      <c r="C33" s="29" t="s">
        <v>9</v>
      </c>
      <c r="D33" s="29" t="s">
        <v>10</v>
      </c>
      <c r="E33" s="30" t="s">
        <v>11</v>
      </c>
      <c r="F33" s="31"/>
      <c r="G33" s="32" t="s">
        <v>12</v>
      </c>
    </row>
    <row r="34" customFormat="1" ht="15" spans="1:7">
      <c r="A34" s="33">
        <v>1</v>
      </c>
      <c r="B34" s="33" t="s">
        <v>13</v>
      </c>
      <c r="C34" s="34" t="s">
        <v>79</v>
      </c>
      <c r="D34" s="35">
        <v>49995</v>
      </c>
      <c r="E34" s="36">
        <f>(D34*0.76)-4000</f>
        <v>33996.2</v>
      </c>
      <c r="F34" s="33" t="s">
        <v>15</v>
      </c>
      <c r="G34" s="37">
        <f>E34*A34</f>
        <v>33996.2</v>
      </c>
    </row>
    <row r="35" customFormat="1" ht="15" spans="1:7">
      <c r="A35" s="38"/>
      <c r="B35" s="38"/>
      <c r="C35" s="39" t="s">
        <v>80</v>
      </c>
      <c r="D35" s="40"/>
      <c r="E35" s="41"/>
      <c r="F35" s="38"/>
      <c r="G35" s="42"/>
    </row>
    <row r="36" customFormat="1" ht="15.75" spans="1:7">
      <c r="A36" s="14"/>
      <c r="B36" s="14"/>
      <c r="C36" s="43" t="s">
        <v>81</v>
      </c>
      <c r="D36" s="13"/>
      <c r="E36" s="44"/>
      <c r="F36" s="14"/>
      <c r="G36" s="45"/>
    </row>
    <row r="37" customFormat="1" ht="15" spans="1:7">
      <c r="A37" s="33">
        <v>2</v>
      </c>
      <c r="B37" s="33" t="s">
        <v>13</v>
      </c>
      <c r="C37" s="34" t="s">
        <v>102</v>
      </c>
      <c r="D37" s="35">
        <v>41995</v>
      </c>
      <c r="E37" s="36">
        <f>(D37*0.76)-4000</f>
        <v>27916.2</v>
      </c>
      <c r="F37" s="33" t="s">
        <v>15</v>
      </c>
      <c r="G37" s="37">
        <f>E37*A37</f>
        <v>55832.4</v>
      </c>
    </row>
    <row r="38" customFormat="1" ht="15" spans="1:7">
      <c r="A38" s="38"/>
      <c r="B38" s="38"/>
      <c r="C38" s="39" t="s">
        <v>103</v>
      </c>
      <c r="D38" s="40"/>
      <c r="E38" s="41"/>
      <c r="F38" s="38"/>
      <c r="G38" s="42"/>
    </row>
    <row r="39" customFormat="1" ht="15.75" spans="1:7">
      <c r="A39" s="14"/>
      <c r="B39" s="14"/>
      <c r="C39" s="43" t="s">
        <v>104</v>
      </c>
      <c r="D39" s="13"/>
      <c r="E39" s="44"/>
      <c r="F39" s="14"/>
      <c r="G39" s="45"/>
    </row>
    <row r="40" ht="17.25" spans="1:7">
      <c r="A40" s="46" t="s">
        <v>25</v>
      </c>
      <c r="B40" s="65"/>
      <c r="C40" s="65"/>
      <c r="D40" s="47"/>
      <c r="E40" s="48"/>
      <c r="F40" s="66" t="s">
        <v>15</v>
      </c>
      <c r="G40" s="50">
        <f>SUM(G34:G39)</f>
        <v>89828.6</v>
      </c>
    </row>
    <row r="41" ht="15" spans="1:7">
      <c r="A41" s="9" t="s">
        <v>316</v>
      </c>
      <c r="B41" s="10"/>
      <c r="C41" s="11"/>
      <c r="D41" s="12"/>
      <c r="E41" s="13"/>
      <c r="F41" s="14" t="s">
        <v>15</v>
      </c>
      <c r="G41" s="15">
        <v>76130</v>
      </c>
    </row>
    <row r="42" customFormat="1" ht="15.75" spans="1:8">
      <c r="A42" s="4" t="s">
        <v>24</v>
      </c>
      <c r="B42" s="16"/>
      <c r="C42" s="16"/>
      <c r="D42" s="5"/>
      <c r="E42" s="6"/>
      <c r="F42" s="17" t="s">
        <v>15</v>
      </c>
      <c r="G42" s="8">
        <v>600</v>
      </c>
      <c r="H42" s="2"/>
    </row>
    <row r="43" ht="17.25" spans="1:7">
      <c r="A43" s="46" t="s">
        <v>83</v>
      </c>
      <c r="B43" s="65"/>
      <c r="C43" s="65"/>
      <c r="D43" s="47"/>
      <c r="E43" s="48"/>
      <c r="F43" s="66" t="s">
        <v>15</v>
      </c>
      <c r="G43" s="50">
        <f>SUM(G40:G42)</f>
        <v>166558.6</v>
      </c>
    </row>
    <row r="44" ht="16.5" spans="1:7">
      <c r="A44" s="51"/>
      <c r="B44" s="51"/>
      <c r="C44" s="51"/>
      <c r="D44" s="51"/>
      <c r="E44" s="51"/>
      <c r="F44" s="52"/>
      <c r="G44" s="53"/>
    </row>
    <row r="45" spans="1:1">
      <c r="A45" s="1" t="s">
        <v>26</v>
      </c>
    </row>
    <row r="46" spans="2:2">
      <c r="B46" s="1" t="s">
        <v>27</v>
      </c>
    </row>
    <row r="48" spans="1:1">
      <c r="A48" s="1" t="s">
        <v>30</v>
      </c>
    </row>
    <row r="49" s="2" customFormat="1" spans="2:2">
      <c r="B49" s="1" t="s">
        <v>89</v>
      </c>
    </row>
    <row r="50" s="2" customFormat="1" spans="2:2">
      <c r="B50" s="1"/>
    </row>
    <row r="51" spans="1:1">
      <c r="A51" s="1" t="s">
        <v>58</v>
      </c>
    </row>
    <row r="52" spans="2:2">
      <c r="B52" s="1" t="s">
        <v>34</v>
      </c>
    </row>
    <row r="53" spans="2:2">
      <c r="B53" s="24" t="s">
        <v>90</v>
      </c>
    </row>
    <row r="54" spans="2:2">
      <c r="B54" s="25" t="s">
        <v>349</v>
      </c>
    </row>
    <row r="55" spans="2:2">
      <c r="B55" s="25"/>
    </row>
    <row r="56" spans="2:2">
      <c r="B56" s="1" t="s">
        <v>35</v>
      </c>
    </row>
    <row r="58" spans="2:2">
      <c r="B58" s="1" t="s">
        <v>36</v>
      </c>
    </row>
    <row r="60" spans="2:2">
      <c r="B60" s="55" t="s">
        <v>550</v>
      </c>
    </row>
    <row r="61" spans="2:2">
      <c r="B61" s="24"/>
    </row>
    <row r="63" spans="1:1">
      <c r="A63" s="1" t="s">
        <v>37</v>
      </c>
    </row>
    <row r="66" spans="1:1">
      <c r="A66" s="1" t="s">
        <v>38</v>
      </c>
    </row>
    <row r="67" spans="1:1">
      <c r="A67" s="1" t="s">
        <v>39</v>
      </c>
    </row>
    <row r="70" spans="1:4">
      <c r="A70" s="1" t="s">
        <v>99</v>
      </c>
      <c r="D70" s="1" t="s">
        <v>41</v>
      </c>
    </row>
    <row r="73" spans="1:4">
      <c r="A73" s="1" t="s">
        <v>42</v>
      </c>
      <c r="D73" s="1" t="s">
        <v>43</v>
      </c>
    </row>
    <row r="74" spans="1:4">
      <c r="A74" s="1" t="s">
        <v>44</v>
      </c>
      <c r="D74" s="1" t="s">
        <v>45</v>
      </c>
    </row>
    <row r="78" spans="1:5">
      <c r="A78" s="1" t="s">
        <v>551</v>
      </c>
      <c r="D78" s="1" t="s">
        <v>47</v>
      </c>
      <c r="E78" s="1" t="s">
        <v>48</v>
      </c>
    </row>
    <row r="79" spans="1:5">
      <c r="A79" s="1" t="s">
        <v>505</v>
      </c>
      <c r="E79" s="1" t="s">
        <v>50</v>
      </c>
    </row>
  </sheetData>
  <mergeCells count="31">
    <mergeCell ref="A4:B4"/>
    <mergeCell ref="A27:E27"/>
    <mergeCell ref="A29:E29"/>
    <mergeCell ref="A30:E30"/>
    <mergeCell ref="A40:E40"/>
    <mergeCell ref="A42:E42"/>
    <mergeCell ref="A43:E43"/>
    <mergeCell ref="A21:A23"/>
    <mergeCell ref="A24:A26"/>
    <mergeCell ref="A34:A36"/>
    <mergeCell ref="A37:A39"/>
    <mergeCell ref="B21:B23"/>
    <mergeCell ref="B24:B26"/>
    <mergeCell ref="B34:B36"/>
    <mergeCell ref="B37:B39"/>
    <mergeCell ref="D21:D23"/>
    <mergeCell ref="D24:D26"/>
    <mergeCell ref="D34:D36"/>
    <mergeCell ref="D37:D39"/>
    <mergeCell ref="E21:E23"/>
    <mergeCell ref="E24:E26"/>
    <mergeCell ref="E34:E36"/>
    <mergeCell ref="E37:E39"/>
    <mergeCell ref="F21:F23"/>
    <mergeCell ref="F24:F26"/>
    <mergeCell ref="F34:F36"/>
    <mergeCell ref="F37:F39"/>
    <mergeCell ref="G21:G23"/>
    <mergeCell ref="G24:G26"/>
    <mergeCell ref="G34:G36"/>
    <mergeCell ref="G37:G39"/>
  </mergeCells>
  <pageMargins left="0.432638888888889" right="0.17" top="0.84" bottom="0.590277777777778" header="0.511805555555556" footer="0.196527777777778"/>
  <pageSetup paperSize="1" scale="60" orientation="portrait" horizontalDpi="120" verticalDpi="72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3"/>
  <sheetViews>
    <sheetView topLeftCell="A51" workbookViewId="0">
      <selection activeCell="F57" sqref="F57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3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6.5714285714286" style="1" customWidth="1"/>
    <col min="8" max="16384" width="9.14285714285714" style="1"/>
  </cols>
  <sheetData>
    <row r="4" spans="1:2">
      <c r="A4" s="27">
        <v>45838</v>
      </c>
      <c r="B4" s="27"/>
    </row>
    <row r="5" spans="1:2">
      <c r="A5" s="27"/>
      <c r="B5" s="27"/>
    </row>
    <row r="6" spans="1:2">
      <c r="A6" s="27"/>
      <c r="B6" s="27"/>
    </row>
    <row r="7" spans="1:1">
      <c r="A7" s="27" t="s">
        <v>553</v>
      </c>
    </row>
    <row r="8" spans="1:1">
      <c r="A8" s="27" t="s">
        <v>554</v>
      </c>
    </row>
    <row r="9" spans="1:1">
      <c r="A9" s="1" t="s">
        <v>555</v>
      </c>
    </row>
    <row r="11" spans="1:1">
      <c r="A11" s="1" t="s">
        <v>3</v>
      </c>
    </row>
    <row r="13" spans="2:2">
      <c r="B13" s="1" t="s">
        <v>4</v>
      </c>
    </row>
    <row r="14" spans="2:2">
      <c r="B14" s="1" t="s">
        <v>5</v>
      </c>
    </row>
    <row r="16" spans="1:1">
      <c r="A16" s="1" t="s">
        <v>6</v>
      </c>
    </row>
    <row r="17" ht="15" spans="3:3">
      <c r="C17" s="28" t="s">
        <v>164</v>
      </c>
    </row>
    <row r="18" ht="25.5" customHeight="1" spans="1:7">
      <c r="A18" s="29" t="s">
        <v>7</v>
      </c>
      <c r="B18" s="29" t="s">
        <v>8</v>
      </c>
      <c r="C18" s="29" t="s">
        <v>9</v>
      </c>
      <c r="D18" s="29" t="s">
        <v>10</v>
      </c>
      <c r="E18" s="30" t="s">
        <v>11</v>
      </c>
      <c r="F18" s="31"/>
      <c r="G18" s="32" t="s">
        <v>12</v>
      </c>
    </row>
    <row r="19" customFormat="1" ht="15" spans="1:7">
      <c r="A19" s="33">
        <v>1</v>
      </c>
      <c r="B19" s="33" t="s">
        <v>13</v>
      </c>
      <c r="C19" s="56" t="s">
        <v>19</v>
      </c>
      <c r="D19" s="57">
        <v>27995</v>
      </c>
      <c r="E19" s="36">
        <f>(D19*0.76)-1000</f>
        <v>20276.2</v>
      </c>
      <c r="F19" s="33" t="s">
        <v>15</v>
      </c>
      <c r="G19" s="58">
        <f>E19*A19</f>
        <v>20276.2</v>
      </c>
    </row>
    <row r="20" customFormat="1" ht="15" spans="1:7">
      <c r="A20" s="38"/>
      <c r="B20" s="38"/>
      <c r="C20" s="59" t="s">
        <v>16</v>
      </c>
      <c r="D20" s="60"/>
      <c r="E20" s="41"/>
      <c r="F20" s="38"/>
      <c r="G20" s="61"/>
    </row>
    <row r="21" customFormat="1" ht="15" spans="1:7">
      <c r="A21" s="38"/>
      <c r="B21" s="38"/>
      <c r="C21" s="59" t="s">
        <v>20</v>
      </c>
      <c r="D21" s="60"/>
      <c r="E21" s="41"/>
      <c r="F21" s="38"/>
      <c r="G21" s="61"/>
    </row>
    <row r="22" customFormat="1" ht="15.75" spans="1:7">
      <c r="A22" s="14"/>
      <c r="B22" s="14"/>
      <c r="C22" s="62" t="s">
        <v>18</v>
      </c>
      <c r="D22" s="63"/>
      <c r="E22" s="44"/>
      <c r="F22" s="14"/>
      <c r="G22" s="64"/>
    </row>
    <row r="23" s="1" customFormat="1" ht="15" spans="1:7">
      <c r="A23" s="4" t="s">
        <v>24</v>
      </c>
      <c r="B23" s="16"/>
      <c r="C23" s="16"/>
      <c r="D23" s="5"/>
      <c r="E23" s="6"/>
      <c r="F23" s="7" t="s">
        <v>15</v>
      </c>
      <c r="G23" s="8">
        <v>600</v>
      </c>
    </row>
    <row r="24" s="1" customFormat="1" ht="17.25" spans="1:7">
      <c r="A24" s="46" t="s">
        <v>25</v>
      </c>
      <c r="B24" s="65"/>
      <c r="C24" s="65"/>
      <c r="D24" s="47"/>
      <c r="E24" s="48"/>
      <c r="F24" s="66" t="s">
        <v>15</v>
      </c>
      <c r="G24" s="50">
        <f>SUM(G19:G23)</f>
        <v>20876.2</v>
      </c>
    </row>
    <row r="25" ht="16.5" spans="1:7">
      <c r="A25" s="51"/>
      <c r="B25" s="51"/>
      <c r="C25" s="51"/>
      <c r="D25" s="51"/>
      <c r="E25" s="51"/>
      <c r="F25" s="52"/>
      <c r="G25" s="53"/>
    </row>
    <row r="26" ht="15" spans="3:3">
      <c r="C26" s="28" t="s">
        <v>167</v>
      </c>
    </row>
    <row r="27" ht="25.5" customHeight="1" spans="1:7">
      <c r="A27" s="29" t="s">
        <v>7</v>
      </c>
      <c r="B27" s="29" t="s">
        <v>8</v>
      </c>
      <c r="C27" s="29" t="s">
        <v>9</v>
      </c>
      <c r="D27" s="29" t="s">
        <v>10</v>
      </c>
      <c r="E27" s="30" t="s">
        <v>11</v>
      </c>
      <c r="F27" s="31"/>
      <c r="G27" s="32" t="s">
        <v>12</v>
      </c>
    </row>
    <row r="28" customFormat="1" ht="15" spans="1:7">
      <c r="A28" s="33">
        <v>1</v>
      </c>
      <c r="B28" s="67" t="s">
        <v>13</v>
      </c>
      <c r="C28" s="56" t="s">
        <v>217</v>
      </c>
      <c r="D28" s="57">
        <v>32995</v>
      </c>
      <c r="E28" s="36">
        <f>(D28*0.76)-1300</f>
        <v>23776.2</v>
      </c>
      <c r="F28" s="33" t="s">
        <v>15</v>
      </c>
      <c r="G28" s="58">
        <f>E28*A28</f>
        <v>23776.2</v>
      </c>
    </row>
    <row r="29" customFormat="1" ht="15" spans="1:7">
      <c r="A29" s="38"/>
      <c r="B29" s="68"/>
      <c r="C29" s="59" t="s">
        <v>180</v>
      </c>
      <c r="D29" s="60"/>
      <c r="E29" s="41"/>
      <c r="F29" s="38"/>
      <c r="G29" s="61"/>
    </row>
    <row r="30" customFormat="1" ht="15" spans="1:7">
      <c r="A30" s="38"/>
      <c r="B30" s="68"/>
      <c r="C30" s="59" t="s">
        <v>218</v>
      </c>
      <c r="D30" s="60"/>
      <c r="E30" s="41"/>
      <c r="F30" s="38"/>
      <c r="G30" s="61"/>
    </row>
    <row r="31" customFormat="1" ht="15.75" spans="1:7">
      <c r="A31" s="14"/>
      <c r="B31" s="69"/>
      <c r="C31" s="62" t="s">
        <v>219</v>
      </c>
      <c r="D31" s="63"/>
      <c r="E31" s="44"/>
      <c r="F31" s="14"/>
      <c r="G31" s="64"/>
    </row>
    <row r="32" s="1" customFormat="1" ht="15" spans="1:7">
      <c r="A32" s="4" t="s">
        <v>24</v>
      </c>
      <c r="B32" s="16"/>
      <c r="C32" s="16"/>
      <c r="D32" s="5"/>
      <c r="E32" s="6"/>
      <c r="F32" s="7" t="s">
        <v>15</v>
      </c>
      <c r="G32" s="8">
        <v>600</v>
      </c>
    </row>
    <row r="33" s="1" customFormat="1" ht="17.25" spans="1:7">
      <c r="A33" s="46" t="s">
        <v>25</v>
      </c>
      <c r="B33" s="65"/>
      <c r="C33" s="65"/>
      <c r="D33" s="47"/>
      <c r="E33" s="48"/>
      <c r="F33" s="66" t="s">
        <v>15</v>
      </c>
      <c r="G33" s="50">
        <f>SUM(G28:G32)</f>
        <v>24376.2</v>
      </c>
    </row>
    <row r="34" ht="16.5" spans="1:7">
      <c r="A34" s="51"/>
      <c r="B34" s="51"/>
      <c r="C34" s="51"/>
      <c r="D34" s="51"/>
      <c r="E34" s="51"/>
      <c r="F34" s="52"/>
      <c r="G34" s="53"/>
    </row>
    <row r="35" spans="1:1">
      <c r="A35" s="1" t="s">
        <v>26</v>
      </c>
    </row>
    <row r="36" spans="2:2">
      <c r="B36" s="1" t="s">
        <v>27</v>
      </c>
    </row>
    <row r="38" s="1" customFormat="1" spans="1:1">
      <c r="A38" s="1" t="s">
        <v>28</v>
      </c>
    </row>
    <row r="39" s="1" customFormat="1" spans="2:2">
      <c r="B39" s="1" t="s">
        <v>29</v>
      </c>
    </row>
    <row r="41" spans="1:1">
      <c r="A41" s="1" t="s">
        <v>30</v>
      </c>
    </row>
    <row r="42" customFormat="1" ht="15" spans="1:2">
      <c r="A42" s="2"/>
      <c r="B42" s="1" t="s">
        <v>31</v>
      </c>
    </row>
    <row r="43" s="2" customFormat="1" spans="2:2">
      <c r="B43" s="1"/>
    </row>
    <row r="44" spans="1:1">
      <c r="A44" s="1" t="s">
        <v>58</v>
      </c>
    </row>
    <row r="45" spans="2:2">
      <c r="B45" s="1" t="s">
        <v>34</v>
      </c>
    </row>
    <row r="46" spans="2:2">
      <c r="B46" s="25"/>
    </row>
    <row r="47" spans="2:2">
      <c r="B47" s="1" t="s">
        <v>35</v>
      </c>
    </row>
    <row r="49" spans="2:2">
      <c r="B49" s="1" t="s">
        <v>36</v>
      </c>
    </row>
    <row r="53" spans="2:2">
      <c r="B53" s="24"/>
    </row>
    <row r="55" spans="1:1">
      <c r="A55" s="1" t="s">
        <v>37</v>
      </c>
    </row>
    <row r="58" spans="1:1">
      <c r="A58" s="1" t="s">
        <v>38</v>
      </c>
    </row>
    <row r="59" spans="1:1">
      <c r="A59" s="1" t="s">
        <v>39</v>
      </c>
    </row>
    <row r="62" spans="1:4">
      <c r="A62" s="1" t="s">
        <v>99</v>
      </c>
      <c r="D62" s="1" t="s">
        <v>41</v>
      </c>
    </row>
    <row r="65" spans="1:4">
      <c r="A65" s="1" t="s">
        <v>42</v>
      </c>
      <c r="D65" s="1" t="s">
        <v>43</v>
      </c>
    </row>
    <row r="66" spans="1:4">
      <c r="A66" s="1" t="s">
        <v>44</v>
      </c>
      <c r="D66" s="1" t="s">
        <v>45</v>
      </c>
    </row>
    <row r="72" spans="1:5">
      <c r="A72" s="1" t="s">
        <v>556</v>
      </c>
      <c r="D72" s="1" t="s">
        <v>47</v>
      </c>
      <c r="E72" s="1" t="s">
        <v>48</v>
      </c>
    </row>
    <row r="73" spans="1:5">
      <c r="A73" s="1" t="s">
        <v>221</v>
      </c>
      <c r="E73" s="1" t="s">
        <v>50</v>
      </c>
    </row>
  </sheetData>
  <mergeCells count="17">
    <mergeCell ref="A4:B4"/>
    <mergeCell ref="A23:E23"/>
    <mergeCell ref="A24:E24"/>
    <mergeCell ref="A32:E32"/>
    <mergeCell ref="A33:E33"/>
    <mergeCell ref="A19:A22"/>
    <mergeCell ref="A28:A31"/>
    <mergeCell ref="B19:B22"/>
    <mergeCell ref="B28:B31"/>
    <mergeCell ref="D19:D22"/>
    <mergeCell ref="D28:D31"/>
    <mergeCell ref="E19:E22"/>
    <mergeCell ref="E28:E31"/>
    <mergeCell ref="F19:F22"/>
    <mergeCell ref="F28:F31"/>
    <mergeCell ref="G19:G22"/>
    <mergeCell ref="G28:G31"/>
  </mergeCells>
  <pageMargins left="0.432638888888889" right="0.17" top="0.84" bottom="0.590277777777778" header="0.511805555555556" footer="0.196527777777778"/>
  <pageSetup paperSize="1" scale="65" orientation="portrait" horizontalDpi="120" verticalDpi="72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9"/>
  <sheetViews>
    <sheetView workbookViewId="0">
      <selection activeCell="C19" sqref="C19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3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6.5714285714286" style="1" customWidth="1"/>
    <col min="8" max="16384" width="9.14285714285714" style="1"/>
  </cols>
  <sheetData>
    <row r="4" spans="1:2">
      <c r="A4" s="27">
        <v>45824</v>
      </c>
      <c r="B4" s="27"/>
    </row>
    <row r="5" spans="1:2">
      <c r="A5" s="27"/>
      <c r="B5" s="27"/>
    </row>
    <row r="6" spans="1:2">
      <c r="A6" s="27"/>
      <c r="B6" s="27"/>
    </row>
    <row r="7" spans="1:1">
      <c r="A7" s="27" t="s">
        <v>313</v>
      </c>
    </row>
    <row r="8" spans="1:1">
      <c r="A8" s="27" t="s">
        <v>314</v>
      </c>
    </row>
    <row r="9" spans="1:1">
      <c r="A9" s="1" t="s">
        <v>315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74</v>
      </c>
    </row>
    <row r="18" ht="15" spans="3:3">
      <c r="C18" s="28" t="s">
        <v>164</v>
      </c>
    </row>
    <row r="19" ht="25.5" customHeight="1" spans="1:7">
      <c r="A19" s="29" t="s">
        <v>7</v>
      </c>
      <c r="B19" s="29" t="s">
        <v>8</v>
      </c>
      <c r="C19" s="29" t="s">
        <v>9</v>
      </c>
      <c r="D19" s="29" t="s">
        <v>10</v>
      </c>
      <c r="E19" s="30" t="s">
        <v>11</v>
      </c>
      <c r="F19" s="31"/>
      <c r="G19" s="32" t="s">
        <v>12</v>
      </c>
    </row>
    <row r="20" customFormat="1" ht="15" spans="1:7">
      <c r="A20" s="33">
        <v>1</v>
      </c>
      <c r="B20" s="33" t="s">
        <v>13</v>
      </c>
      <c r="C20" s="34" t="s">
        <v>354</v>
      </c>
      <c r="D20" s="35">
        <v>29995</v>
      </c>
      <c r="E20" s="36">
        <f>(D20*0.76)-4000</f>
        <v>18796.2</v>
      </c>
      <c r="F20" s="33" t="s">
        <v>15</v>
      </c>
      <c r="G20" s="37">
        <f>E20*A20</f>
        <v>18796.2</v>
      </c>
    </row>
    <row r="21" customFormat="1" ht="15" spans="1:7">
      <c r="A21" s="38"/>
      <c r="B21" s="38"/>
      <c r="C21" s="39" t="s">
        <v>103</v>
      </c>
      <c r="D21" s="40"/>
      <c r="E21" s="41"/>
      <c r="F21" s="38"/>
      <c r="G21" s="42"/>
    </row>
    <row r="22" customFormat="1" ht="15.75" spans="1:7">
      <c r="A22" s="14"/>
      <c r="B22" s="14"/>
      <c r="C22" s="43" t="s">
        <v>355</v>
      </c>
      <c r="D22" s="13"/>
      <c r="E22" s="44"/>
      <c r="F22" s="14"/>
      <c r="G22" s="45"/>
    </row>
    <row r="23" s="26" customFormat="1" ht="17.25" spans="1:7">
      <c r="A23" s="46" t="s">
        <v>25</v>
      </c>
      <c r="B23" s="47"/>
      <c r="C23" s="47"/>
      <c r="D23" s="47"/>
      <c r="E23" s="48"/>
      <c r="F23" s="49" t="s">
        <v>15</v>
      </c>
      <c r="G23" s="50">
        <f>SUM(G19:G22)</f>
        <v>18796.2</v>
      </c>
    </row>
    <row r="24" ht="16.5" spans="1:7">
      <c r="A24" s="51"/>
      <c r="B24" s="51"/>
      <c r="C24" s="51"/>
      <c r="D24" s="51"/>
      <c r="E24" s="51"/>
      <c r="F24" s="52"/>
      <c r="G24" s="53"/>
    </row>
    <row r="25" ht="15" spans="3:3">
      <c r="C25" s="28" t="s">
        <v>167</v>
      </c>
    </row>
    <row r="26" ht="25.5" customHeight="1" spans="1:7">
      <c r="A26" s="29" t="s">
        <v>7</v>
      </c>
      <c r="B26" s="29" t="s">
        <v>8</v>
      </c>
      <c r="C26" s="29" t="s">
        <v>9</v>
      </c>
      <c r="D26" s="29" t="s">
        <v>10</v>
      </c>
      <c r="E26" s="30" t="s">
        <v>11</v>
      </c>
      <c r="F26" s="31"/>
      <c r="G26" s="32" t="s">
        <v>12</v>
      </c>
    </row>
    <row r="27" customFormat="1" ht="15" spans="1:7">
      <c r="A27" s="33">
        <v>1</v>
      </c>
      <c r="B27" s="33" t="s">
        <v>13</v>
      </c>
      <c r="C27" s="34" t="s">
        <v>124</v>
      </c>
      <c r="D27" s="35">
        <v>42595</v>
      </c>
      <c r="E27" s="36">
        <f>(D27*0.76)-7000</f>
        <v>25372.2</v>
      </c>
      <c r="F27" s="33" t="s">
        <v>15</v>
      </c>
      <c r="G27" s="37">
        <f>E27*A27</f>
        <v>25372.2</v>
      </c>
    </row>
    <row r="28" customFormat="1" ht="15" spans="1:7">
      <c r="A28" s="38"/>
      <c r="B28" s="38"/>
      <c r="C28" s="39" t="s">
        <v>86</v>
      </c>
      <c r="D28" s="40"/>
      <c r="E28" s="41"/>
      <c r="F28" s="38"/>
      <c r="G28" s="42"/>
    </row>
    <row r="29" customFormat="1" ht="15.75" spans="1:7">
      <c r="A29" s="14"/>
      <c r="B29" s="14"/>
      <c r="C29" s="43" t="s">
        <v>125</v>
      </c>
      <c r="D29" s="13"/>
      <c r="E29" s="44"/>
      <c r="F29" s="14"/>
      <c r="G29" s="45"/>
    </row>
    <row r="30" s="26" customFormat="1" ht="17.25" spans="1:7">
      <c r="A30" s="46" t="s">
        <v>25</v>
      </c>
      <c r="B30" s="47"/>
      <c r="C30" s="47"/>
      <c r="D30" s="47"/>
      <c r="E30" s="48"/>
      <c r="F30" s="49" t="s">
        <v>15</v>
      </c>
      <c r="G30" s="50">
        <f>SUM(G27)</f>
        <v>25372.2</v>
      </c>
    </row>
    <row r="31" ht="16.5" spans="1:7">
      <c r="A31" s="51"/>
      <c r="B31" s="51"/>
      <c r="C31" s="51"/>
      <c r="D31" s="51"/>
      <c r="E31" s="51"/>
      <c r="F31" s="52"/>
      <c r="G31" s="53"/>
    </row>
    <row r="32" ht="16.5" spans="1:7">
      <c r="A32" s="51"/>
      <c r="B32" s="51"/>
      <c r="C32" s="51"/>
      <c r="D32" s="51"/>
      <c r="E32" s="51"/>
      <c r="F32" s="52"/>
      <c r="G32" s="53"/>
    </row>
    <row r="33" ht="16.5" spans="1:7">
      <c r="A33" s="51"/>
      <c r="B33" s="51"/>
      <c r="C33" s="51"/>
      <c r="D33" s="51"/>
      <c r="E33" s="51"/>
      <c r="F33" s="52"/>
      <c r="G33" s="53"/>
    </row>
    <row r="34" spans="1:1">
      <c r="A34" s="1" t="s">
        <v>26</v>
      </c>
    </row>
    <row r="35" spans="2:2">
      <c r="B35" s="1" t="s">
        <v>27</v>
      </c>
    </row>
    <row r="37" spans="1:1">
      <c r="A37" s="1" t="s">
        <v>30</v>
      </c>
    </row>
    <row r="38" customFormat="1" ht="15" spans="1:2">
      <c r="A38" s="2"/>
      <c r="B38" s="1" t="s">
        <v>89</v>
      </c>
    </row>
    <row r="39" s="2" customFormat="1" spans="2:2">
      <c r="B39" s="1"/>
    </row>
    <row r="40" spans="1:1">
      <c r="A40" s="1" t="s">
        <v>58</v>
      </c>
    </row>
    <row r="41" spans="2:2">
      <c r="B41" s="1" t="s">
        <v>34</v>
      </c>
    </row>
    <row r="42" spans="2:2">
      <c r="B42" s="24" t="s">
        <v>90</v>
      </c>
    </row>
    <row r="43" spans="2:2">
      <c r="B43" s="54"/>
    </row>
    <row r="44" spans="2:2">
      <c r="B44" s="1" t="s">
        <v>35</v>
      </c>
    </row>
    <row r="46" spans="2:2">
      <c r="B46" s="1" t="s">
        <v>36</v>
      </c>
    </row>
    <row r="47" spans="2:2">
      <c r="B47" s="55"/>
    </row>
    <row r="48" spans="2:2">
      <c r="B48" s="55"/>
    </row>
    <row r="50" spans="2:2">
      <c r="B50" s="24"/>
    </row>
    <row r="52" spans="1:1">
      <c r="A52" s="1" t="s">
        <v>37</v>
      </c>
    </row>
    <row r="55" spans="1:1">
      <c r="A55" s="1" t="s">
        <v>38</v>
      </c>
    </row>
    <row r="56" spans="1:1">
      <c r="A56" s="1" t="s">
        <v>39</v>
      </c>
    </row>
    <row r="59" spans="1:4">
      <c r="A59" s="1" t="s">
        <v>99</v>
      </c>
      <c r="D59" s="1" t="s">
        <v>41</v>
      </c>
    </row>
    <row r="62" spans="1:4">
      <c r="A62" s="1" t="s">
        <v>42</v>
      </c>
      <c r="D62" s="1" t="s">
        <v>43</v>
      </c>
    </row>
    <row r="63" spans="1:4">
      <c r="A63" s="1" t="s">
        <v>44</v>
      </c>
      <c r="D63" s="1" t="s">
        <v>45</v>
      </c>
    </row>
    <row r="68" spans="1:5">
      <c r="A68" s="1" t="s">
        <v>317</v>
      </c>
      <c r="D68" s="1" t="s">
        <v>47</v>
      </c>
      <c r="E68" s="1" t="s">
        <v>48</v>
      </c>
    </row>
    <row r="69" spans="1:5">
      <c r="A69" s="1" t="s">
        <v>122</v>
      </c>
      <c r="E69" s="1" t="s">
        <v>50</v>
      </c>
    </row>
  </sheetData>
  <mergeCells count="15">
    <mergeCell ref="A4:B4"/>
    <mergeCell ref="A23:E23"/>
    <mergeCell ref="A30:E30"/>
    <mergeCell ref="A20:A22"/>
    <mergeCell ref="A27:A29"/>
    <mergeCell ref="B20:B22"/>
    <mergeCell ref="B27:B29"/>
    <mergeCell ref="D20:D22"/>
    <mergeCell ref="D27:D29"/>
    <mergeCell ref="E20:E22"/>
    <mergeCell ref="E27:E29"/>
    <mergeCell ref="F20:F22"/>
    <mergeCell ref="F27:F29"/>
    <mergeCell ref="G20:G22"/>
    <mergeCell ref="G27:G29"/>
  </mergeCells>
  <pageMargins left="0.432638888888889" right="0.17" top="0.84" bottom="0.590277777777778" header="0.511805555555556" footer="0.196527777777778"/>
  <pageSetup paperSize="1" scale="77" orientation="portrait" horizontalDpi="120" verticalDpi="72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2:G78"/>
  <sheetViews>
    <sheetView workbookViewId="0">
      <selection activeCell="L22" sqref="L22"/>
    </sheetView>
  </sheetViews>
  <sheetFormatPr defaultColWidth="9.14285714285714" defaultRowHeight="14.25" outlineLevelCol="6"/>
  <cols>
    <col min="1" max="4" width="9.14285714285714" style="3"/>
    <col min="5" max="5" width="24.5714285714286" style="3" customWidth="1"/>
    <col min="6" max="6" width="8.42857142857143" style="3" customWidth="1"/>
    <col min="7" max="7" width="22.4285714285714" style="3" customWidth="1"/>
    <col min="8" max="16384" width="9.14285714285714" style="3"/>
  </cols>
  <sheetData>
    <row r="2" ht="15"/>
    <row r="3" s="1" customFormat="1" ht="15" spans="1:7">
      <c r="A3" s="4" t="s">
        <v>25</v>
      </c>
      <c r="B3" s="5"/>
      <c r="C3" s="5"/>
      <c r="D3" s="5"/>
      <c r="E3" s="6"/>
      <c r="F3" s="7" t="s">
        <v>15</v>
      </c>
      <c r="G3" s="8">
        <v>0</v>
      </c>
    </row>
    <row r="4" s="1" customFormat="1" ht="15" spans="1:7">
      <c r="A4" s="9" t="s">
        <v>117</v>
      </c>
      <c r="B4" s="10"/>
      <c r="C4" s="11"/>
      <c r="D4" s="12"/>
      <c r="E4" s="13"/>
      <c r="F4" s="14" t="s">
        <v>15</v>
      </c>
      <c r="G4" s="15">
        <v>0</v>
      </c>
    </row>
    <row r="5" s="1" customFormat="1" ht="15" spans="1:7">
      <c r="A5" s="4" t="s">
        <v>24</v>
      </c>
      <c r="B5" s="16"/>
      <c r="C5" s="16"/>
      <c r="D5" s="5"/>
      <c r="E5" s="6"/>
      <c r="F5" s="17" t="s">
        <v>15</v>
      </c>
      <c r="G5" s="8">
        <v>600</v>
      </c>
    </row>
    <row r="6" s="1" customFormat="1" ht="15" spans="1:7">
      <c r="A6" s="4" t="s">
        <v>83</v>
      </c>
      <c r="B6" s="16"/>
      <c r="C6" s="16"/>
      <c r="D6" s="5"/>
      <c r="E6" s="6"/>
      <c r="F6" s="17" t="s">
        <v>15</v>
      </c>
      <c r="G6" s="8">
        <v>0</v>
      </c>
    </row>
    <row r="10" s="1" customFormat="1" spans="1:1">
      <c r="A10" s="1" t="s">
        <v>28</v>
      </c>
    </row>
    <row r="11" s="1" customFormat="1" spans="2:2">
      <c r="B11" s="1" t="s">
        <v>29</v>
      </c>
    </row>
    <row r="12" s="2" customFormat="1"/>
    <row r="13" s="2" customFormat="1" spans="2:2">
      <c r="B13" s="1" t="s">
        <v>470</v>
      </c>
    </row>
    <row r="15" s="1" customFormat="1" spans="2:2">
      <c r="B15" s="1" t="s">
        <v>105</v>
      </c>
    </row>
    <row r="16" s="1" customFormat="1" spans="2:2">
      <c r="B16" s="1" t="s">
        <v>106</v>
      </c>
    </row>
    <row r="17" s="1" customFormat="1" spans="2:2">
      <c r="B17" s="1" t="s">
        <v>107</v>
      </c>
    </row>
    <row r="19" s="1" customFormat="1" spans="2:2">
      <c r="B19" s="18" t="s">
        <v>341</v>
      </c>
    </row>
    <row r="20" s="1" customFormat="1" spans="2:2">
      <c r="B20" s="19" t="s">
        <v>342</v>
      </c>
    </row>
    <row r="21" s="1" customFormat="1" spans="2:2">
      <c r="B21" s="19" t="s">
        <v>343</v>
      </c>
    </row>
    <row r="23" spans="2:2">
      <c r="B23" s="20" t="s">
        <v>518</v>
      </c>
    </row>
    <row r="24" spans="2:2">
      <c r="B24" s="19" t="s">
        <v>342</v>
      </c>
    </row>
    <row r="25" spans="2:2">
      <c r="B25" s="19" t="s">
        <v>343</v>
      </c>
    </row>
    <row r="26" spans="2:2">
      <c r="B26" s="19"/>
    </row>
    <row r="27" s="1" customFormat="1" spans="2:2">
      <c r="B27" s="21" t="s">
        <v>96</v>
      </c>
    </row>
    <row r="28" s="1" customFormat="1" spans="2:2">
      <c r="B28" s="22" t="s">
        <v>97</v>
      </c>
    </row>
    <row r="29" s="1" customFormat="1" spans="2:2">
      <c r="B29" s="22" t="s">
        <v>98</v>
      </c>
    </row>
    <row r="31" s="1" customFormat="1" spans="2:2">
      <c r="B31" s="20" t="s">
        <v>557</v>
      </c>
    </row>
    <row r="32" s="1" customFormat="1" spans="2:2">
      <c r="B32" s="23" t="s">
        <v>142</v>
      </c>
    </row>
    <row r="33" s="1" customFormat="1" spans="2:2">
      <c r="B33" s="1" t="s">
        <v>143</v>
      </c>
    </row>
    <row r="38" s="1" customFormat="1" spans="1:1">
      <c r="A38" s="1" t="s">
        <v>30</v>
      </c>
    </row>
    <row r="39" s="1" customFormat="1" spans="2:2">
      <c r="B39" s="1" t="s">
        <v>31</v>
      </c>
    </row>
    <row r="41" s="1" customFormat="1" spans="2:2">
      <c r="B41" s="1" t="s">
        <v>89</v>
      </c>
    </row>
    <row r="43" s="1" customFormat="1" spans="2:2">
      <c r="B43" s="1" t="s">
        <v>144</v>
      </c>
    </row>
    <row r="45" s="1" customFormat="1" spans="2:2">
      <c r="B45" s="1" t="s">
        <v>558</v>
      </c>
    </row>
    <row r="47" s="1" customFormat="1" spans="2:2">
      <c r="B47" s="1" t="s">
        <v>88</v>
      </c>
    </row>
    <row r="49" s="1" customFormat="1" spans="2:2">
      <c r="B49" s="1" t="s">
        <v>118</v>
      </c>
    </row>
    <row r="51" spans="2:2">
      <c r="B51" s="1" t="s">
        <v>333</v>
      </c>
    </row>
    <row r="52" spans="2:2">
      <c r="B52" s="1"/>
    </row>
    <row r="53" s="1" customFormat="1" spans="2:2">
      <c r="B53" s="1" t="s">
        <v>471</v>
      </c>
    </row>
    <row r="55" customFormat="1" ht="15" spans="2:2">
      <c r="B55" s="1" t="s">
        <v>559</v>
      </c>
    </row>
    <row r="56" customFormat="1" ht="15" spans="2:2">
      <c r="B56" s="3"/>
    </row>
    <row r="57" s="1" customFormat="1" spans="2:2">
      <c r="B57" s="1" t="s">
        <v>560</v>
      </c>
    </row>
    <row r="59" s="1" customFormat="1" spans="2:2">
      <c r="B59" s="1" t="s">
        <v>561</v>
      </c>
    </row>
    <row r="61" spans="2:2">
      <c r="B61" s="1" t="s">
        <v>562</v>
      </c>
    </row>
    <row r="63" spans="2:2">
      <c r="B63" s="1" t="s">
        <v>460</v>
      </c>
    </row>
    <row r="64" s="2" customFormat="1"/>
    <row r="65" s="2" customFormat="1" spans="2:2">
      <c r="B65" s="1" t="s">
        <v>563</v>
      </c>
    </row>
    <row r="66" s="2" customFormat="1" spans="2:2">
      <c r="B66" s="1"/>
    </row>
    <row r="67" s="1" customFormat="1" spans="1:1">
      <c r="A67" s="1" t="s">
        <v>32</v>
      </c>
    </row>
    <row r="68" s="1" customFormat="1" spans="2:2">
      <c r="B68" s="1" t="s">
        <v>33</v>
      </c>
    </row>
    <row r="69" s="1" customFormat="1" spans="2:2">
      <c r="B69" s="1" t="s">
        <v>34</v>
      </c>
    </row>
    <row r="70" s="1" customFormat="1"/>
    <row r="71" s="1" customFormat="1" spans="2:2">
      <c r="B71" s="24" t="s">
        <v>564</v>
      </c>
    </row>
    <row r="73" s="1" customFormat="1" spans="2:2">
      <c r="B73" s="1" t="s">
        <v>565</v>
      </c>
    </row>
    <row r="74" s="1" customFormat="1" spans="2:2">
      <c r="B74" s="24" t="s">
        <v>119</v>
      </c>
    </row>
    <row r="75" spans="2:2">
      <c r="B75" s="24" t="s">
        <v>566</v>
      </c>
    </row>
    <row r="77" spans="2:2">
      <c r="B77" s="24" t="s">
        <v>169</v>
      </c>
    </row>
    <row r="78" spans="2:2">
      <c r="B78" s="25" t="s">
        <v>349</v>
      </c>
    </row>
  </sheetData>
  <pageMargins left="0.75" right="0.75" top="1" bottom="1" header="0.5" footer="0.5"/>
  <pageSetup paperSize="9" scale="4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97</vt:i4>
      </vt:variant>
    </vt:vector>
  </HeadingPairs>
  <TitlesOfParts>
    <vt:vector size="97" baseType="lpstr">
      <vt:lpstr>ROSANA SALCEDO</vt:lpstr>
      <vt:lpstr>SUPERIOR BT INC</vt:lpstr>
      <vt:lpstr>MARIO CERILLES</vt:lpstr>
      <vt:lpstr>3M DRAGON</vt:lpstr>
      <vt:lpstr>ATLANTIC GRAINS</vt:lpstr>
      <vt:lpstr>ROSANA SALCEDO (2)</vt:lpstr>
      <vt:lpstr>POWERKING</vt:lpstr>
      <vt:lpstr>POWERKING (2)</vt:lpstr>
      <vt:lpstr>POWERKING (3)</vt:lpstr>
      <vt:lpstr>DARRICK TEE</vt:lpstr>
      <vt:lpstr>TORRES TECH</vt:lpstr>
      <vt:lpstr>MICO DIARESCO</vt:lpstr>
      <vt:lpstr>SAINT FAUSTA MED</vt:lpstr>
      <vt:lpstr>LOPA JIM #2</vt:lpstr>
      <vt:lpstr>LOPA TINAY #3</vt:lpstr>
      <vt:lpstr>LOPA RAPA #4</vt:lpstr>
      <vt:lpstr>LOPA JAMIKE #5</vt:lpstr>
      <vt:lpstr>LOPA JOEL #6</vt:lpstr>
      <vt:lpstr>LOPA NINE #7</vt:lpstr>
      <vt:lpstr>LOPA WHITE #8</vt:lpstr>
      <vt:lpstr>SYNERGEN</vt:lpstr>
      <vt:lpstr>PPI</vt:lpstr>
      <vt:lpstr>NITRAM IVAJ</vt:lpstr>
      <vt:lpstr>NITRAM IVAJ (2)</vt:lpstr>
      <vt:lpstr>REYZ PASCUAL (10)</vt:lpstr>
      <vt:lpstr>BUTCH ACOP</vt:lpstr>
      <vt:lpstr>NESTOR MANAHAN</vt:lpstr>
      <vt:lpstr>CARMEN &amp; TINY PERFECTO (3)</vt:lpstr>
      <vt:lpstr>CARMEN &amp; TINY PERFECTO (2)</vt:lpstr>
      <vt:lpstr>ADRIAN CHING</vt:lpstr>
      <vt:lpstr>DRA. MASUI</vt:lpstr>
      <vt:lpstr>I-TOWER</vt:lpstr>
      <vt:lpstr>INA GATAN</vt:lpstr>
      <vt:lpstr>ROBERT TENORIO</vt:lpstr>
      <vt:lpstr>JONATHAN SO</vt:lpstr>
      <vt:lpstr>LOUIE CACHO</vt:lpstr>
      <vt:lpstr>LOURILI VICENCIO</vt:lpstr>
      <vt:lpstr>LIZA PASAMIC</vt:lpstr>
      <vt:lpstr>SYNERGEN </vt:lpstr>
      <vt:lpstr>LEO VENEZUELA</vt:lpstr>
      <vt:lpstr>LEO VENEZUELA (2)</vt:lpstr>
      <vt:lpstr>UPCARE</vt:lpstr>
      <vt:lpstr>MADISON DELA CRUZ</vt:lpstr>
      <vt:lpstr>MADISON DELA CRUZ (2)</vt:lpstr>
      <vt:lpstr>ADRIAN CHING (2)</vt:lpstr>
      <vt:lpstr>ADRIAN CHING (3)</vt:lpstr>
      <vt:lpstr>MAS FOODS CORP</vt:lpstr>
      <vt:lpstr>CHINO LADORES</vt:lpstr>
      <vt:lpstr>CHINO LADORES (2)</vt:lpstr>
      <vt:lpstr>BRYAN DY.2</vt:lpstr>
      <vt:lpstr>JAMES CO</vt:lpstr>
      <vt:lpstr>MIKE PROXIMO</vt:lpstr>
      <vt:lpstr>ARLO ALUMINUM</vt:lpstr>
      <vt:lpstr>ARLO ALUMINUM (2)</vt:lpstr>
      <vt:lpstr>ARLO ALUMINUM (3)</vt:lpstr>
      <vt:lpstr>ARLO ALUMINUM (4)</vt:lpstr>
      <vt:lpstr>UNITEC RESOURCES</vt:lpstr>
      <vt:lpstr>UNITEC RESOURCES (2)</vt:lpstr>
      <vt:lpstr>AZIA SUITES</vt:lpstr>
      <vt:lpstr>ELLA AMAT</vt:lpstr>
      <vt:lpstr>DEXSON KWAN</vt:lpstr>
      <vt:lpstr>LUX ET ASL</vt:lpstr>
      <vt:lpstr>JONATHAN SO (2)</vt:lpstr>
      <vt:lpstr>JORES MAGSOMBOL</vt:lpstr>
      <vt:lpstr>NESTOR MANAHAN (2)</vt:lpstr>
      <vt:lpstr>IVAN KU</vt:lpstr>
      <vt:lpstr>AEGYO CAKES</vt:lpstr>
      <vt:lpstr>PHILIP TANCHI</vt:lpstr>
      <vt:lpstr>ARAMAX</vt:lpstr>
      <vt:lpstr>DEXSON KWAN (2)</vt:lpstr>
      <vt:lpstr>CHOWKING DIVI</vt:lpstr>
      <vt:lpstr>BRYAN DY.3</vt:lpstr>
      <vt:lpstr>ELLA AMAT (2)</vt:lpstr>
      <vt:lpstr>G.S. GO BROS</vt:lpstr>
      <vt:lpstr>ANCHOR COLLECTION</vt:lpstr>
      <vt:lpstr>LOURILI VICENCIO (2)</vt:lpstr>
      <vt:lpstr>PIONEER FLOAT GLASS</vt:lpstr>
      <vt:lpstr>MAGELLAN COMMODITIES INC.</vt:lpstr>
      <vt:lpstr>PHILIP YAO</vt:lpstr>
      <vt:lpstr>VALERO 156</vt:lpstr>
      <vt:lpstr>VALERO 156 (2)</vt:lpstr>
      <vt:lpstr>VALERO 156 (3)</vt:lpstr>
      <vt:lpstr>OMI SHEET</vt:lpstr>
      <vt:lpstr>MAGELLAN COMMODITIES INC. (2)</vt:lpstr>
      <vt:lpstr>LOURILI VICENCIO (3)</vt:lpstr>
      <vt:lpstr>IMMACULATE PARISH</vt:lpstr>
      <vt:lpstr>DARRICK TEE (2)</vt:lpstr>
      <vt:lpstr>UPCARE (2)</vt:lpstr>
      <vt:lpstr>UPCARE (3)</vt:lpstr>
      <vt:lpstr>UPCARE (4)</vt:lpstr>
      <vt:lpstr>G.S. GO BROS (2)</vt:lpstr>
      <vt:lpstr>ELLA AMAT (3)</vt:lpstr>
      <vt:lpstr>PHILIP YAO (2)</vt:lpstr>
      <vt:lpstr>PHILIP YAO (3)</vt:lpstr>
      <vt:lpstr>CAYAÑGA LAW OFFICES</vt:lpstr>
      <vt:lpstr>sample</vt:lpstr>
      <vt:lpstr>CHARGES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240406</dc:creator>
  <cp:lastModifiedBy>KOLIN KMI</cp:lastModifiedBy>
  <dcterms:created xsi:type="dcterms:W3CDTF">2025-06-02T00:47:00Z</dcterms:created>
  <dcterms:modified xsi:type="dcterms:W3CDTF">2025-10-04T05:31:47Z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395517A74C2440E48D6037EF751B3D91_13</vt:lpwstr>
  </property>
  <property fmtid="{D5CDD505-2E9C-101B-9397-08002B2CF9AE}" pid="3" name="KSOProductBuildVer">
    <vt:lpwstr>1033-12.2.0.20795</vt:lpwstr>
  </property>
</Properties>
</file>