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822" firstSheet="72" activeTab="77"/>
  </bookViews>
  <sheets>
    <sheet name="STANDARD INS" sheetId="3" r:id="rId1"/>
    <sheet name="STANDARD INS (2)" sheetId="4" r:id="rId2"/>
    <sheet name="STANDARD INS (3)" sheetId="5" r:id="rId3"/>
    <sheet name="STANDARD INS (4)" sheetId="6" r:id="rId4"/>
    <sheet name="TAPCO REALTY" sheetId="7" r:id="rId5"/>
    <sheet name="JERRICK NGO" sheetId="8" r:id="rId6"/>
    <sheet name="RICHMOND JIMENEZ" sheetId="9" r:id="rId7"/>
    <sheet name="EVELYN PARREÑO" sheetId="10" r:id="rId8"/>
    <sheet name="SEATRADE" sheetId="11" r:id="rId9"/>
    <sheet name="HONEY GLAZE" sheetId="12" r:id="rId10"/>
    <sheet name="ULTRA COASTAL BEACH" sheetId="13" r:id="rId11"/>
    <sheet name="1HG CONS" sheetId="14" r:id="rId12"/>
    <sheet name="JG TRINA SIMON" sheetId="16" r:id="rId13"/>
    <sheet name="RIVERDALE" sheetId="1" r:id="rId14"/>
    <sheet name="STANDARD INS (5)" sheetId="17" r:id="rId15"/>
    <sheet name="RICHMOND JIMENEZ (2)" sheetId="18" r:id="rId16"/>
    <sheet name="ATTY. BOBBY SAN JOSE" sheetId="19" r:id="rId17"/>
    <sheet name="MICHELLE GANKEE" sheetId="20" r:id="rId18"/>
    <sheet name="ATTY. BOBBY SAN JOSE (2)" sheetId="21" r:id="rId19"/>
    <sheet name="TEAM QUEST" sheetId="22" r:id="rId20"/>
    <sheet name="EVELYN PARREÑO (2)" sheetId="23" r:id="rId21"/>
    <sheet name="NORVIN CO" sheetId="24" r:id="rId22"/>
    <sheet name="EXEQUIEL SERRANO" sheetId="25" r:id="rId23"/>
    <sheet name="ATTY. BOBBY SAN JOSE (3)" sheetId="26" r:id="rId24"/>
    <sheet name="EXEQUIEL SERRANO (2)" sheetId="27" r:id="rId25"/>
    <sheet name="MICHELLE GANKEE (2)" sheetId="28" r:id="rId26"/>
    <sheet name="LAKAMBINI HOTEL" sheetId="29" r:id="rId27"/>
    <sheet name="MAGELLAN" sheetId="31" r:id="rId28"/>
    <sheet name="POWERKING" sheetId="32" r:id="rId29"/>
    <sheet name="WINNIE LOPEZ" sheetId="35" r:id="rId30"/>
    <sheet name="MODAIR" sheetId="36" r:id="rId31"/>
    <sheet name="A.S BUILDING" sheetId="37" r:id="rId32"/>
    <sheet name="PETER ANGLIONGTO" sheetId="33" r:id="rId33"/>
    <sheet name="SUNPACK" sheetId="38" r:id="rId34"/>
    <sheet name="PATTS COLLEGE" sheetId="39" r:id="rId35"/>
    <sheet name="PAN DE MANILA" sheetId="40" r:id="rId36"/>
    <sheet name="GLITTRA TRADING" sheetId="41" r:id="rId37"/>
    <sheet name="GLITTRA TRADING (2)" sheetId="42" r:id="rId38"/>
    <sheet name="GLITTRA TRADING (3)" sheetId="43" r:id="rId39"/>
    <sheet name="ROBINSONS METRO EAST" sheetId="44" r:id="rId40"/>
    <sheet name="ROBINSONS METRO EAST (2)" sheetId="47" r:id="rId41"/>
    <sheet name="MODAIR (2)" sheetId="45" r:id="rId42"/>
    <sheet name="INFARMCO" sheetId="46" r:id="rId43"/>
    <sheet name="CARLO FLORES" sheetId="48" r:id="rId44"/>
    <sheet name="CARLO FLORES (2)" sheetId="49" r:id="rId45"/>
    <sheet name="TORRES TECH" sheetId="50" r:id="rId46"/>
    <sheet name="FCIE" sheetId="52" r:id="rId47"/>
    <sheet name="EVELYN PARREÑO (3)" sheetId="53" r:id="rId48"/>
    <sheet name="NICHOLAS CHUA" sheetId="54" r:id="rId49"/>
    <sheet name="NICHOLAS CHUA (2)" sheetId="56" r:id="rId50"/>
    <sheet name="NICHOLAS CHUA (3)" sheetId="57" r:id="rId51"/>
    <sheet name="NICHOLAS CHUA (4)" sheetId="58" r:id="rId52"/>
    <sheet name="NICHOLAS CHUA (5)" sheetId="59" r:id="rId53"/>
    <sheet name="NICHOLAS CHUA (6)" sheetId="60" r:id="rId54"/>
    <sheet name="3M DRAGON" sheetId="61" r:id="rId55"/>
    <sheet name="3M DRAGON (2)" sheetId="62" r:id="rId56"/>
    <sheet name="3M DRAGON (3)" sheetId="63" r:id="rId57"/>
    <sheet name="VALERO 156" sheetId="64" r:id="rId58"/>
    <sheet name="SPEEDEDGE" sheetId="65" r:id="rId59"/>
    <sheet name="JARIC CHUA" sheetId="66" r:id="rId60"/>
    <sheet name="JARIC CHUA (2)" sheetId="67" r:id="rId61"/>
    <sheet name="JARIC CHUA (3)" sheetId="68" r:id="rId62"/>
    <sheet name="ANJULI SY" sheetId="69" r:id="rId63"/>
    <sheet name="3M DRAGON (4)" sheetId="70" r:id="rId64"/>
    <sheet name="JC GALLEGOS" sheetId="71" r:id="rId65"/>
    <sheet name="UY SO RESIDENCE" sheetId="72" r:id="rId66"/>
    <sheet name="UY SO RESIDENCE." sheetId="100" r:id="rId67"/>
    <sheet name="PATTS COLLEGE (2)" sheetId="73" r:id="rId68"/>
    <sheet name="MANILA GRAND HOTEL" sheetId="74" r:id="rId69"/>
    <sheet name="PETER ANGLIONGTO (2)" sheetId="75" r:id="rId70"/>
    <sheet name="THE GREENHOUSE" sheetId="76" r:id="rId71"/>
    <sheet name="ARLO ALUMINUM" sheetId="77" r:id="rId72"/>
    <sheet name="SARAH CAILING" sheetId="78" r:id="rId73"/>
    <sheet name="PATTS COLLEGE (3)" sheetId="79" r:id="rId74"/>
    <sheet name="THERMO-AIRE" sheetId="80" r:id="rId75"/>
    <sheet name="ROSARIO" sheetId="81" r:id="rId76"/>
    <sheet name="CHINESE INTL SCHOOL" sheetId="82" r:id="rId77"/>
    <sheet name="CHINESE INTL SCHOOL (2)" sheetId="83" r:id="rId78"/>
    <sheet name="GLITTRA TRADING (4)" sheetId="84" r:id="rId79"/>
    <sheet name="FANTASTIC GOOD FOOD" sheetId="85" r:id="rId80"/>
    <sheet name="EFREN CHUA YAP" sheetId="55" r:id="rId81"/>
    <sheet name="EFREN CHUA YAP (2)" sheetId="86" r:id="rId82"/>
    <sheet name="ALBERTO FRANCISCO" sheetId="87" r:id="rId83"/>
    <sheet name="ROSARIO (2)" sheetId="89" r:id="rId84"/>
    <sheet name="THE GREENHOUSE (2)" sheetId="90" r:id="rId85"/>
    <sheet name="PIONEER FLOAT GLASS" sheetId="91" r:id="rId86"/>
    <sheet name="BERMUDA HOTEL" sheetId="92" r:id="rId87"/>
    <sheet name="ZENULIFE FITNESS" sheetId="93" r:id="rId88"/>
    <sheet name="WILLIE WISCO" sheetId="94" r:id="rId89"/>
    <sheet name="THE GREENHOUSE (3)" sheetId="95" r:id="rId90"/>
    <sheet name="EVELYN PARREÑO (4)" sheetId="96" r:id="rId91"/>
    <sheet name="MARK SEE" sheetId="97" r:id="rId92"/>
    <sheet name="FAIRE TECHNOLOGIES" sheetId="98" r:id="rId93"/>
    <sheet name="FAIRE TECHNOLOGIES (2)" sheetId="99" r:id="rId94"/>
    <sheet name="SWARA SUG SMNI" sheetId="101" r:id="rId95"/>
    <sheet name="FANTASTIC GOOD FOOD (2)" sheetId="102" r:id="rId96"/>
    <sheet name="UNDER GROUND TECH" sheetId="103" r:id="rId97"/>
    <sheet name="ORCHID HOTEL" sheetId="104" r:id="rId98"/>
    <sheet name="CHARGES" sheetId="2" r:id="rId99"/>
    <sheet name="sample" sheetId="15" r:id="rId100"/>
  </sheets>
  <definedNames>
    <definedName name="_xlnm.Print_Area" localSheetId="11">'1HG CONS'!$A$1:$G$65</definedName>
    <definedName name="_xlnm.Print_Area" localSheetId="54">'3M DRAGON'!$A$1:$G$74</definedName>
    <definedName name="_xlnm.Print_Area" localSheetId="55">'3M DRAGON (2)'!$A$1:$G$65</definedName>
    <definedName name="_xlnm.Print_Area" localSheetId="56">'3M DRAGON (3)'!$A$1:$G$65</definedName>
    <definedName name="_xlnm.Print_Area" localSheetId="63">'3M DRAGON (4)'!$A$1:$G$74</definedName>
    <definedName name="_xlnm.Print_Area" localSheetId="31">'A.S BUILDING'!$A$1:$G$66</definedName>
    <definedName name="_xlnm.Print_Area" localSheetId="62">'ANJULI SY'!$A$1:$G$63</definedName>
    <definedName name="_xlnm.Print_Area" localSheetId="16">'ATTY. BOBBY SAN JOSE'!$A$1:$G$80</definedName>
    <definedName name="_xlnm.Print_Area" localSheetId="18">'ATTY. BOBBY SAN JOSE (2)'!$A$1:$G$80</definedName>
    <definedName name="_xlnm.Print_Area" localSheetId="23">'ATTY. BOBBY SAN JOSE (3)'!$A$1:$G$83</definedName>
    <definedName name="_xlnm.Print_Area" localSheetId="43">'CARLO FLORES'!$A$1:$I$80</definedName>
    <definedName name="_xlnm.Print_Area" localSheetId="44">'CARLO FLORES (2)'!$A$1:$I$80</definedName>
    <definedName name="_xlnm.Print_Area" localSheetId="98">CHARGES!$A$10:$O$87</definedName>
    <definedName name="_xlnm.Print_Area" localSheetId="80">'EFREN CHUA YAP'!$A$1:$I$81</definedName>
    <definedName name="_xlnm.Print_Area" localSheetId="7">'EVELYN PARREÑO'!$A$1:$I$72</definedName>
    <definedName name="_xlnm.Print_Area" localSheetId="20">'EVELYN PARREÑO (2)'!$A$1:$G$72</definedName>
    <definedName name="_xlnm.Print_Area" localSheetId="47">'EVELYN PARREÑO (3)'!$A$1:$I$72</definedName>
    <definedName name="_xlnm.Print_Area" localSheetId="22">'EXEQUIEL SERRANO'!$A$1:$G$63</definedName>
    <definedName name="_xlnm.Print_Area" localSheetId="24">'EXEQUIEL SERRANO (2)'!$A$1:$G$64</definedName>
    <definedName name="_xlnm.Print_Area" localSheetId="46">FCIE!$A$1:$G$65</definedName>
    <definedName name="_xlnm.Print_Area" localSheetId="36">'GLITTRA TRADING'!$A$1:$G$67</definedName>
    <definedName name="_xlnm.Print_Area" localSheetId="37">'GLITTRA TRADING (2)'!$A$1:$G$65</definedName>
    <definedName name="_xlnm.Print_Area" localSheetId="38">'GLITTRA TRADING (3)'!$A$1:$G$66</definedName>
    <definedName name="_xlnm.Print_Area" localSheetId="9">'HONEY GLAZE'!$A$1:$G$76</definedName>
    <definedName name="_xlnm.Print_Area" localSheetId="42">INFARMCO!$A$1:$H$65</definedName>
    <definedName name="_xlnm.Print_Area" localSheetId="59">'JARIC CHUA'!$A$1:$G$65</definedName>
    <definedName name="_xlnm.Print_Area" localSheetId="60">'JARIC CHUA (2)'!$A$1:$G$66</definedName>
    <definedName name="_xlnm.Print_Area" localSheetId="61">'JARIC CHUA (3)'!$A$1:$G$67</definedName>
    <definedName name="_xlnm.Print_Area" localSheetId="64">'JC GALLEGOS'!$A$1:$G$73</definedName>
    <definedName name="_xlnm.Print_Area" localSheetId="5">'JERRICK NGO'!$A$1:$G$65</definedName>
    <definedName name="_xlnm.Print_Area" localSheetId="12">'JG TRINA SIMON'!$A$1:$G$71</definedName>
    <definedName name="_xlnm.Print_Area" localSheetId="26">'LAKAMBINI HOTEL'!$A$1:$G$64</definedName>
    <definedName name="_xlnm.Print_Area" localSheetId="27">MAGELLAN!$A$1:$I$76</definedName>
    <definedName name="_xlnm.Print_Area" localSheetId="68">'MANILA GRAND HOTEL'!$A$1:$G$67</definedName>
    <definedName name="_xlnm.Print_Area" localSheetId="17">'MICHELLE GANKEE'!$A$1:$G$65</definedName>
    <definedName name="_xlnm.Print_Area" localSheetId="25">'MICHELLE GANKEE (2)'!$A$1:$G$65</definedName>
    <definedName name="_xlnm.Print_Area" localSheetId="30">MODAIR!$A$1:$G$65</definedName>
    <definedName name="_xlnm.Print_Area" localSheetId="41">'MODAIR (2)'!$A$1:$G$65</definedName>
    <definedName name="_xlnm.Print_Area" localSheetId="48">'NICHOLAS CHUA'!$A$1:$G$64</definedName>
    <definedName name="_xlnm.Print_Area" localSheetId="49">'NICHOLAS CHUA (2)'!$A$1:$G$66</definedName>
    <definedName name="_xlnm.Print_Area" localSheetId="50">'NICHOLAS CHUA (3)'!$A$1:$G$66</definedName>
    <definedName name="_xlnm.Print_Area" localSheetId="51">'NICHOLAS CHUA (4)'!$A$1:$G$66</definedName>
    <definedName name="_xlnm.Print_Area" localSheetId="52">'NICHOLAS CHUA (5)'!$A$1:$G$77</definedName>
    <definedName name="_xlnm.Print_Area" localSheetId="53">'NICHOLAS CHUA (6)'!$A$1:$G$64</definedName>
    <definedName name="_xlnm.Print_Area" localSheetId="21">'NORVIN CO'!$A$1:$G$83</definedName>
    <definedName name="_xlnm.Print_Area" localSheetId="35">'PAN DE MANILA'!$A$1:$G$63</definedName>
    <definedName name="_xlnm.Print_Area" localSheetId="34">'PATTS COLLEGE'!$A$1:$G$74</definedName>
    <definedName name="_xlnm.Print_Area" localSheetId="67">'PATTS COLLEGE (2)'!$A$1:$G$77</definedName>
    <definedName name="_xlnm.Print_Area" localSheetId="32">'PETER ANGLIONGTO'!$A$1:$G$84</definedName>
    <definedName name="_xlnm.Print_Area" localSheetId="69">'PETER ANGLIONGTO (2)'!$A$1:$G$59</definedName>
    <definedName name="_xlnm.Print_Area" localSheetId="28">POWERKING!$A$1:$G$65</definedName>
    <definedName name="_xlnm.Print_Area" localSheetId="6">'RICHMOND JIMENEZ'!$A$1:$G$80</definedName>
    <definedName name="_xlnm.Print_Area" localSheetId="15">'RICHMOND JIMENEZ (2)'!$A$1:$G$80</definedName>
    <definedName name="_xlnm.Print_Area" localSheetId="13">RIVERDALE!$A$1:$G$80</definedName>
    <definedName name="_xlnm.Print_Area" localSheetId="39">'ROBINSONS METRO EAST'!$A$1:$G$71</definedName>
    <definedName name="_xlnm.Print_Area" localSheetId="40">'ROBINSONS METRO EAST (2)'!$A$1:$G$71</definedName>
    <definedName name="_xlnm.Print_Area" localSheetId="99">sample!$A$1:$H$74</definedName>
    <definedName name="_xlnm.Print_Area" localSheetId="8">SEATRADE!$A$1:$G$71</definedName>
    <definedName name="_xlnm.Print_Area" localSheetId="58">SPEEDEDGE!$A$1:$G$95</definedName>
    <definedName name="_xlnm.Print_Area" localSheetId="0">'STANDARD INS'!$A$1:$G$66</definedName>
    <definedName name="_xlnm.Print_Area" localSheetId="1">'STANDARD INS (2)'!$A$1:$G$66</definedName>
    <definedName name="_xlnm.Print_Area" localSheetId="2">'STANDARD INS (3)'!$A$1:$I$68</definedName>
    <definedName name="_xlnm.Print_Area" localSheetId="3">'STANDARD INS (4)'!$A$1:$I$68</definedName>
    <definedName name="_xlnm.Print_Area" localSheetId="14">'STANDARD INS (5)'!$A$1:$G$70</definedName>
    <definedName name="_xlnm.Print_Area" localSheetId="33">SUNPACK!$A$1:$H$68</definedName>
    <definedName name="_xlnm.Print_Area" localSheetId="4">'TAPCO REALTY'!$A$1:$G$80</definedName>
    <definedName name="_xlnm.Print_Area" localSheetId="19">'TEAM QUEST'!$A$1:$I$79</definedName>
    <definedName name="_xlnm.Print_Area" localSheetId="45">'TORRES TECH'!$A$1:$G$79</definedName>
    <definedName name="_xlnm.Print_Area" localSheetId="10">'ULTRA COASTAL BEACH'!$A$1:$I$81</definedName>
    <definedName name="_xlnm.Print_Area" localSheetId="65">'UY SO RESIDENCE'!$A$1:$I$80</definedName>
    <definedName name="_xlnm.Print_Area" localSheetId="57">'VALERO 156'!$A$1:$I$67</definedName>
    <definedName name="_xlnm.Print_Area" localSheetId="29">'WINNIE LOPEZ'!$A$1:$I$68</definedName>
    <definedName name="_xlnm.Print_Area" localSheetId="70">'THE GREENHOUSE'!$A$1:$G$81</definedName>
    <definedName name="_xlnm.Print_Area" localSheetId="71">'ARLO ALUMINUM'!$A$1:$I$72</definedName>
    <definedName name="_xlnm.Print_Area" localSheetId="72">'SARAH CAILING'!$A$1:$I$72</definedName>
    <definedName name="_xlnm.Print_Area" localSheetId="73">'PATTS COLLEGE (3)'!$A$1:$G$68</definedName>
    <definedName name="_xlnm.Print_Area" localSheetId="74">'THERMO-AIRE'!$A$1:$G$68</definedName>
    <definedName name="_xlnm.Print_Area" localSheetId="75">ROSARIO!$A$1:$I$68</definedName>
    <definedName name="_xlnm.Print_Area" localSheetId="76">'CHINESE INTL SCHOOL'!$A$1:$I$78</definedName>
    <definedName name="_xlnm.Print_Area" localSheetId="77">'CHINESE INTL SCHOOL (2)'!$A$1:$I$78</definedName>
    <definedName name="_xlnm.Print_Area" localSheetId="78">'GLITTRA TRADING (4)'!$A$1:$G$66</definedName>
    <definedName name="_xlnm.Print_Area" localSheetId="79">'FANTASTIC GOOD FOOD'!$A$1:$G$65</definedName>
    <definedName name="_xlnm.Print_Area" localSheetId="81">'EFREN CHUA YAP (2)'!$A$1:$I$81</definedName>
    <definedName name="_xlnm.Print_Area" localSheetId="82">'ALBERTO FRANCISCO'!$A$1:$I$80</definedName>
    <definedName name="_xlnm.Print_Area" localSheetId="83">'ROSARIO (2)'!$A$1:$I$68</definedName>
    <definedName name="_xlnm.Print_Area" localSheetId="84">'THE GREENHOUSE (2)'!$A$1:$G$81</definedName>
    <definedName name="_xlnm.Print_Area" localSheetId="85">'PIONEER FLOAT GLASS'!$A$1:$I$69</definedName>
    <definedName name="_xlnm.Print_Area" localSheetId="86">'BERMUDA HOTEL'!$A$1:$G$73</definedName>
    <definedName name="_xlnm.Print_Area" localSheetId="87">'ZENULIFE FITNESS'!$A$1:$G$65</definedName>
    <definedName name="_xlnm.Print_Area" localSheetId="88">'WILLIE WISCO'!$A$1:$I$80</definedName>
    <definedName name="_xlnm.Print_Area" localSheetId="89">'THE GREENHOUSE (3)'!$A$1:$G$81</definedName>
    <definedName name="_xlnm.Print_Area" localSheetId="90">'EVELYN PARREÑO (4)'!$A$1:$I$72</definedName>
    <definedName name="_xlnm.Print_Area" localSheetId="91">'MARK SEE'!$A$1:$G$80</definedName>
    <definedName name="_xlnm.Print_Area" localSheetId="92">'FAIRE TECHNOLOGIES'!$A$1:$G$85</definedName>
    <definedName name="_xlnm.Print_Area" localSheetId="93">'FAIRE TECHNOLOGIES (2)'!$A$1:$G$85</definedName>
    <definedName name="_xlnm.Print_Area" localSheetId="66">'UY SO RESIDENCE.'!$A$1:$G$75</definedName>
    <definedName name="_xlnm.Print_Area" localSheetId="94">'SWARA SUG SMNI'!$A$1:$G$64</definedName>
    <definedName name="_xlnm.Print_Area" localSheetId="95">'FANTASTIC GOOD FOOD (2)'!$A$1:$G$78</definedName>
    <definedName name="_xlnm.Print_Area" localSheetId="96">'UNDER GROUND TECH'!$A$1:$I$67</definedName>
    <definedName name="_xlnm.Print_Area" localSheetId="97">'ORCHID HOTEL'!$A$1:$G$64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<sst xmlns="http://schemas.openxmlformats.org/spreadsheetml/2006/main" count="6279" uniqueCount="577">
  <si>
    <t>STANDARD INSURANCE CO., INC. (NAIC, CAVITE)</t>
  </si>
  <si>
    <t>ATTN: MR. BENJIE STO. TOMAS</t>
  </si>
  <si>
    <t>Email: bstotomas@standard-insurance.com</t>
  </si>
  <si>
    <t>Dear Ma'am/Sir,</t>
  </si>
  <si>
    <t>Kolin Marketing Inc., is extremely honored for your endorsement of Kolin brand and we are please to offer you</t>
  </si>
  <si>
    <t>with a special price/s for the following items.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</si>
  <si>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TESDA ROOM (LEFT &amp; RIGHT)</t>
    </r>
  </si>
  <si>
    <t>QTY</t>
  </si>
  <si>
    <t>U/M</t>
  </si>
  <si>
    <t>MODEL / DESCRIPTION</t>
  </si>
  <si>
    <t>SRP</t>
  </si>
  <si>
    <t>DISCOUNTED PRICE</t>
  </si>
  <si>
    <t>AMOUNT</t>
  </si>
  <si>
    <t>UNIT/S</t>
  </si>
  <si>
    <t>MODEL: KLG-IF40-5G1M32</t>
  </si>
  <si>
    <t>PHP</t>
  </si>
  <si>
    <t>KOLIN FLOOR MOUNTED AIRCONDITIONER</t>
  </si>
  <si>
    <t>37,980 Kj/h (3.0TR) FULL DC INVERTER R-32 SINGLE PHASE</t>
  </si>
  <si>
    <t>TOTAL UNIT COST</t>
  </si>
  <si>
    <t>TERMS OF PAYMENT:</t>
  </si>
  <si>
    <t>FULL PAYMENT OF UNIT AND DELIVERY CHARGE. IF CHECK, SUBJECT FOR 3 DAYS CLEARING.</t>
  </si>
  <si>
    <t>INSTALLATION: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</si>
  <si>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</si>
  <si>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</si>
  <si>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</si>
  <si>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t>WARRANTY:</t>
  </si>
  <si>
    <t>FOR FLOOR MOUNTED (Inverter): ONE (1) YEAR FREE PARTS AND LABOR, FIVE (5) YEARS WARRANTY ON COMPRESSOR.</t>
  </si>
  <si>
    <t>NOTES: PRICES ARE SUBJECT TO CHANGE WITHOUT PRIOR NOTICE.</t>
  </si>
  <si>
    <t>PRICES IS VAT INCLUSIVE.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</si>
  <si>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</si>
  <si>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</si>
  <si>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Very Truly Yours,</t>
  </si>
  <si>
    <t>JANELLEN S. LIM</t>
  </si>
  <si>
    <t>KMI-ASSISTANT</t>
  </si>
  <si>
    <t>Noted By:</t>
  </si>
  <si>
    <t>Approved By:</t>
  </si>
  <si>
    <t>MART NATHANIEL R. FLORES</t>
  </si>
  <si>
    <t>MS. EDITHA M. FLORES</t>
  </si>
  <si>
    <t>KMI-SUPERVISOR</t>
  </si>
  <si>
    <t>AVP - FINANCE</t>
  </si>
  <si>
    <t>KMI-QUOTE-09-25-0642</t>
  </si>
  <si>
    <t>Conforme:</t>
  </si>
  <si>
    <t>_________________________________________</t>
  </si>
  <si>
    <t>REG-24%/7K</t>
  </si>
  <si>
    <t>SIGNATURE OVER PRINTED NAME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</si>
  <si>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PARTS PROCUREMENT OFFICE (LEFT &amp; RIGHT)</t>
    </r>
  </si>
  <si>
    <t>MODEL: KLM-IC40-AA1M32</t>
  </si>
  <si>
    <t>KOLIN FLOOR/CEILING AIRCONDITIONER</t>
  </si>
  <si>
    <t>37,980 Kj/h (3.0TR) DC INVERTER R-32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</si>
  <si>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</si>
  <si>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</si>
  <si>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</si>
  <si>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t>FOR FLOOR/CEILING: ONE (1) YEAR FREE PARTS AND LABOR, FIVE (5) YEARS WARRANTY ON COMPRESSOR.</t>
  </si>
  <si>
    <t>KMI-QUOTE-09-25-0643</t>
  </si>
  <si>
    <t>REG-24%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</si>
  <si>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WAREHOUSE OFFICE</t>
    </r>
  </si>
  <si>
    <t>MODEL: KSG-IWF-20WFY-8K1M32</t>
  </si>
  <si>
    <t>KOLIN WALL MOUNTED PRIMUS GOLD AIRCONDITIONER</t>
  </si>
  <si>
    <t>19,000 Kj/h (2.0HP) FULL DC INVERTER W/ WIFI R-32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</si>
  <si>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</si>
  <si>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</si>
  <si>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</si>
  <si>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FOR SPLIT TYPE : ONE (1) YEAR FREE PARTS AND LABOR, THREE YEARS (3) MAIN PCB , TEN (10) YEARS WARRANTY ON COMPRESSOR.</t>
  </si>
  <si>
    <t>KMI-QUOTE-09-25-0644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</si>
  <si>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BUILDING 2</t>
    </r>
  </si>
  <si>
    <t>KMI-QUOTE-09-25-0645</t>
  </si>
  <si>
    <t>TAPCO REALTY</t>
  </si>
  <si>
    <t>219 PABLO DELA CRUZ, NOVALICHES QUEZON CITY</t>
  </si>
  <si>
    <t>ATTN: MS. DANRIA LUNA</t>
  </si>
  <si>
    <t>TEL#:  0927-0052956</t>
  </si>
  <si>
    <t xml:space="preserve">A. EQUIPMENT &amp; INSTALLATION </t>
  </si>
  <si>
    <t>* OPTION 1 *</t>
  </si>
  <si>
    <t>MODEL: KSM-IW25-WCT10M1M32</t>
  </si>
  <si>
    <t>KOLIN WALL MOUNTED CERTUS AIRCONDITIONER</t>
  </si>
  <si>
    <t>23,210 Kj/h (2.5HP) REGULAR INVERTER W/ WIFI R-32</t>
  </si>
  <si>
    <t>MODEL: KSG-IWF-30WFY-8K1M32</t>
  </si>
  <si>
    <t>29,500 Kj/h (3.0HP) FULL DC INVERTER W/ WIFI R-32</t>
  </si>
  <si>
    <t>ESTIMATED COST OF INSTALLATION (please see attached)</t>
  </si>
  <si>
    <t>OTHERS: DELIVERY CHARGE</t>
  </si>
  <si>
    <t>TOTAL ESTIMATED COST OF THE PROJECT</t>
  </si>
  <si>
    <t>* OPTION 2 *</t>
  </si>
  <si>
    <t>MODEL: KSG-IWF-25WFY-8K1M32</t>
  </si>
  <si>
    <t>25,560 Kj/h (2.5HP) FULL DC INVERTER W/ WIFI R-32</t>
  </si>
  <si>
    <t>** Cost of Installation is Package with the Unit(s), this cost cannot avail separately (cost will be based on actual works).</t>
  </si>
  <si>
    <t>*** You may settle first payment for unit/s &amp; delivery. Installation payment can be settled directly to installer after actual works.</t>
  </si>
  <si>
    <t>Noted by:</t>
  </si>
  <si>
    <t>KMI-QUOTE-09-25-0646</t>
  </si>
  <si>
    <t>REG-24%/4K/7K</t>
  </si>
  <si>
    <t>MR. JERRICK NGO</t>
  </si>
  <si>
    <t>9 CIRCUMFERENTIAL RD., ARANETA VILLAGE, BRGY. POTRERO, MALABON CITY</t>
  </si>
  <si>
    <r>
      <t>TEL#: 0</t>
    </r>
    <r>
      <rPr>
        <b/>
        <sz val="10"/>
        <rFont val="Segoe UI Semibold"/>
        <charset val="134"/>
      </rPr>
      <t>917-8635487</t>
    </r>
  </si>
  <si>
    <t>A. EQUIPMENT &amp; INSTALLATION</t>
  </si>
  <si>
    <t>MODEL: KL-IF60-G6H1M32</t>
  </si>
  <si>
    <t>58,140 Kj/h (5.0TR) FULL DC INVERTER R32 SINGLE PHASE</t>
  </si>
  <si>
    <t>KMI-QUOTE-09-25-0647</t>
  </si>
  <si>
    <t>ECY-24%/14K</t>
  </si>
  <si>
    <t>MR. RICHMOND JIMENEZ</t>
  </si>
  <si>
    <t>938 QUIRINO AVE. BRGY DON GALO, PARAÑAQUE CITY</t>
  </si>
  <si>
    <t>Email: rlozanojimenez@gmail.com</t>
  </si>
  <si>
    <t>TEL#:  0917-8427460</t>
  </si>
  <si>
    <t>MODEL: KSM-IW20-WCT10M1M32</t>
  </si>
  <si>
    <t>KOLIN WALL MOUNTED CERTUS SERIES AIRCONDITIONER</t>
  </si>
  <si>
    <t>18,990 Kj/h (2.0HP) REGULAR INVERTER W/ WIFI R-32</t>
  </si>
  <si>
    <t>KMI-QUOTE-09-25-0648</t>
  </si>
  <si>
    <t>MS. EVELYN PARREÑO</t>
  </si>
  <si>
    <t>55 MAPLE ST., GREENWOODS EXECUTIVE VILLAGE, CAINTA RIZAL</t>
  </si>
  <si>
    <t>TEL#: 0920-5600914</t>
  </si>
  <si>
    <t>A. EQUIPMENT</t>
  </si>
  <si>
    <t>MODEL: KA-150MCARINV32</t>
  </si>
  <si>
    <t>KOLIN WINDOW TYPE CREO SERIES AIRCONDITIONER</t>
  </si>
  <si>
    <t>12,800 Kj/h (1.5HP) FULL DC INVERTER R-32 WITH REMOTE</t>
  </si>
  <si>
    <t>(WxDxH) 17.7"x26.6"x13.8"</t>
  </si>
  <si>
    <t>MODEL: KAG-145WCINV</t>
  </si>
  <si>
    <t>KOLIN WINDOW TYPE QUAD SERIES AIRCONDITIONER</t>
  </si>
  <si>
    <t>13,210 Kj/h (1.5HP) FULL DC INVERTER W/ WIFI R-32</t>
  </si>
  <si>
    <t>(WxDxH) 22"x28"x15"</t>
  </si>
  <si>
    <t>* Installation Charge for Window Type AC: Php 1,200.00 per Unit.</t>
  </si>
  <si>
    <t>FOR WINDOW TYPE: ONE (1) YEAR FREE PARTS AND LABOR, THREE YEARS (3) MAIN PCB, TEN (10) YEARS WARRANTY ON COMPRESSOR.</t>
  </si>
  <si>
    <t>KMI-QUOTE-09-25-0649</t>
  </si>
  <si>
    <t>REG-24%/1K/1.3K</t>
  </si>
  <si>
    <t>SEATRADE CANNING CORPORATION</t>
  </si>
  <si>
    <t xml:space="preserve">BO. CABU, TAMBLER, GENERAL SANTOS CITY </t>
  </si>
  <si>
    <t>TEL#:  0917-8835867</t>
  </si>
  <si>
    <t>MODEL: KSM-IW15-WCT10M1M32</t>
  </si>
  <si>
    <t>12,660 Kj/h (1.5HP) REGULAR INVERTER W/ WIFI R-32</t>
  </si>
  <si>
    <t>MODEL: KSG-IWF-15WFY-8K1M32</t>
  </si>
  <si>
    <t>12,960 Kj/h (1.5HP) FULL DC INVERTER W/ WIFI R-32</t>
  </si>
  <si>
    <t>KMI-QUOTE-09-25-0650</t>
  </si>
  <si>
    <t>JCY-24%/4K/7K</t>
  </si>
  <si>
    <t>HONEY GLAZE BAKERY &amp; KITCHEN</t>
  </si>
  <si>
    <t>G/F GREENBELT MADISON SALCEDO ST., LEGASPI VILLAGE, SAN LORENZO MAKATI CITY</t>
  </si>
  <si>
    <t>ATTN: MS. LYLA</t>
  </si>
  <si>
    <t>TEL#:  0927-9673731</t>
  </si>
  <si>
    <r>
      <rPr>
        <sz val="10"/>
        <rFont val="Segoe UI Semibold"/>
        <charset val="134"/>
      </rPr>
      <t xml:space="preserve">ESTIMATED COST OF INSTALLATION (please see attached) </t>
    </r>
    <r>
      <rPr>
        <i/>
        <sz val="10"/>
        <rFont val="Segoe UI Semibold"/>
        <charset val="134"/>
      </rPr>
      <t>w/ dismantling of old unit</t>
    </r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</si>
  <si>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</si>
  <si>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</si>
  <si>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KMI-QUOTE-09-25-0651</t>
  </si>
  <si>
    <t>ULTRA COASTAL BEACH RESORT</t>
  </si>
  <si>
    <t>RACAT-RAPULI, STA. ANA, CAGAYAN</t>
  </si>
  <si>
    <t>TEL#: 0917-8613777</t>
  </si>
  <si>
    <t>MODEL: KSG-IWF-10WFY-8K1M32</t>
  </si>
  <si>
    <t>11,484 Kj/h (1.0HP) FULL DC INVERTER W/ WIFI R-32</t>
  </si>
  <si>
    <t>KMI-QUOTE-09-25-0652</t>
  </si>
  <si>
    <t>REG-18%</t>
  </si>
  <si>
    <t>1HG CONSTRUCTION OPC</t>
  </si>
  <si>
    <t>ATTN: MR. ALEX</t>
  </si>
  <si>
    <t xml:space="preserve">A. EQUIPMENT </t>
  </si>
  <si>
    <t>MODEL: KAG-200WCINV</t>
  </si>
  <si>
    <t>19,080 Kj/h (2.0HP) FULL DC INVERTER W/ WIFI R-32</t>
  </si>
  <si>
    <t>(WxDxH) 26"x28"x17"</t>
  </si>
  <si>
    <t>Noted by;</t>
  </si>
  <si>
    <t>KMI-QUOTE-09-25-0653</t>
  </si>
  <si>
    <t>REG-24%/1.8K</t>
  </si>
  <si>
    <t>MR. &amp; MS. JG / TRINA SIMON</t>
  </si>
  <si>
    <t>52 WASHINGTON ST., MERVILLE PARK, BRGY. MERVILLE PARAÑAQUE CITY</t>
  </si>
  <si>
    <t>TEL#: 0967-1185333</t>
  </si>
  <si>
    <t>KMI-QUOTE-08-25-0598-rev</t>
  </si>
  <si>
    <t>ADR-24%/4K</t>
  </si>
  <si>
    <t>RIVERDALE CONFECTIONERY INDUSTRY INC.</t>
  </si>
  <si>
    <t>BLDG 3B, CCBI COMPD. AGUINALDO HI-WAY, ANABU 1, IMUS CAVITE</t>
  </si>
  <si>
    <t>ATTN: MR. ELMER COBERO</t>
  </si>
  <si>
    <t>TEL#:  0917-8993488 /0947-4154791</t>
  </si>
  <si>
    <t>KMI-QUOTE-09-25-0654</t>
  </si>
  <si>
    <t>KMI-QUOTE-09-25-0655</t>
  </si>
  <si>
    <t>KMI-QUOTE-09-25-0648-rev</t>
  </si>
  <si>
    <t>ATTY. BOBBY SAN JOSE</t>
  </si>
  <si>
    <t>UNIT 24D EASTON PLACE CONDO, 118 VALERO ST., SALCEDO VILLAG BRGY. BEL AIR, MAKATI CITY</t>
  </si>
  <si>
    <t>Email: roberto.sanjose@cltpsj.com.ph</t>
  </si>
  <si>
    <t>TEL#:  0923-9673736</t>
  </si>
  <si>
    <t>KMI-QUOTE-09-25-0656</t>
  </si>
  <si>
    <t>DCG-24%/4K/7K</t>
  </si>
  <si>
    <t>MS. MICHELLE GANKEE</t>
  </si>
  <si>
    <t>STERLING PAPER ENTERPRISE, 111 LAPU-LAPU ST. BRGY. 79, CALOOCAN CITY (LM: BESIDE HALFCOURT, GREYS GATE)</t>
  </si>
  <si>
    <t>ATTN: MS. JENELYN GINAYHINAY</t>
  </si>
  <si>
    <t>TEL#: 0965-5116983</t>
  </si>
  <si>
    <t>KMI-QUOTE-09-25-0657</t>
  </si>
  <si>
    <t>ECY-24%/4K</t>
  </si>
  <si>
    <t>KMI-QUOTE-09-25-0656-rev</t>
  </si>
  <si>
    <t>DCG-26%/4K/7K</t>
  </si>
  <si>
    <t>TEAM QUEST TECHNOLOGY INC.</t>
  </si>
  <si>
    <t>ATTN: MS. RUFINA LEILA CARRACEJA</t>
  </si>
  <si>
    <t>* OPTIONS FOR WINDOW TYPE *</t>
  </si>
  <si>
    <t>MODEL: KA-100MCARINV32</t>
  </si>
  <si>
    <t>9,700 Kj/h (1.0HP) FULL DC INVERTER R-32 WITH REMOTE</t>
  </si>
  <si>
    <t>MODEL: KAG-100WCINV</t>
  </si>
  <si>
    <t>10,200 Kj/h (1.0HP) FULL DC INVERTER W/ WIFI R-32</t>
  </si>
  <si>
    <t>(WxDxH) 18"x25"x14"</t>
  </si>
  <si>
    <t>* OPTIONS FOR SPLIT TYPE *</t>
  </si>
  <si>
    <t>MODEL: KSM-IW10-WCT10M1M32</t>
  </si>
  <si>
    <t>9,800 Kj/h (1.0HP) REGULAR INVERTER W/ WIFI R-32</t>
  </si>
  <si>
    <t>KMI-QUOTE-09-25-0658</t>
  </si>
  <si>
    <t>CVT-24%/800/1.3K/4K/7K</t>
  </si>
  <si>
    <t>MODEL: KA-75MCARINV32</t>
  </si>
  <si>
    <t>8,400 Kj/h (.75HP) FULL DC INVERTER R-32 WITH REMOTE</t>
  </si>
  <si>
    <t>MODEL: KAG-75WCINV</t>
  </si>
  <si>
    <t>9,800 Kj/h (.75HP) FULL DC INVERTER W/ WIFI R-32</t>
  </si>
  <si>
    <t>KMI-QUOTE-09-25-0659</t>
  </si>
  <si>
    <t>REG-24%/600/1.3K</t>
  </si>
  <si>
    <t>ATTN: MR. NORVIN CO</t>
  </si>
  <si>
    <t>2 CATLEYAST. VALLE VERDE 2, UGONG PASIG CITY</t>
  </si>
  <si>
    <t>TEL#:  0917-881-0288</t>
  </si>
  <si>
    <t>MODEL: KAG-250WCINV</t>
  </si>
  <si>
    <t>24,120 Kj/h (2.5HP) FULL DC INVERTER W/ WIFI R-32</t>
  </si>
  <si>
    <t>(WxDxH) 26"x31.5"x17"</t>
  </si>
  <si>
    <t>KMI-QUOTE-09-25-0660</t>
  </si>
  <si>
    <t>NG-24%/4K/7K/1.8K</t>
  </si>
  <si>
    <t>ATTN: MR. EXEQUIEL SERRANO</t>
  </si>
  <si>
    <t xml:space="preserve">25 DON BENITO JUSTA SUBD. </t>
  </si>
  <si>
    <t>KMI-QUOTE-09-25-0661</t>
  </si>
  <si>
    <t>KMI-QUOTE-09-25-0662</t>
  </si>
  <si>
    <t>DCG-26%/4K/7K/1.3K</t>
  </si>
  <si>
    <t>KMI-QUOTE-09-25-0663</t>
  </si>
  <si>
    <t>KMI-QUOTE-09-25-0657-rev</t>
  </si>
  <si>
    <t>LAKAMBINI HOTEL (ALC)</t>
  </si>
  <si>
    <t>ATTN: MS. CLAIRE MANGUIAT</t>
  </si>
  <si>
    <t>Email: alc.purchasing@yahoo.com.ph</t>
  </si>
  <si>
    <t>MODEL: KAM-150CMC32</t>
  </si>
  <si>
    <t>KOLIN WINDOW TYPE COMPACT SERIES AIRCONDITIONER</t>
  </si>
  <si>
    <t>12,660 Kj/h (1.5HP) NON-INVERTER MANUAL R-32</t>
  </si>
  <si>
    <t>(WxDxH) 18"x23"x14"</t>
  </si>
  <si>
    <t>FOR WINDOW TYPE (manual): ONE (1) YEAR FREE PARTS AND LABOR, TEN (10) YEARS WARRANTY ON COMPRESSOR.</t>
  </si>
  <si>
    <t>KMI-QUOTE-09-25-0664</t>
  </si>
  <si>
    <t>REG-24%/1K</t>
  </si>
  <si>
    <t>MAGELLAN COMMODITIES INC.</t>
  </si>
  <si>
    <t>ATTN: MR. JOSEPH PEREZ</t>
  </si>
  <si>
    <t>Email: mcipaco.purchasing@gmailcom</t>
  </si>
  <si>
    <t>KMI-QUOTE-09-25-0665</t>
  </si>
  <si>
    <t>POWERKING INDUSTRIES CORP.</t>
  </si>
  <si>
    <t>476 EDSA BRGY. 87, BAGONG BARRIO, CALOOCAN CITY</t>
  </si>
  <si>
    <t>TEL#: 0917-7176261</t>
  </si>
  <si>
    <t>** GROUND FLOOR **</t>
  </si>
  <si>
    <t>KMI-QUOTE-06-25-0449-rev</t>
  </si>
  <si>
    <t>MS. WINNIE LOPEZ</t>
  </si>
  <si>
    <t>TEL#: 0917-6328989</t>
  </si>
  <si>
    <t>*We suggest to do survey/ocular on area first to know estimated cost of installation before placing unit order.</t>
  </si>
  <si>
    <t>KMI-QUOTE-09-25-0666</t>
  </si>
  <si>
    <t>REG-24%/4K</t>
  </si>
  <si>
    <t>MODAIR MANILA CO. LTD</t>
  </si>
  <si>
    <t>ATTN: MR. CHRISTIAN JUDE M. RICAFORT</t>
  </si>
  <si>
    <t>Email: cjmricafort@modair.com.ph</t>
  </si>
  <si>
    <t>MODEL: KAC-36TCRM</t>
  </si>
  <si>
    <t>KOLIN 36" AIR CURTAIN</t>
  </si>
  <si>
    <t>230V/60Hz ; 1160m³/h</t>
  </si>
  <si>
    <t>MODEL: KAC-48TCRM</t>
  </si>
  <si>
    <t>KOLIN 48" AIR CURTAIN</t>
  </si>
  <si>
    <t>230V/60Hz ; 1450m³/h</t>
  </si>
  <si>
    <t>FOR AIR CURTAIN: ONE (1) YEAR FREE PARTS AND LABOR.</t>
  </si>
  <si>
    <t>KMI-QUOTE-09-25-0667</t>
  </si>
  <si>
    <t>REG-25%</t>
  </si>
  <si>
    <t xml:space="preserve">A.S BUILDING MANAGEMENT CORP. </t>
  </si>
  <si>
    <t>ATTN: MS. ARCHES</t>
  </si>
  <si>
    <t>211-BE RECOLETOS ST., URDANETA VILLAGE, MAKATI CITY</t>
  </si>
  <si>
    <t>Email: v.arches@gmail.com</t>
  </si>
  <si>
    <t>MODEL: KLG-SF40-WBR6H1M32</t>
  </si>
  <si>
    <t>39,596 Kj/h (3.0TR) NON-INVERTER R-32 SINGLE PHASE</t>
  </si>
  <si>
    <t>FOR FLOOR MOUNTED (Non-Inverter): ONE (1) YEAR FREE PARTS AND LABOR, THREE (3) YEARS WARRANTY ON COMPRESSOR.</t>
  </si>
  <si>
    <t>KMI-QUOTE-09-25-0668</t>
  </si>
  <si>
    <t>REG-24%/2.5K</t>
  </si>
  <si>
    <t>MR. PETER ANGLIONGTO</t>
  </si>
  <si>
    <t>KMI-QUOTE-09-25-0669</t>
  </si>
  <si>
    <t xml:space="preserve">SUNPACK CONTAINER AND PACKAGING CORP. </t>
  </si>
  <si>
    <t>ATTN: MS. FARRAH</t>
  </si>
  <si>
    <t>MODEL: KSM-SW15-6H1M32</t>
  </si>
  <si>
    <t>KOLIN WALL MOUNTED AIRCONDITIONER</t>
  </si>
  <si>
    <t>12,600 Kj/h (1.5HP) NON-INVERTER R-32</t>
  </si>
  <si>
    <t>FOR SPLIT TYPE : ONE (1) YEAR FREE PARTS AND LABOR, FIVE (5) YEARS WARRANTY ON COMPRESSOR.</t>
  </si>
  <si>
    <t>KMI-QUOTE-09-25-0670</t>
  </si>
  <si>
    <t>REG-50%</t>
  </si>
  <si>
    <t>PATTS COLLEGE OF AERONAUTICS</t>
  </si>
  <si>
    <t>ATTN: MS. GLORIA MACALALAD</t>
  </si>
  <si>
    <t>LOMBOS ST., BRGY. SAN ISIDRO, PARAÑAQUE CITY</t>
  </si>
  <si>
    <t>Email: gloria.macalalad@patts.edu.ph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</si>
  <si>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NSTP OFFICE</t>
    </r>
  </si>
  <si>
    <t>*We suggest to do survey/ocular on area first to know estimated cost of installation before placing purchase order.</t>
  </si>
  <si>
    <t>KMI-QUOTE-09-25-0671</t>
  </si>
  <si>
    <t>REG-24%/7K/2.5K</t>
  </si>
  <si>
    <t>PAN DE MANILA FOOD CO., INC.</t>
  </si>
  <si>
    <t>4 GRANADA ST., VALENCIA, QUEZON CITY</t>
  </si>
  <si>
    <t>TEL#: 0949-9950958</t>
  </si>
  <si>
    <t>* Installation Charge for Air Curtain: Php 1,200.00 per Unit.</t>
  </si>
  <si>
    <t>KMI-QUOTE-09-25-0672</t>
  </si>
  <si>
    <t>GLITTRA TRADING</t>
  </si>
  <si>
    <t>135 CONGRESSIONAL AVE., BRGY. PROJECT 8, QUEZON CITY</t>
  </si>
  <si>
    <t>ATTN: MS. GEN CHENG</t>
  </si>
  <si>
    <t>TEL#: 0917-8811222</t>
  </si>
  <si>
    <t>* OPTION 1 - RECOMMENDATION *</t>
  </si>
  <si>
    <t xml:space="preserve">ESTIMATED COST OF INSTALLATION (please see attached) </t>
  </si>
  <si>
    <t>KMI-QUOTE-09-25-0673</t>
  </si>
  <si>
    <t>ECY-24%/14K/7K</t>
  </si>
  <si>
    <t>* OPTION 2 - CUSTOMER'S CHOICE *</t>
  </si>
  <si>
    <t>KMI-QUOTE-09-25-0674</t>
  </si>
  <si>
    <t>ECY-24%/7K</t>
  </si>
  <si>
    <t>* OPTION 3 - CUSTOMER'S CHOICE *</t>
  </si>
  <si>
    <t>KMI-QUOTE-09-25-0675</t>
  </si>
  <si>
    <t>GUEVARRA'S METRO EAST</t>
  </si>
  <si>
    <t>(INFRONT OF) ROBINSON'S METRO EAST, MARCOS HI-WAY, PASIG CITY</t>
  </si>
  <si>
    <t>TEL#: 0919-0987598</t>
  </si>
  <si>
    <r>
      <rPr>
        <sz val="10"/>
        <color theme="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1</t>
    </r>
  </si>
  <si>
    <t>KMI-QUOTE-09-25-0676</t>
  </si>
  <si>
    <t>REG-24%/14K/7K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</si>
  <si>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2</t>
    </r>
  </si>
  <si>
    <t>KMI-QUOTE-09-25-0679</t>
  </si>
  <si>
    <t>REG-24%/14K/7K/4K</t>
  </si>
  <si>
    <t>KMI-QUOTE-09-25-0677</t>
  </si>
  <si>
    <t>INFARMCO (CABUYAO FARM)</t>
  </si>
  <si>
    <t>58 BRGY. SAN ISIDRO NIA ROAD, CABUYAO CITY, LAGUNA</t>
  </si>
  <si>
    <t>TEL#: 0919-0864981</t>
  </si>
  <si>
    <t>KMI-QUOTE-09-25-0678</t>
  </si>
  <si>
    <t>MR. CARLO FLORES</t>
  </si>
  <si>
    <t>TEL#: 0998-3257677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</si>
  <si>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OPTION 1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</si>
  <si>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1 </t>
    </r>
    <r>
      <rPr>
        <b/>
        <sz val="10"/>
        <color rgb="FFFF0000"/>
        <rFont val="Segoe UI Semibold"/>
        <charset val="134"/>
      </rPr>
      <t>Floor Mounted</t>
    </r>
    <r>
      <rPr>
        <b/>
        <sz val="10"/>
        <color rgb="FF000000"/>
        <rFont val="Segoe UI Semibold"/>
        <charset val="134"/>
      </rPr>
      <t xml:space="preserve"> AC: P11,000.00 (3tr.) / P14,000.00 (5tr.) / 20,000.00 (7.5tr) </t>
    </r>
    <r>
      <rPr>
        <sz val="10"/>
        <color rgb="FF000000"/>
        <rFont val="Segoe UI Semibold"/>
        <charset val="134"/>
      </rPr>
      <t>including Labor;</t>
    </r>
  </si>
  <si>
    <r>
      <rPr>
        <sz val="10"/>
        <rFont val="Segoe UI Semibold"/>
        <charset val="134"/>
      </rPr>
      <t xml:space="preserve">* Initial Charge for 1 </t>
    </r>
    <r>
      <rPr>
        <sz val="10"/>
        <color rgb="FFFF0000"/>
        <rFont val="Segoe UI Semibold"/>
        <charset val="134"/>
      </rPr>
      <t>Wall Mounted</t>
    </r>
    <r>
      <rPr>
        <sz val="10"/>
        <rFont val="Segoe UI Semibold"/>
        <charset val="134"/>
      </rPr>
      <t xml:space="preserve"> AC: P7,500.00 (1.0HP-2.0HP) / P8,500.00 (2.5HP-3.0HP)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</si>
  <si>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1 </t>
    </r>
    <r>
      <rPr>
        <b/>
        <sz val="10"/>
        <color rgb="FFFF0000"/>
        <rFont val="Segoe UI Semibold"/>
        <charset val="134"/>
      </rPr>
      <t>Floor/Ceiling Mounted</t>
    </r>
    <r>
      <rPr>
        <b/>
        <sz val="10"/>
        <color rgb="FF000000"/>
        <rFont val="Segoe UI Semibold"/>
        <charset val="134"/>
      </rPr>
      <t xml:space="preserve"> AC: P12,000.00 (3tr.) / P14,000.00 (5tr.)</t>
    </r>
    <r>
      <rPr>
        <sz val="10"/>
        <color rgb="FF000000"/>
        <rFont val="Segoe UI Semibold"/>
        <charset val="134"/>
      </rPr>
      <t>including Labor;</t>
    </r>
  </si>
  <si>
    <t>REG-20%/7K/14K/4K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</si>
  <si>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OPTION 2</t>
    </r>
  </si>
  <si>
    <t>KMI-QUOTE-09-25-0680</t>
  </si>
  <si>
    <t>REG-20%/7K/14K</t>
  </si>
  <si>
    <t>TORRES TECHNOLOGY CENTER CORPORATION</t>
  </si>
  <si>
    <t>ATTN: MS. DANE FERA-IRA</t>
  </si>
  <si>
    <t>Email: d.fere-ira@torrestech.ph</t>
  </si>
  <si>
    <t>MODEL: KAM-150DRC32</t>
  </si>
  <si>
    <t>KOLIN WINDOW TYPE REGULAR COMPACT AIRCONDITIONER</t>
  </si>
  <si>
    <t>12,660 Kj/h (1.5HP) NON-INVERTER WITH REMOTE R-32</t>
  </si>
  <si>
    <t>(WxDxH) 17.7"x23"x13.6"</t>
  </si>
  <si>
    <t>MODEL: KAM-200DRC32</t>
  </si>
  <si>
    <t>19,518 Kj/h (2.0HP) NON-INVERTER WITH REMOTE R-32</t>
  </si>
  <si>
    <t>(WxDxH) 26"x27"x17"</t>
  </si>
  <si>
    <t>MODEL: KA-200MCARINV32</t>
  </si>
  <si>
    <t>19,800 Kj/h (2.0HP) FULL DC INVERTER R-32 WITH REMOTE</t>
  </si>
  <si>
    <t>(WxDxH) 26"x30.7"x16.8"</t>
  </si>
  <si>
    <t>KMI-QUOTE-09-25-0681</t>
  </si>
  <si>
    <t>REG-24%/1K/1.2K</t>
  </si>
  <si>
    <t>FIRST CAVITE INDUSTRIAL ESTATE ASSOCIATION, INC.</t>
  </si>
  <si>
    <t>ATTN: MR. JM</t>
  </si>
  <si>
    <t>KMI-QUOTE-09-25-0682</t>
  </si>
  <si>
    <t>REG-24%/14K</t>
  </si>
  <si>
    <t>KMI-QUOTE-09-25-0683</t>
  </si>
  <si>
    <t>REG-24%/800/1.3K</t>
  </si>
  <si>
    <t>MR. NICHOLAS CHUA</t>
  </si>
  <si>
    <t>LOPEZ JAENA ST., SAN JUAN CITY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</si>
  <si>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GROUND FLOOR</t>
    </r>
  </si>
  <si>
    <t>MODEL: KLM-IS40-AA1M32</t>
  </si>
  <si>
    <t>KOLIN CEILING CASSETTE AIRCONDITIONER</t>
  </si>
  <si>
    <t>37,980 Kj/h (3.0TR) DC INVERTER R-32 SINGLE PHASE</t>
  </si>
  <si>
    <t>FOR CEILING CASSETTE (Inverter): ONE (1) YEAR FREE PARTS AND LABOR, FIVE (5) YEARS WARRANTY ON COMPRESSOR.</t>
  </si>
  <si>
    <t>** This quotation is based on provided floor plan only, subject for actual survey once location is available.</t>
  </si>
  <si>
    <t>KMI-QUOTE-09-25-0684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</si>
  <si>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4TH FLOOR</t>
    </r>
  </si>
  <si>
    <t>MODEL: KLM-IS60-AA1M32</t>
  </si>
  <si>
    <t>55,503 Kj/h (5.0TR) DC INVERTER R-32 SINGLE PHASE</t>
  </si>
  <si>
    <t>KMI-QUOTE-09-25-0685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</si>
  <si>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5TH FLOOR</t>
    </r>
  </si>
  <si>
    <t>KMI-QUOTE-09-25-0686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</si>
  <si>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6TH FLOOR</t>
    </r>
  </si>
  <si>
    <t>KMI-QUOTE-09-25-0687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</si>
  <si>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7TH FLOOR</t>
    </r>
  </si>
  <si>
    <t>KMI-QUOTE-09-25-0688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</si>
  <si>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ROOF DECK</t>
    </r>
  </si>
  <si>
    <t>KMI-QUOTE-09-25-0689</t>
  </si>
  <si>
    <t>3M DRAGON LOGISTICS CORPORATION</t>
  </si>
  <si>
    <t>3M STA. MARIA, CAMANGYANAN RD. STA. MARIA, BULACAN</t>
  </si>
  <si>
    <t>ATTN: MS. AIRA SISON</t>
  </si>
  <si>
    <t>TEL#: 0966-2579741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</si>
  <si>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1</t>
    </r>
  </si>
  <si>
    <t>* REGULAR INVERTER OPTION *</t>
  </si>
  <si>
    <t>* FULL DC INVERTER OPTION *</t>
  </si>
  <si>
    <t>KMI-QUOTE-09-25-0690</t>
  </si>
  <si>
    <t>KMI-QUOTE-09-25-0691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</si>
  <si>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3</t>
    </r>
  </si>
  <si>
    <t>KMI-QUOTE-09-25-0692</t>
  </si>
  <si>
    <t>VALERO 156 VILLAR PROPERTY MANAGEMENT CORP.</t>
  </si>
  <si>
    <t>COHERCO FINANCIAL TOWER, TRADE ST. COR. INVESTMENT DRV. MADRIGAL BUSINESS PARK, AYALA ALABANG MUNTINLUPA CITY</t>
  </si>
  <si>
    <t>Email: jenny.comia@herco.com.ph</t>
  </si>
  <si>
    <t>FOR SPLIT TYPE (Non-Inverter) : ONE (1) YEAR FREE PARTS AND LABOR, FIVE (5) YEARS WARRANTY ON COMPRESSOR.</t>
  </si>
  <si>
    <t>KMI-QUOTE-09-25-0693</t>
  </si>
  <si>
    <t>SPEEDEDGE</t>
  </si>
  <si>
    <t>ALABANG WEST, WEST RD. DAANGHARI ROAD, LAS PIÑAS CITY</t>
  </si>
  <si>
    <t>ATTN: MS. ARLENE IGNACIO</t>
  </si>
  <si>
    <t>TEL#: 0936-9027204 / 0916-4700741</t>
  </si>
  <si>
    <t>MODEL: KVM-50VAH1M-O</t>
  </si>
  <si>
    <t>KOLIN VERSAMATCH SERIES AIRCONDITIONER</t>
  </si>
  <si>
    <t>47,475 kJ/h (5.0HP) OUTDOOR UNIT INVERTER R32</t>
  </si>
  <si>
    <t>MODEL: KVM-40VAH1M-O</t>
  </si>
  <si>
    <t>37,980 kJ/h (4.0HP) OUTDOOR UNIT INVERTER R32</t>
  </si>
  <si>
    <t>MODEL: KVM-25IWAH-I</t>
  </si>
  <si>
    <t xml:space="preserve">KOLIN VERSAMATCH SERIES AIRCONDITIONER INVERTER </t>
  </si>
  <si>
    <t>23,210 kJ/h (2.5HP) WALL MOUNTED INDOOR UNIT R32</t>
  </si>
  <si>
    <t>MODEL: KVM-20IWAH-I</t>
  </si>
  <si>
    <t>18,990 kJ/h (2.0HP) WALL MOUNTED INDOOR UNIT R32</t>
  </si>
  <si>
    <t>MODEL: KVM-15IWAH-I</t>
  </si>
  <si>
    <t>12,660 kJ/h (1.5HP) WALL MOUNTED INDOOR UNIT R32</t>
  </si>
  <si>
    <t>MODEL: KVM-10IWAH-I</t>
  </si>
  <si>
    <t>9,495 kJ/h (1.0HP) WALL MOUNTED INDOOR UNIT R32</t>
  </si>
  <si>
    <t>FOR VERSAMATCH: ONE (1) YEAR FREE PARTS AND LABOR, FIVE (5) YEARS WARRANTY ON COMPRESSOR.</t>
  </si>
  <si>
    <t>KMI-QUOTE-09-25-0694</t>
  </si>
  <si>
    <t>MR. JARIC CHUA</t>
  </si>
  <si>
    <t>UNIT C BLDG. B, MANDALA PARK SHAW BLVD., BRGY. ADDITION HILLS, MANDALUYONG CITY</t>
  </si>
  <si>
    <t>TEL#: 0917-8838055</t>
  </si>
  <si>
    <t>Email: jaric@playhardfitness.ph</t>
  </si>
  <si>
    <t>KMI-QUOTE-09-25-0695</t>
  </si>
  <si>
    <t>JCY-24%/7K</t>
  </si>
  <si>
    <t>KMI-QUOTE-09-25-0696</t>
  </si>
  <si>
    <t>JCY-24%</t>
  </si>
  <si>
    <t>KMI-QUOTE-09-25-0697</t>
  </si>
  <si>
    <t>MS. ANJULI ILAGAN SY</t>
  </si>
  <si>
    <t>LESS: 1HP CREO - UNIT FOR RETURN</t>
  </si>
  <si>
    <t>KMI-QUOTE-09-25-0698</t>
  </si>
  <si>
    <t>ADR-%</t>
  </si>
  <si>
    <t>KMI-QUOTE-09-25-0690-rev</t>
  </si>
  <si>
    <t>MR. JC GALLEGOS</t>
  </si>
  <si>
    <t>B29 L18 SANTA MONICA DRIVE, STONECREST VILLAGE, BRGY. ROSARIO, SAN PEDRO LAGUNA</t>
  </si>
  <si>
    <t>TEL#: 0917-8877238</t>
  </si>
  <si>
    <t>KMI-QUOTE-09-25-0699</t>
  </si>
  <si>
    <t>UY-SO RESIDENCE</t>
  </si>
  <si>
    <t>ATTN: MR. ROMMEL CALINGASAN</t>
  </si>
  <si>
    <t>TEL#: 0960-3817873</t>
  </si>
  <si>
    <t>GROUND FLOOR</t>
  </si>
  <si>
    <t>37,980 Kj/h 4.0HP (3.0TR) DC INVERTER R-32</t>
  </si>
  <si>
    <t>SECOND FLOOR</t>
  </si>
  <si>
    <t>KMI-QUOTE-09-25-0700</t>
  </si>
  <si>
    <t>REG-20%/7K</t>
  </si>
  <si>
    <t>87 KENNEDY ST. NORTH GREENHILLS, SAN JUAN CITY</t>
  </si>
  <si>
    <t>ATTN: ENGR. ROMMEL CALINGASAN</t>
  </si>
  <si>
    <t>MODEL: KLM-IC60-AA1M32</t>
  </si>
  <si>
    <t>55,503 Kj/h (5.0TR) INVERTER R-32 SINGLE PHASE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</si>
  <si>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 - IF WILL CHOOSE OPTION 2.</t>
    </r>
  </si>
  <si>
    <t>KMI-QUOTE-09-25-0701</t>
  </si>
  <si>
    <t>REG-24%/14K/2.5K</t>
  </si>
  <si>
    <t>MANILA GRAND OPERA HOTEL</t>
  </si>
  <si>
    <t>c/o ALC PURCHASING</t>
  </si>
  <si>
    <t>KMI-QUOTE-09-25-0702</t>
  </si>
  <si>
    <t>THE GREENHOUSE</t>
  </si>
  <si>
    <t>TOURISM RD., BRGY. CATANGNAN, GENERAL LUNA, SURIGAO DEL NORTE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</si>
  <si>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 (based on provided floor plan).</t>
    </r>
  </si>
  <si>
    <t>** This quotation is based on provided floor plan only. Please carefully read installation notes on the attachment for scope of works.</t>
  </si>
  <si>
    <t>KMI-QUOTE-09-25-0703</t>
  </si>
  <si>
    <t>TCS-26%/7K/14K</t>
  </si>
  <si>
    <t>ARLO ALUMINUM CO., INC.</t>
  </si>
  <si>
    <t>Email: nteves.arlo@yahoo.com</t>
  </si>
  <si>
    <t>KMI-QUOTE-09-25-0704</t>
  </si>
  <si>
    <t>ECY-24%/4K/7K</t>
  </si>
  <si>
    <t>MS. SARAH CAILING</t>
  </si>
  <si>
    <t>* OTHER OPTION FOR 1.0HP *</t>
  </si>
  <si>
    <t>KMI-QUOTE-09-25-0705</t>
  </si>
  <si>
    <t>CVT-24%/7K/4K</t>
  </si>
  <si>
    <t>MODEL: KWD-BLC-2088B</t>
  </si>
  <si>
    <t>KOLIN WATER DISPENSER BOTTOM LOAD (BLACK)</t>
  </si>
  <si>
    <t>230V/60Hz ; R134A (WxDxH) 305x300x950 mm</t>
  </si>
  <si>
    <t>MODEL: KWD-BLC-3088S</t>
  </si>
  <si>
    <t>KOLIN WATER DISPENSER BOTTOM LOAD (SILVER)</t>
  </si>
  <si>
    <t>FOR WATER DISPENSER: ONE (1) YEAR FREE PARTS AND LABOR, FIVE (5) YEARS WARRANTY ON COMPRESSOR.</t>
  </si>
  <si>
    <t>KMI-QUOTE-09-25-0706</t>
  </si>
  <si>
    <t>REG-30%</t>
  </si>
  <si>
    <t>THERMO-AIRE EXPRESS AIRCONDITIONING CORPORATION</t>
  </si>
  <si>
    <t>ATTN: MS. RONA</t>
  </si>
  <si>
    <t>TEL#: 0930-5943288</t>
  </si>
  <si>
    <t>KMI-QUOTE-09-25-0707</t>
  </si>
  <si>
    <t>ROSARIO FASTENERS CORPORATION</t>
  </si>
  <si>
    <t>ATTN: MR. KEVIN KAO</t>
  </si>
  <si>
    <t>Email: rfcpsw@yahoo.com</t>
  </si>
  <si>
    <t>ZERO RATED</t>
  </si>
  <si>
    <t>PRICE IS ZERO-RATED.</t>
  </si>
  <si>
    <t>KMI-QUOTE-09-25-0708</t>
  </si>
  <si>
    <t>CHINESE INTERNATIONAL SCHOOL MANILA</t>
  </si>
  <si>
    <t>ATTN: MS. IMEE CRUZ</t>
  </si>
  <si>
    <t>Email: icruz@cismanila.org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</si>
  <si>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</t>
    </r>
    <r>
      <rPr>
        <b/>
        <sz val="10"/>
        <color rgb="FFFF0000"/>
        <rFont val="Segoe UI Semibold"/>
        <charset val="134"/>
      </rPr>
      <t>1 Floor Mounted</t>
    </r>
    <r>
      <rPr>
        <b/>
        <sz val="10"/>
        <color rgb="FF000000"/>
        <rFont val="Segoe UI Semibold"/>
        <charset val="134"/>
      </rPr>
      <t xml:space="preserve"> AC: P11,000.00 (3tr.) / P14,000.00 (5tr.) / 20,000.00 (7.5tr) </t>
    </r>
    <r>
      <rPr>
        <sz val="10"/>
        <color rgb="FF000000"/>
        <rFont val="Segoe UI Semibold"/>
        <charset val="134"/>
      </rPr>
      <t>including Labor;</t>
    </r>
  </si>
  <si>
    <r>
      <rPr>
        <sz val="10"/>
        <rFont val="Segoe UI Semibold"/>
        <charset val="134"/>
      </rPr>
      <t>* Initial Charge for</t>
    </r>
    <r>
      <rPr>
        <sz val="10"/>
        <color rgb="FFFF0000"/>
        <rFont val="Segoe UI Semibold"/>
        <charset val="134"/>
      </rPr>
      <t xml:space="preserve"> 1 Wall Mounted</t>
    </r>
    <r>
      <rPr>
        <sz val="10"/>
        <rFont val="Segoe UI Semibold"/>
        <charset val="134"/>
      </rPr>
      <t xml:space="preserve"> AC: P7,500.00 (1.0HP-2.0HP) / P8,500.00 (2.5HP-3.0HP)</t>
    </r>
  </si>
  <si>
    <t>KMI-QUOTE-09-25-0709</t>
  </si>
  <si>
    <t>REG-24%/7K/4K</t>
  </si>
  <si>
    <t>KMI-QUOTE-09-25-0710</t>
  </si>
  <si>
    <t>* OPTION 4 *</t>
  </si>
  <si>
    <t>KMI-QUOTE-09-25-0711</t>
  </si>
  <si>
    <t>FANTASTIC GOOD FOOD INC.</t>
  </si>
  <si>
    <t>18 FLEETWOOD HILLSBOROUGH SUBD., BRGY. CUPANG, ALABANG MUNTINLUPA CITY</t>
  </si>
  <si>
    <t>ATTN: MR. PATRICK KING</t>
  </si>
  <si>
    <t>TEL#: 0917-5241111</t>
  </si>
  <si>
    <t>KMI-QUOTE-09-25-0712</t>
  </si>
  <si>
    <t>MR. EFREN CHUA YAP</t>
  </si>
  <si>
    <t>33 MARIA CLARA ST., BRGY. SAN ISIDRO, QUEZON CITY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</si>
  <si>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UNIT A</t>
    </r>
  </si>
  <si>
    <t>KMI-QUOTE-09-25-0713</t>
  </si>
  <si>
    <t>BOD-26%/7K/1.8K/1.3K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</si>
  <si>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UNIT B</t>
    </r>
  </si>
  <si>
    <t>KMI-QUOTE-09-25-0714</t>
  </si>
  <si>
    <t>MR. ALBERTO FRANCISCO</t>
  </si>
  <si>
    <t>DEATRO 1 ST. BGRY. LAWA, OBANDO, BULACAN</t>
  </si>
  <si>
    <t>TEL#: 0929-2339935</t>
  </si>
  <si>
    <t>KMI-QUOTE-09-25-0715</t>
  </si>
  <si>
    <t>ECY-24%/7K/4K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</si>
  <si>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STAFF HOUSE</t>
    </r>
  </si>
  <si>
    <t>KMI-QUOTE-09-25-0716</t>
  </si>
  <si>
    <t>KMI-QUOTE-09-25-0703-rev2</t>
  </si>
  <si>
    <t>PIONEER FLOAT GLASS MANUFACTURING OPC</t>
  </si>
  <si>
    <t>730 M. H. DEL PILAR ST., PINAGBUHATAN, PASIG CITY</t>
  </si>
  <si>
    <t xml:space="preserve">ZERO RATED </t>
  </si>
  <si>
    <t>STATED PRICE IS ZERO-RATED.</t>
  </si>
  <si>
    <t>KMI-QUOTE-09-25-0717</t>
  </si>
  <si>
    <t>BERMUDA HOTEL</t>
  </si>
  <si>
    <t>ATTN: MS. MARIA CARYLLE FELICIES</t>
  </si>
  <si>
    <t>TEL#: 0917-5427104</t>
  </si>
  <si>
    <t>KMI-QUOTE-09-25-0718</t>
  </si>
  <si>
    <t>ZENULIFE FITNESS STUDIO</t>
  </si>
  <si>
    <t>ATTN: MS. CHI</t>
  </si>
  <si>
    <t>10F CBK BUILDING, QUINTIN PAREDES ST. BINONDO MANILA</t>
  </si>
  <si>
    <t>TEL#: 0916-2350413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</si>
  <si>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</si>
  <si>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t>*We suggest to do survey/ocular on area first to know estimated cost of installation.</t>
  </si>
  <si>
    <t>KMI-QUOTE-09-25-0719</t>
  </si>
  <si>
    <t>MR. WILLIE WISCO</t>
  </si>
  <si>
    <t>3 JASMIN ST., JPA SUBD. BRGY. TUNASAN, MUNTINLUPA CITY</t>
  </si>
  <si>
    <t>TEL#: 0917-5290736</t>
  </si>
  <si>
    <t>KMI-QUOTE-09-25-0720</t>
  </si>
  <si>
    <t>KMI-QUOTE-09-25-0703-rev3</t>
  </si>
  <si>
    <t>UNIT 22Q TWIN OAKS PLACE WEST TOWER, GREENFIELD DISTRICT, MANDALUYONG CITY</t>
  </si>
  <si>
    <t>KMI-QUOTE-09-25-0721</t>
  </si>
  <si>
    <t>MR. MARK SEE</t>
  </si>
  <si>
    <t>28 T. SANTIAGO ST., BRGY. CANUMAY MALINTA, VALENZUELA CITY</t>
  </si>
  <si>
    <t>TEL#: 0917-8540890</t>
  </si>
  <si>
    <t>KMI-QUOTE-09-25-0722</t>
  </si>
  <si>
    <t>FAIRE TECHNOLOGIES INC.</t>
  </si>
  <si>
    <t>49 E. FERNANDEZ ST., BATIS SAN JUAN CITY</t>
  </si>
  <si>
    <t>TEL#: 0917-5317212</t>
  </si>
  <si>
    <t>*Model KSM-IW15-WCT10M1M32 is already out of stock. You may consider model  KSG-IWF-15WFY-8K1M32 on Option 2.</t>
  </si>
  <si>
    <t>KMI-QUOTE-09-25-0723</t>
  </si>
  <si>
    <t>NG-24%/800/1.2K/4K/7K</t>
  </si>
  <si>
    <t>KMI-QUOTE-09-25-0724</t>
  </si>
  <si>
    <t>NG-24%/1.3K/1.8K/4K/7K</t>
  </si>
  <si>
    <t>SWARA SUG MEDIA CORPORATION</t>
  </si>
  <si>
    <t>ACQ TOWER, JACINTA BLDG. GUADALUPE NUEVO, MAKATI CITY</t>
  </si>
  <si>
    <t>TEL#: 0916-6380554</t>
  </si>
  <si>
    <t>KMI-QUOTE-09-25-0725</t>
  </si>
  <si>
    <t>ATTN: MR. KELVIN YU</t>
  </si>
  <si>
    <t>KMI-QUOTE-09-25-0726</t>
  </si>
  <si>
    <t>REG-24%/1.2K/1K/1.8K/1.3K</t>
  </si>
  <si>
    <t>UNDERGROUND TECHNOLOGIES INC.</t>
  </si>
  <si>
    <t>TIAONG, QUEZON</t>
  </si>
  <si>
    <t>KMI-QUOTE-09-25-0727</t>
  </si>
  <si>
    <t>ORCHIDS HOTEL</t>
  </si>
  <si>
    <t>ATTN: MR. JOHN CARL EDULLAN</t>
  </si>
  <si>
    <t>TEL#: 0966-6987911</t>
  </si>
  <si>
    <t>KMI-QUOTE-09-25-0728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</si>
  <si>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</si>
  <si>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</si>
  <si>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</si>
  <si>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</si>
  <si>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</si>
  <si>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</si>
  <si>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*compact manual*</t>
  </si>
  <si>
    <t>*compact remote, Quad, Creo*</t>
  </si>
  <si>
    <t>*inverter*</t>
  </si>
  <si>
    <t>*regular non-inv*</t>
  </si>
  <si>
    <t>FOR AIR PURIFIER: ONE (1) YEAR FREE PARTS AND LABOR.</t>
  </si>
  <si>
    <t>FOR COFFEE/TEA BAR: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</si>
  <si>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</si>
  <si>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</si>
  <si>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AIR COOLER : ONE (1) YEAR FREE PARTS AND LABOR, FIVE (5) YEARS WARRANTY ON DC FAN MOTOR.</t>
  </si>
  <si>
    <t>FOR SHOWCASE CHILLER : ONE (1) YEAR FREE LABOR, (2) TWO YEARS ON PARTS, FIVE (5) YEARS WARRANTY ON COMPRESSOR.</t>
  </si>
  <si>
    <t>FOR DEHUMIDIFIER: ONE (1) YEAR FREE PARTS AND LABOR, FIVE (5) YEARS WARRANTY ON COMPRESSOR.</t>
  </si>
  <si>
    <t>FOR INDUSTRIAL FAN (Inverter): ONE (1) YEAR FREE PARTS AND LABOR, FIVE (5) YEARS WARRANTY ON DC FAN MOTOR.</t>
  </si>
  <si>
    <t>FOR HOUSEHOLD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</si>
  <si>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</si>
  <si>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</si>
  <si>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</si>
  <si>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FOR AIR CIRCULATOR : ONE (1) YEAR FREE PARTS AND LABOR, FIVE (5) YEARS WARRANTY ON DC FAN MOTOR.</t>
  </si>
  <si>
    <t>** CURRENTLY NO AVAILABLE STOCKS FOR ANGLE BRACKET.</t>
  </si>
  <si>
    <t>** NO AVAILABLE STOCK FOR .</t>
  </si>
  <si>
    <t>MS. LIZA PASAMIC</t>
  </si>
  <si>
    <t>B11 L65 LEGIAN 2 NORTH, CARSADANG BAGO 1, IMUS CAVITE</t>
  </si>
  <si>
    <t>TEL#: 0976-2287432</t>
  </si>
  <si>
    <t>* FIRST PURCHASE *</t>
  </si>
  <si>
    <t xml:space="preserve">TOTAL: </t>
  </si>
  <si>
    <t>* CHANGE UNITS TO *</t>
  </si>
  <si>
    <t>BALANCE:</t>
  </si>
  <si>
    <t>** Cost of Installation is Package with the Unit(s), this cost cannot avail separately (cost will be based on actual).</t>
  </si>
  <si>
    <t>KMI-QUOTE-06-25-0469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</si>
</sst>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mmmm\ d\,\ yyyy;@"/>
    <numFmt numFmtId="177" formatCode="_(* #,##0.00_);_(* \(#,##0.00\);_(* &quot;-&quot;??_);_(@_)"/>
    <numFmt numFmtId="178" formatCode="[$-409]d\-mmm\-yy;@"/>
  </numFmts>
  <fonts count="46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b/>
      <sz val="10"/>
      <color rgb="FFFF000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sz val="11"/>
      <color rgb="FFFF0000"/>
      <name val="Segoe UI Semibold"/>
      <charset val="134"/>
    </font>
    <font>
      <i/>
      <sz val="10"/>
      <name val="Segoe UI Semibold"/>
      <charset val="134"/>
    </font>
    <font>
      <b/>
      <i/>
      <sz val="10"/>
      <name val="Segoe UI Semibold"/>
      <charset val="134"/>
    </font>
    <font>
      <i/>
      <u/>
      <sz val="10"/>
      <name val="Segoe UI Semibold"/>
      <charset val="134"/>
    </font>
    <font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rgb="FFFF0000"/>
      <name val="Segoe UI Semibold"/>
      <charset val="134"/>
    </font>
    <font>
      <i/>
      <sz val="10"/>
      <color theme="1"/>
      <name val="Segoe UI Semibold"/>
      <charset val="134"/>
    </font>
    <font>
      <u/>
      <sz val="10"/>
      <color theme="1"/>
      <name val="Segoe UI Semibold"/>
      <charset val="134"/>
    </font>
    <font>
      <sz val="10"/>
      <name val="Segoe UI Semibold"/>
      <charset val="0"/>
    </font>
    <font>
      <sz val="11"/>
      <name val="Segoe UI Semibold"/>
      <charset val="0"/>
    </font>
    <font>
      <u/>
      <sz val="10"/>
      <name val="Segoe UI Semibold"/>
      <charset val="134"/>
    </font>
    <font>
      <b/>
      <sz val="10"/>
      <name val="Segoe UI Semibold"/>
      <charset val="134"/>
    </font>
    <font>
      <sz val="10"/>
      <color theme="0"/>
      <name val="Segoe UI Semibold"/>
      <charset val="134"/>
    </font>
    <font>
      <b/>
      <sz val="10"/>
      <color theme="0"/>
      <name val="Arial"/>
      <charset val="134"/>
    </font>
    <font>
      <sz val="11"/>
      <color theme="0"/>
      <name val="Segoe UI Semibold"/>
      <charset val="134"/>
    </font>
    <font>
      <i/>
      <sz val="10"/>
      <color theme="0"/>
      <name val="Segoe UI Semibol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b/>
      <sz val="10"/>
      <color indexed="8"/>
      <name val="Segoe UI Semi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 applyFill="0" applyProtection="0"/>
  </cellStyleXfs>
  <cellXfs count="14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39" fontId="1" fillId="0" borderId="4" xfId="1" applyNumberFormat="1" applyFont="1" applyBorder="1" applyAlignment="1">
      <alignment horizontal="center" vertical="center"/>
    </xf>
    <xf numFmtId="39" fontId="1" fillId="0" borderId="3" xfId="1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5" xfId="1" applyNumberFormat="1" applyFont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39" fontId="1" fillId="0" borderId="8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77" fontId="4" fillId="0" borderId="2" xfId="1" applyNumberFormat="1" applyFont="1" applyBorder="1" applyAlignment="1"/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177" fontId="5" fillId="0" borderId="2" xfId="1" applyNumberFormat="1" applyFont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77" fontId="4" fillId="0" borderId="0" xfId="1" applyNumberFormat="1" applyFont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2" borderId="0" xfId="0" applyFont="1" applyFill="1">
      <alignment vertical="center"/>
    </xf>
    <xf numFmtId="0" fontId="1" fillId="3" borderId="0" xfId="0" applyFont="1" applyFill="1" applyAlignment="1"/>
    <xf numFmtId="0" fontId="9" fillId="0" borderId="0" xfId="0" applyFont="1">
      <alignment vertic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7" fontId="1" fillId="0" borderId="2" xfId="1" applyNumberFormat="1" applyFont="1" applyBorder="1" applyAlignment="1"/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/>
    <xf numFmtId="39" fontId="1" fillId="0" borderId="12" xfId="1" applyNumberFormat="1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8" fontId="10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/>
    <xf numFmtId="178" fontId="11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/>
    <xf numFmtId="0" fontId="12" fillId="0" borderId="0" xfId="0" applyFont="1" applyFill="1" applyBorder="1" applyAlignment="1"/>
    <xf numFmtId="0" fontId="1" fillId="3" borderId="0" xfId="0" applyFont="1" applyFill="1" applyBorder="1" applyAlignment="1"/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4" fontId="1" fillId="0" borderId="3" xfId="1" applyNumberFormat="1" applyFont="1" applyBorder="1" applyAlignment="1">
      <alignment horizontal="center" vertical="center"/>
    </xf>
    <xf numFmtId="39" fontId="1" fillId="0" borderId="3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4" fontId="1" fillId="0" borderId="5" xfId="1" applyNumberFormat="1" applyFont="1" applyBorder="1" applyAlignment="1">
      <alignment horizontal="center" vertical="center"/>
    </xf>
    <xf numFmtId="39" fontId="1" fillId="0" borderId="5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4" fontId="1" fillId="0" borderId="7" xfId="1" applyNumberFormat="1" applyFont="1" applyBorder="1" applyAlignment="1">
      <alignment horizontal="center" vertical="center"/>
    </xf>
    <xf numFmtId="39" fontId="1" fillId="0" borderId="7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9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177" fontId="15" fillId="0" borderId="2" xfId="1" applyNumberFormat="1" applyFont="1" applyBorder="1" applyAlignment="1"/>
    <xf numFmtId="0" fontId="16" fillId="0" borderId="9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177" fontId="16" fillId="0" borderId="2" xfId="1" applyNumberFormat="1" applyFont="1" applyBorder="1" applyAlignment="1"/>
    <xf numFmtId="0" fontId="1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/>
    <xf numFmtId="39" fontId="15" fillId="0" borderId="4" xfId="1" applyNumberFormat="1" applyFont="1" applyBorder="1" applyAlignment="1">
      <alignment horizontal="center" vertical="center"/>
    </xf>
    <xf numFmtId="39" fontId="15" fillId="0" borderId="3" xfId="1" applyNumberFormat="1" applyFont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/>
    <xf numFmtId="39" fontId="15" fillId="0" borderId="6" xfId="1" applyNumberFormat="1" applyFont="1" applyBorder="1" applyAlignment="1">
      <alignment horizontal="center" vertical="center"/>
    </xf>
    <xf numFmtId="39" fontId="15" fillId="0" borderId="5" xfId="1" applyNumberFormat="1" applyFont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/>
    <xf numFmtId="39" fontId="15" fillId="0" borderId="8" xfId="1" applyNumberFormat="1" applyFont="1" applyBorder="1" applyAlignment="1">
      <alignment horizontal="center" vertical="center"/>
    </xf>
    <xf numFmtId="39" fontId="15" fillId="0" borderId="7" xfId="1" applyNumberFormat="1" applyFont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3" xfId="0" applyFont="1" applyFill="1" applyBorder="1" applyAlignment="1"/>
    <xf numFmtId="4" fontId="15" fillId="0" borderId="3" xfId="1" applyNumberFormat="1" applyFont="1" applyBorder="1" applyAlignment="1">
      <alignment horizontal="center" vertical="center"/>
    </xf>
    <xf numFmtId="39" fontId="15" fillId="0" borderId="3" xfId="0" applyNumberFormat="1" applyFont="1" applyFill="1" applyBorder="1" applyAlignment="1">
      <alignment horizontal="right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5" xfId="0" applyFont="1" applyFill="1" applyBorder="1" applyAlignment="1"/>
    <xf numFmtId="4" fontId="15" fillId="0" borderId="5" xfId="1" applyNumberFormat="1" applyFont="1" applyBorder="1" applyAlignment="1">
      <alignment horizontal="center" vertical="center"/>
    </xf>
    <xf numFmtId="39" fontId="15" fillId="0" borderId="5" xfId="0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7" xfId="0" applyFont="1" applyFill="1" applyBorder="1" applyAlignment="1"/>
    <xf numFmtId="4" fontId="15" fillId="0" borderId="7" xfId="1" applyNumberFormat="1" applyFont="1" applyBorder="1" applyAlignment="1">
      <alignment horizontal="center" vertical="center"/>
    </xf>
    <xf numFmtId="39" fontId="15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76" fontId="1" fillId="0" borderId="0" xfId="0" applyNumberFormat="1" applyFont="1" applyFill="1" applyAlignment="1">
      <alignment horizontal="left"/>
    </xf>
    <xf numFmtId="176" fontId="15" fillId="0" borderId="0" xfId="0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1" fillId="0" borderId="8" xfId="1" applyFont="1" applyFill="1" applyBorder="1" applyAlignment="1">
      <alignment horizontal="right" vertical="center"/>
    </xf>
    <xf numFmtId="0" fontId="19" fillId="0" borderId="0" xfId="0" applyFont="1" applyFill="1" applyBorder="1" applyAlignment="1"/>
    <xf numFmtId="176" fontId="19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39" fontId="19" fillId="0" borderId="0" xfId="1" applyNumberFormat="1" applyFont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177" fontId="21" fillId="0" borderId="0" xfId="1" applyNumberFormat="1" applyFont="1" applyBorder="1" applyAlignment="1"/>
    <xf numFmtId="0" fontId="19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2" fillId="0" borderId="0" xfId="0" applyFont="1" applyBorder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3" Type="http://schemas.openxmlformats.org/officeDocument/2006/relationships/styles" Target="styles.xml"/><Relationship Id="rId102" Type="http://schemas.openxmlformats.org/officeDocument/2006/relationships/sharedStrings" Target="sharedStrings.xml"/><Relationship Id="rId101" Type="http://schemas.openxmlformats.org/officeDocument/2006/relationships/theme" Target="theme/theme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0</v>
      </c>
      <c r="B7" s="3"/>
    </row>
    <row r="8" spans="1:1">
      <c r="A8" s="3" t="s">
        <v>1</v>
      </c>
    </row>
    <row r="9" spans="1:1">
      <c r="A9" s="3" t="s">
        <v>2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6</v>
      </c>
    </row>
    <row r="19" ht="15" spans="2:2">
      <c r="B19" s="36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2</v>
      </c>
      <c r="B21" s="9" t="s">
        <v>13</v>
      </c>
      <c r="C21" s="10" t="s">
        <v>14</v>
      </c>
      <c r="D21" s="11">
        <v>113195</v>
      </c>
      <c r="E21" s="12">
        <f>(D21*0.76)-7000</f>
        <v>79028.2</v>
      </c>
      <c r="F21" s="9" t="s">
        <v>15</v>
      </c>
      <c r="G21" s="13">
        <f>E21*A21</f>
        <v>158056.4</v>
      </c>
    </row>
    <row r="22" spans="1:7">
      <c r="A22" s="14"/>
      <c r="B22" s="14"/>
      <c r="C22" s="15" t="s">
        <v>16</v>
      </c>
      <c r="D22" s="16"/>
      <c r="E22" s="17"/>
      <c r="F22" s="14"/>
      <c r="G22" s="18"/>
    </row>
    <row r="23" ht="15" spans="1:7">
      <c r="A23" s="19"/>
      <c r="B23" s="19"/>
      <c r="C23" s="20" t="s">
        <v>17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27" t="s">
        <v>15</v>
      </c>
      <c r="G24" s="28">
        <f>SUM(G21:G23)</f>
        <v>158056.4</v>
      </c>
    </row>
    <row r="25" ht="16.5" spans="1:7">
      <c r="A25" s="33"/>
      <c r="B25" s="33"/>
      <c r="C25" s="33"/>
      <c r="D25" s="33"/>
      <c r="E25" s="33"/>
      <c r="F25" s="90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21</v>
      </c>
    </row>
    <row r="30" spans="2:2">
      <c r="B30" s="54" t="s">
        <v>22</v>
      </c>
    </row>
    <row r="31" spans="2:2">
      <c r="B31" s="55" t="s">
        <v>23</v>
      </c>
    </row>
    <row r="32" spans="2:2">
      <c r="B32" s="55" t="s">
        <v>24</v>
      </c>
    </row>
    <row r="34" spans="1:1">
      <c r="A34" s="2" t="s">
        <v>25</v>
      </c>
    </row>
    <row r="35" spans="2:2">
      <c r="B35" s="2" t="s">
        <v>26</v>
      </c>
    </row>
    <row r="37" spans="1:1">
      <c r="A37" s="2" t="s">
        <v>27</v>
      </c>
    </row>
    <row r="38" spans="2:2">
      <c r="B38" s="2" t="s">
        <v>28</v>
      </c>
    </row>
    <row r="40" spans="2:2">
      <c r="B40" s="2" t="s">
        <v>29</v>
      </c>
    </row>
    <row r="42" spans="2:2">
      <c r="B42" s="2" t="s">
        <v>30</v>
      </c>
    </row>
    <row r="49" spans="1:1">
      <c r="A49" s="2" t="s">
        <v>31</v>
      </c>
    </row>
    <row r="52" spans="1:1">
      <c r="A52" s="2" t="s">
        <v>32</v>
      </c>
    </row>
    <row r="53" spans="1:1">
      <c r="A53" s="2" t="s">
        <v>33</v>
      </c>
    </row>
    <row r="56" spans="1:4">
      <c r="A56" s="2" t="s">
        <v>34</v>
      </c>
      <c r="D56" s="2" t="s">
        <v>35</v>
      </c>
    </row>
    <row r="59" spans="1:4">
      <c r="A59" s="2" t="s">
        <v>36</v>
      </c>
      <c r="D59" s="2" t="s">
        <v>37</v>
      </c>
    </row>
    <row r="60" spans="1:4">
      <c r="A60" s="2" t="s">
        <v>38</v>
      </c>
      <c r="D60" s="2" t="s">
        <v>39</v>
      </c>
    </row>
    <row r="65" spans="1:5">
      <c r="A65" s="2" t="s">
        <v>40</v>
      </c>
      <c r="D65" s="2" t="s">
        <v>41</v>
      </c>
      <c r="E65" s="2" t="s">
        <v>42</v>
      </c>
    </row>
    <row r="66" spans="1:5">
      <c r="A66" s="2" t="s">
        <v>43</v>
      </c>
      <c r="E66" s="2" t="s">
        <v>44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workbookViewId="0">
      <selection activeCell="A7" sqref="A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129</v>
      </c>
      <c r="B7" s="3"/>
    </row>
    <row r="8" spans="1:2">
      <c r="A8" s="3" t="s">
        <v>130</v>
      </c>
      <c r="B8" s="3"/>
    </row>
    <row r="9" spans="1:2">
      <c r="A9" s="3" t="s">
        <v>131</v>
      </c>
      <c r="B9" s="3"/>
    </row>
    <row r="10" spans="1:1">
      <c r="A10" s="2" t="s">
        <v>132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9" spans="1:1">
      <c r="A19" s="2" t="s">
        <v>70</v>
      </c>
    </row>
    <row r="20" ht="15" spans="3:3">
      <c r="C20" s="107" t="s">
        <v>71</v>
      </c>
    </row>
    <row r="21" ht="25.5" customHeight="1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spans="1:7">
      <c r="A22" s="9">
        <v>1</v>
      </c>
      <c r="B22" s="9" t="s">
        <v>13</v>
      </c>
      <c r="C22" s="10" t="s">
        <v>72</v>
      </c>
      <c r="D22" s="11">
        <v>49995</v>
      </c>
      <c r="E22" s="12">
        <f>(D22*0.76)-4000</f>
        <v>33996.2</v>
      </c>
      <c r="F22" s="9" t="s">
        <v>15</v>
      </c>
      <c r="G22" s="13">
        <f>E22*A22</f>
        <v>33996.2</v>
      </c>
    </row>
    <row r="23" spans="1:7">
      <c r="A23" s="14"/>
      <c r="B23" s="14"/>
      <c r="C23" s="15" t="s">
        <v>73</v>
      </c>
      <c r="D23" s="16"/>
      <c r="E23" s="17"/>
      <c r="F23" s="14"/>
      <c r="G23" s="18"/>
    </row>
    <row r="24" ht="15" spans="1:7">
      <c r="A24" s="19"/>
      <c r="B24" s="19"/>
      <c r="C24" s="20" t="s">
        <v>74</v>
      </c>
      <c r="D24" s="21"/>
      <c r="E24" s="22"/>
      <c r="F24" s="19"/>
      <c r="G24" s="23"/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SUM(G22:G24)</f>
        <v>33996.2</v>
      </c>
    </row>
    <row r="26" ht="15" spans="1:7">
      <c r="A26" s="47" t="s">
        <v>133</v>
      </c>
      <c r="B26" s="48"/>
      <c r="C26" s="49"/>
      <c r="D26" s="50"/>
      <c r="E26" s="21"/>
      <c r="F26" s="19" t="s">
        <v>15</v>
      </c>
      <c r="G26" s="51">
        <v>12975</v>
      </c>
    </row>
    <row r="27" customFormat="1" ht="15.75" spans="1:8">
      <c r="A27" s="42" t="s">
        <v>78</v>
      </c>
      <c r="B27" s="52"/>
      <c r="C27" s="52"/>
      <c r="D27" s="43"/>
      <c r="E27" s="44"/>
      <c r="F27" s="53" t="s">
        <v>15</v>
      </c>
      <c r="G27" s="46">
        <v>600</v>
      </c>
      <c r="H27" s="1"/>
    </row>
    <row r="28" ht="17.25" spans="1:7">
      <c r="A28" s="24" t="s">
        <v>79</v>
      </c>
      <c r="B28" s="74"/>
      <c r="C28" s="74"/>
      <c r="D28" s="25"/>
      <c r="E28" s="26"/>
      <c r="F28" s="75" t="s">
        <v>15</v>
      </c>
      <c r="G28" s="28">
        <f>SUM(G25:G27)</f>
        <v>47571.2</v>
      </c>
    </row>
    <row r="29" s="1" customFormat="1" ht="16.5" spans="1:7">
      <c r="A29" s="33"/>
      <c r="B29" s="33"/>
      <c r="C29" s="33"/>
      <c r="D29" s="33"/>
      <c r="E29" s="33"/>
      <c r="F29" s="90"/>
      <c r="G29" s="35"/>
    </row>
    <row r="30" s="1" customFormat="1" ht="15" spans="1:7">
      <c r="A30" s="2"/>
      <c r="B30" s="2"/>
      <c r="C30" s="107" t="s">
        <v>80</v>
      </c>
      <c r="D30" s="2"/>
      <c r="E30" s="2"/>
      <c r="F30" s="2"/>
      <c r="G30" s="2"/>
    </row>
    <row r="31" s="1" customFormat="1" ht="25.5" customHeight="1" spans="1:7">
      <c r="A31" s="5" t="s">
        <v>7</v>
      </c>
      <c r="B31" s="5" t="s">
        <v>8</v>
      </c>
      <c r="C31" s="5" t="s">
        <v>9</v>
      </c>
      <c r="D31" s="5" t="s">
        <v>10</v>
      </c>
      <c r="E31" s="6" t="s">
        <v>11</v>
      </c>
      <c r="F31" s="7"/>
      <c r="G31" s="8" t="s">
        <v>12</v>
      </c>
    </row>
    <row r="32" s="1" customFormat="1" spans="1:7">
      <c r="A32" s="9">
        <v>1</v>
      </c>
      <c r="B32" s="9" t="s">
        <v>13</v>
      </c>
      <c r="C32" s="10" t="s">
        <v>81</v>
      </c>
      <c r="D32" s="11">
        <v>68995</v>
      </c>
      <c r="E32" s="12">
        <f>(D32*0.76)-7000</f>
        <v>45436.2</v>
      </c>
      <c r="F32" s="9" t="s">
        <v>15</v>
      </c>
      <c r="G32" s="13">
        <f>E32*A32</f>
        <v>45436.2</v>
      </c>
    </row>
    <row r="33" s="1" customFormat="1" spans="1:7">
      <c r="A33" s="14"/>
      <c r="B33" s="14"/>
      <c r="C33" s="15" t="s">
        <v>57</v>
      </c>
      <c r="D33" s="16"/>
      <c r="E33" s="17"/>
      <c r="F33" s="14"/>
      <c r="G33" s="18"/>
    </row>
    <row r="34" s="1" customFormat="1" ht="15" spans="1:7">
      <c r="A34" s="19"/>
      <c r="B34" s="19"/>
      <c r="C34" s="20" t="s">
        <v>82</v>
      </c>
      <c r="D34" s="21"/>
      <c r="E34" s="22"/>
      <c r="F34" s="19"/>
      <c r="G34" s="23"/>
    </row>
    <row r="35" ht="17.25" spans="1:7">
      <c r="A35" s="24" t="s">
        <v>18</v>
      </c>
      <c r="B35" s="74"/>
      <c r="C35" s="74"/>
      <c r="D35" s="25"/>
      <c r="E35" s="26"/>
      <c r="F35" s="75" t="s">
        <v>15</v>
      </c>
      <c r="G35" s="28">
        <f>SUM(G32:G34)</f>
        <v>45436.2</v>
      </c>
    </row>
    <row r="36" ht="15" spans="1:7">
      <c r="A36" s="47" t="s">
        <v>133</v>
      </c>
      <c r="B36" s="48"/>
      <c r="C36" s="49"/>
      <c r="D36" s="50"/>
      <c r="E36" s="21"/>
      <c r="F36" s="19" t="s">
        <v>15</v>
      </c>
      <c r="G36" s="51">
        <v>12975</v>
      </c>
    </row>
    <row r="37" customFormat="1" ht="15.75" spans="1:8">
      <c r="A37" s="42" t="s">
        <v>78</v>
      </c>
      <c r="B37" s="52"/>
      <c r="C37" s="52"/>
      <c r="D37" s="43"/>
      <c r="E37" s="44"/>
      <c r="F37" s="53" t="s">
        <v>15</v>
      </c>
      <c r="G37" s="46">
        <v>600</v>
      </c>
      <c r="H37" s="1"/>
    </row>
    <row r="38" ht="17.25" spans="1:7">
      <c r="A38" s="24" t="s">
        <v>79</v>
      </c>
      <c r="B38" s="74"/>
      <c r="C38" s="74"/>
      <c r="D38" s="25"/>
      <c r="E38" s="26"/>
      <c r="F38" s="75" t="s">
        <v>15</v>
      </c>
      <c r="G38" s="28">
        <f>SUM(G35:G37)</f>
        <v>59011.2</v>
      </c>
    </row>
    <row r="39" s="1" customFormat="1" ht="16.5" spans="1:7">
      <c r="A39" s="33"/>
      <c r="B39" s="33"/>
      <c r="C39" s="33"/>
      <c r="D39" s="33"/>
      <c r="E39" s="33"/>
      <c r="F39" s="90"/>
      <c r="G39" s="35"/>
    </row>
    <row r="40" spans="1:1">
      <c r="A40" s="2" t="s">
        <v>19</v>
      </c>
    </row>
    <row r="41" spans="2:2">
      <c r="B41" s="2" t="s">
        <v>20</v>
      </c>
    </row>
    <row r="43" spans="1:1">
      <c r="A43" s="2" t="s">
        <v>25</v>
      </c>
    </row>
    <row r="44" spans="2:2">
      <c r="B44" s="2" t="s">
        <v>62</v>
      </c>
    </row>
    <row r="46" spans="1:1">
      <c r="A46" s="2" t="s">
        <v>134</v>
      </c>
    </row>
    <row r="47" spans="2:2">
      <c r="B47" s="2" t="s">
        <v>135</v>
      </c>
    </row>
    <row r="48" spans="2:2">
      <c r="B48" s="2" t="s">
        <v>28</v>
      </c>
    </row>
    <row r="49" spans="2:2">
      <c r="B49" s="36" t="s">
        <v>83</v>
      </c>
    </row>
    <row r="50" spans="2:2">
      <c r="B50" s="60" t="s">
        <v>84</v>
      </c>
    </row>
    <row r="52" spans="2:2">
      <c r="B52" s="2" t="s">
        <v>29</v>
      </c>
    </row>
    <row r="54" spans="2:2">
      <c r="B54" s="2" t="s">
        <v>30</v>
      </c>
    </row>
    <row r="55" spans="2:2">
      <c r="B55" s="38"/>
    </row>
    <row r="59" spans="1:1">
      <c r="A59" s="2" t="s">
        <v>31</v>
      </c>
    </row>
    <row r="62" spans="1:1">
      <c r="A62" s="2" t="s">
        <v>32</v>
      </c>
    </row>
    <row r="63" spans="1:1">
      <c r="A63" s="2" t="s">
        <v>33</v>
      </c>
    </row>
    <row r="66" spans="1:4">
      <c r="A66" s="2" t="s">
        <v>85</v>
      </c>
      <c r="D66" s="2" t="s">
        <v>35</v>
      </c>
    </row>
    <row r="69" spans="1:4">
      <c r="A69" s="2" t="s">
        <v>36</v>
      </c>
      <c r="D69" s="2" t="s">
        <v>37</v>
      </c>
    </row>
    <row r="70" spans="1:4">
      <c r="A70" s="2" t="s">
        <v>38</v>
      </c>
      <c r="D70" s="2" t="s">
        <v>39</v>
      </c>
    </row>
    <row r="75" spans="1:5">
      <c r="A75" s="2" t="s">
        <v>136</v>
      </c>
      <c r="D75" s="2" t="s">
        <v>41</v>
      </c>
      <c r="E75" s="2" t="s">
        <v>42</v>
      </c>
    </row>
    <row r="76" spans="1:5">
      <c r="A76" s="2" t="s">
        <v>87</v>
      </c>
      <c r="E76" s="2" t="s">
        <v>44</v>
      </c>
    </row>
  </sheetData>
  <mergeCells count="19">
    <mergeCell ref="A4:B4"/>
    <mergeCell ref="A25:E25"/>
    <mergeCell ref="A27:E27"/>
    <mergeCell ref="A28:E28"/>
    <mergeCell ref="A35:E35"/>
    <mergeCell ref="A37:E37"/>
    <mergeCell ref="A38:E38"/>
    <mergeCell ref="A22:A24"/>
    <mergeCell ref="A32:A34"/>
    <mergeCell ref="B22:B24"/>
    <mergeCell ref="B32:B34"/>
    <mergeCell ref="D22:D24"/>
    <mergeCell ref="D32:D34"/>
    <mergeCell ref="E22:E24"/>
    <mergeCell ref="E32:E34"/>
    <mergeCell ref="F22:F24"/>
    <mergeCell ref="F32:F34"/>
    <mergeCell ref="G22:G24"/>
    <mergeCell ref="G32:G34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19" workbookViewId="0">
      <selection activeCell="J39" sqref="J39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" style="2" customWidth="1"/>
    <col min="4" max="4" width="12.552380952381" style="2" customWidth="1"/>
    <col min="5" max="5" width="15.552380952381" style="2" customWidth="1"/>
    <col min="6" max="6" width="5.66666666666667" style="2" customWidth="1"/>
    <col min="7" max="7" width="16.552380952381" style="2" customWidth="1"/>
    <col min="8" max="16384" width="9.1047619047619" style="2"/>
  </cols>
  <sheetData>
    <row r="4" spans="1:2">
      <c r="A4" s="3">
        <v>45824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568</v>
      </c>
    </row>
    <row r="8" spans="1:1">
      <c r="A8" s="3" t="s">
        <v>569</v>
      </c>
    </row>
    <row r="9" spans="1:1">
      <c r="A9" s="2" t="s">
        <v>570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91</v>
      </c>
    </row>
    <row r="19" ht="15" spans="3:3">
      <c r="C19" s="4" t="s">
        <v>571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1</v>
      </c>
      <c r="B21" s="9" t="s">
        <v>13</v>
      </c>
      <c r="C21" s="10" t="s">
        <v>100</v>
      </c>
      <c r="D21" s="11">
        <v>41995</v>
      </c>
      <c r="E21" s="12">
        <f>(D21*0.76)-4000</f>
        <v>27916.2</v>
      </c>
      <c r="F21" s="9" t="s">
        <v>15</v>
      </c>
      <c r="G21" s="13">
        <f>E21*A21</f>
        <v>27916.2</v>
      </c>
    </row>
    <row r="22" customFormat="1" ht="15" spans="1:7">
      <c r="A22" s="14"/>
      <c r="B22" s="14"/>
      <c r="C22" s="15" t="s">
        <v>101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102</v>
      </c>
      <c r="D23" s="21"/>
      <c r="E23" s="22"/>
      <c r="F23" s="19"/>
      <c r="G23" s="23"/>
    </row>
    <row r="24" customFormat="1" ht="15" spans="1:7">
      <c r="A24" s="9">
        <v>1</v>
      </c>
      <c r="B24" s="9" t="s">
        <v>13</v>
      </c>
      <c r="C24" s="10" t="s">
        <v>56</v>
      </c>
      <c r="D24" s="11">
        <v>59595</v>
      </c>
      <c r="E24" s="12">
        <f>(D24*0.76)-7000</f>
        <v>38292.2</v>
      </c>
      <c r="F24" s="9" t="s">
        <v>15</v>
      </c>
      <c r="G24" s="13">
        <f>E24*A24</f>
        <v>38292.2</v>
      </c>
    </row>
    <row r="25" customFormat="1" ht="15" spans="1:7">
      <c r="A25" s="14"/>
      <c r="B25" s="14"/>
      <c r="C25" s="15" t="s">
        <v>57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58</v>
      </c>
      <c r="D26" s="21"/>
      <c r="E26" s="22"/>
      <c r="F26" s="19"/>
      <c r="G26" s="23"/>
    </row>
    <row r="27" ht="17.25" spans="1:7">
      <c r="A27" s="24" t="s">
        <v>572</v>
      </c>
      <c r="B27" s="25"/>
      <c r="C27" s="25"/>
      <c r="D27" s="25"/>
      <c r="E27" s="26"/>
      <c r="F27" s="27" t="s">
        <v>15</v>
      </c>
      <c r="G27" s="28">
        <f>SUM(G21:G26)</f>
        <v>66208.4</v>
      </c>
    </row>
    <row r="28" ht="15" spans="3:3">
      <c r="C28" s="4" t="s">
        <v>573</v>
      </c>
    </row>
    <row r="29" ht="25.5" customHeight="1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customFormat="1" ht="15" spans="1:7">
      <c r="A30" s="9">
        <v>1</v>
      </c>
      <c r="B30" s="9" t="s">
        <v>13</v>
      </c>
      <c r="C30" s="10" t="s">
        <v>100</v>
      </c>
      <c r="D30" s="11">
        <v>41995</v>
      </c>
      <c r="E30" s="12">
        <f>(D30*0.76)-4000</f>
        <v>27916.2</v>
      </c>
      <c r="F30" s="9" t="s">
        <v>15</v>
      </c>
      <c r="G30" s="13">
        <f>E30*A30</f>
        <v>27916.2</v>
      </c>
    </row>
    <row r="31" customFormat="1" ht="15" spans="1:7">
      <c r="A31" s="14"/>
      <c r="B31" s="14"/>
      <c r="C31" s="15" t="s">
        <v>101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102</v>
      </c>
      <c r="D32" s="21"/>
      <c r="E32" s="22"/>
      <c r="F32" s="19"/>
      <c r="G32" s="23"/>
    </row>
    <row r="33" customFormat="1" ht="15" spans="1:7">
      <c r="A33" s="9">
        <v>1</v>
      </c>
      <c r="B33" s="9" t="s">
        <v>13</v>
      </c>
      <c r="C33" s="10" t="s">
        <v>72</v>
      </c>
      <c r="D33" s="11">
        <v>49995</v>
      </c>
      <c r="E33" s="12">
        <f>(D33*0.76)-4000</f>
        <v>33996.2</v>
      </c>
      <c r="F33" s="9" t="s">
        <v>15</v>
      </c>
      <c r="G33" s="13">
        <f>E33*A33</f>
        <v>33996.2</v>
      </c>
    </row>
    <row r="34" customFormat="1" ht="15" customHeight="1" spans="1:7">
      <c r="A34" s="14"/>
      <c r="B34" s="14"/>
      <c r="C34" s="15" t="s">
        <v>73</v>
      </c>
      <c r="D34" s="16"/>
      <c r="E34" s="17"/>
      <c r="F34" s="14"/>
      <c r="G34" s="18"/>
    </row>
    <row r="35" customFormat="1" ht="15.75" spans="1:7">
      <c r="A35" s="19"/>
      <c r="B35" s="19"/>
      <c r="C35" s="20" t="s">
        <v>74</v>
      </c>
      <c r="D35" s="21"/>
      <c r="E35" s="22"/>
      <c r="F35" s="19"/>
      <c r="G35" s="23"/>
    </row>
    <row r="36" ht="17.25" spans="1:7">
      <c r="A36" s="29" t="s">
        <v>574</v>
      </c>
      <c r="B36" s="30"/>
      <c r="C36" s="30"/>
      <c r="D36" s="30"/>
      <c r="E36" s="31"/>
      <c r="F36" s="27" t="s">
        <v>15</v>
      </c>
      <c r="G36" s="32">
        <f>G30-G33</f>
        <v>-6080</v>
      </c>
    </row>
    <row r="37" ht="16.5" spans="1:7">
      <c r="A37" s="33"/>
      <c r="B37" s="33"/>
      <c r="C37" s="33"/>
      <c r="D37" s="33"/>
      <c r="E37" s="33"/>
      <c r="F37" s="34"/>
      <c r="G37" s="35"/>
    </row>
    <row r="38" ht="16.5" spans="1:7">
      <c r="A38" s="33"/>
      <c r="B38" s="33"/>
      <c r="C38" s="33"/>
      <c r="D38" s="33"/>
      <c r="E38" s="33"/>
      <c r="F38" s="34"/>
      <c r="G38" s="35"/>
    </row>
    <row r="39" spans="1:1">
      <c r="A39" s="2" t="s">
        <v>19</v>
      </c>
    </row>
    <row r="40" spans="2:2">
      <c r="B40" s="2" t="s">
        <v>20</v>
      </c>
    </row>
    <row r="42" spans="1:1">
      <c r="A42" s="2" t="s">
        <v>25</v>
      </c>
    </row>
    <row r="43" customFormat="1" ht="15" spans="1:2">
      <c r="A43" s="1"/>
      <c r="B43" s="2" t="s">
        <v>62</v>
      </c>
    </row>
    <row r="44" s="1" customFormat="1" spans="2:2">
      <c r="B44" s="2"/>
    </row>
    <row r="45" spans="1:1">
      <c r="A45" s="2" t="s">
        <v>27</v>
      </c>
    </row>
    <row r="46" spans="2:2">
      <c r="B46" s="2" t="s">
        <v>28</v>
      </c>
    </row>
    <row r="47" spans="2:2">
      <c r="B47" s="36" t="s">
        <v>575</v>
      </c>
    </row>
    <row r="48" spans="2:2">
      <c r="B48" s="37"/>
    </row>
    <row r="49" spans="2:2">
      <c r="B49" s="2" t="s">
        <v>29</v>
      </c>
    </row>
    <row r="51" spans="2:2">
      <c r="B51" s="2" t="s">
        <v>30</v>
      </c>
    </row>
    <row r="52" spans="2:2">
      <c r="B52" s="38"/>
    </row>
    <row r="53" spans="2:2">
      <c r="B53" s="38"/>
    </row>
    <row r="55" spans="2:2">
      <c r="B55" s="36"/>
    </row>
    <row r="57" spans="1:1">
      <c r="A57" s="2" t="s">
        <v>31</v>
      </c>
    </row>
    <row r="60" spans="1:1">
      <c r="A60" s="2" t="s">
        <v>32</v>
      </c>
    </row>
    <row r="61" spans="1:1">
      <c r="A61" s="2" t="s">
        <v>33</v>
      </c>
    </row>
    <row r="64" spans="1:4">
      <c r="A64" s="2" t="s">
        <v>85</v>
      </c>
      <c r="D64" s="2" t="s">
        <v>35</v>
      </c>
    </row>
    <row r="67" spans="1:4">
      <c r="A67" s="2" t="s">
        <v>36</v>
      </c>
      <c r="D67" s="2" t="s">
        <v>37</v>
      </c>
    </row>
    <row r="68" spans="1:4">
      <c r="A68" s="2" t="s">
        <v>38</v>
      </c>
      <c r="D68" s="2" t="s">
        <v>39</v>
      </c>
    </row>
    <row r="73" spans="1:5">
      <c r="A73" s="2" t="s">
        <v>576</v>
      </c>
      <c r="D73" s="2" t="s">
        <v>41</v>
      </c>
      <c r="E73" s="2" t="s">
        <v>42</v>
      </c>
    </row>
    <row r="74" spans="1:5">
      <c r="A74" s="2" t="s">
        <v>43</v>
      </c>
      <c r="E74" s="2" t="s">
        <v>44</v>
      </c>
    </row>
  </sheetData>
  <mergeCells count="27">
    <mergeCell ref="A4:B4"/>
    <mergeCell ref="A27:E27"/>
    <mergeCell ref="A36:E36"/>
    <mergeCell ref="A21:A23"/>
    <mergeCell ref="A24:A26"/>
    <mergeCell ref="A30:A32"/>
    <mergeCell ref="A33:A35"/>
    <mergeCell ref="B21:B23"/>
    <mergeCell ref="B24:B26"/>
    <mergeCell ref="B30:B32"/>
    <mergeCell ref="B33:B35"/>
    <mergeCell ref="D21:D23"/>
    <mergeCell ref="D24:D26"/>
    <mergeCell ref="D30:D32"/>
    <mergeCell ref="D33:D35"/>
    <mergeCell ref="E21:E23"/>
    <mergeCell ref="E24:E26"/>
    <mergeCell ref="E30:E32"/>
    <mergeCell ref="E33:E35"/>
    <mergeCell ref="F21:F23"/>
    <mergeCell ref="F24:F26"/>
    <mergeCell ref="F30:F32"/>
    <mergeCell ref="F33:F35"/>
    <mergeCell ref="G21:G23"/>
    <mergeCell ref="G24:G26"/>
    <mergeCell ref="G30:G32"/>
    <mergeCell ref="G33:G35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16" workbookViewId="0">
      <selection activeCell="A16" sqref="A16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8" width="9.1047619047619" style="2" customWidth="1"/>
    <col min="9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137</v>
      </c>
      <c r="B7" s="3"/>
    </row>
    <row r="8" spans="1:2">
      <c r="A8" s="2" t="s">
        <v>138</v>
      </c>
      <c r="B8" s="3"/>
    </row>
    <row r="9" spans="1:1">
      <c r="A9" s="2" t="s">
        <v>139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107</v>
      </c>
    </row>
    <row r="18" ht="15" spans="3:3">
      <c r="C18" s="107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9</v>
      </c>
      <c r="B20" s="9" t="s">
        <v>13</v>
      </c>
      <c r="C20" s="10" t="s">
        <v>14</v>
      </c>
      <c r="D20" s="11">
        <v>113195</v>
      </c>
      <c r="E20" s="12">
        <f>(D20*0.82)</f>
        <v>92819.9</v>
      </c>
      <c r="F20" s="9" t="s">
        <v>15</v>
      </c>
      <c r="G20" s="13">
        <f>E20*A20</f>
        <v>835379.1</v>
      </c>
    </row>
    <row r="21" spans="1:7">
      <c r="A21" s="14"/>
      <c r="B21" s="14"/>
      <c r="C21" s="15" t="s">
        <v>16</v>
      </c>
      <c r="D21" s="16"/>
      <c r="E21" s="17"/>
      <c r="F21" s="14"/>
      <c r="G21" s="18"/>
    </row>
    <row r="22" ht="15" spans="1:7">
      <c r="A22" s="19"/>
      <c r="B22" s="19"/>
      <c r="C22" s="20" t="s">
        <v>17</v>
      </c>
      <c r="D22" s="21"/>
      <c r="E22" s="22"/>
      <c r="F22" s="19"/>
      <c r="G22" s="23"/>
    </row>
    <row r="23" spans="1:7">
      <c r="A23" s="9">
        <v>3</v>
      </c>
      <c r="B23" s="9" t="s">
        <v>13</v>
      </c>
      <c r="C23" s="10" t="s">
        <v>140</v>
      </c>
      <c r="D23" s="11">
        <v>42595</v>
      </c>
      <c r="E23" s="12">
        <f>(D23*0.82)</f>
        <v>34927.9</v>
      </c>
      <c r="F23" s="9" t="s">
        <v>15</v>
      </c>
      <c r="G23" s="13">
        <f>E23*A23</f>
        <v>104783.7</v>
      </c>
    </row>
    <row r="24" spans="1:7">
      <c r="A24" s="14"/>
      <c r="B24" s="14"/>
      <c r="C24" s="15" t="s">
        <v>57</v>
      </c>
      <c r="D24" s="16"/>
      <c r="E24" s="17"/>
      <c r="F24" s="14"/>
      <c r="G24" s="18"/>
    </row>
    <row r="25" ht="15" spans="1:7">
      <c r="A25" s="19"/>
      <c r="B25" s="19"/>
      <c r="C25" s="20" t="s">
        <v>141</v>
      </c>
      <c r="D25" s="21"/>
      <c r="E25" s="22"/>
      <c r="F25" s="19"/>
      <c r="G25" s="23"/>
    </row>
    <row r="26" spans="1:7">
      <c r="A26" s="9">
        <v>14</v>
      </c>
      <c r="B26" s="9" t="s">
        <v>13</v>
      </c>
      <c r="C26" s="10" t="s">
        <v>125</v>
      </c>
      <c r="D26" s="11">
        <v>46595</v>
      </c>
      <c r="E26" s="12">
        <f>(D26*0.82)</f>
        <v>38207.9</v>
      </c>
      <c r="F26" s="9" t="s">
        <v>15</v>
      </c>
      <c r="G26" s="13">
        <f>E26*A26</f>
        <v>534910.6</v>
      </c>
    </row>
    <row r="27" spans="1:7">
      <c r="A27" s="14"/>
      <c r="B27" s="14"/>
      <c r="C27" s="15" t="s">
        <v>57</v>
      </c>
      <c r="D27" s="16"/>
      <c r="E27" s="17"/>
      <c r="F27" s="14"/>
      <c r="G27" s="18"/>
    </row>
    <row r="28" ht="15" spans="1:7">
      <c r="A28" s="19"/>
      <c r="B28" s="19"/>
      <c r="C28" s="20" t="s">
        <v>126</v>
      </c>
      <c r="D28" s="21"/>
      <c r="E28" s="22"/>
      <c r="F28" s="19"/>
      <c r="G28" s="23"/>
    </row>
    <row r="29" spans="1:7">
      <c r="A29" s="9">
        <v>10</v>
      </c>
      <c r="B29" s="9" t="s">
        <v>13</v>
      </c>
      <c r="C29" s="10" t="s">
        <v>56</v>
      </c>
      <c r="D29" s="11">
        <v>59595</v>
      </c>
      <c r="E29" s="12">
        <f>(D29*0.82)</f>
        <v>48867.9</v>
      </c>
      <c r="F29" s="9" t="s">
        <v>15</v>
      </c>
      <c r="G29" s="13">
        <f>E29*A29</f>
        <v>488679</v>
      </c>
    </row>
    <row r="30" spans="1:7">
      <c r="A30" s="14"/>
      <c r="B30" s="14"/>
      <c r="C30" s="15" t="s">
        <v>57</v>
      </c>
      <c r="D30" s="16"/>
      <c r="E30" s="17"/>
      <c r="F30" s="14"/>
      <c r="G30" s="18"/>
    </row>
    <row r="31" ht="15" spans="1:7">
      <c r="A31" s="19"/>
      <c r="B31" s="19"/>
      <c r="C31" s="20" t="s">
        <v>58</v>
      </c>
      <c r="D31" s="21"/>
      <c r="E31" s="22"/>
      <c r="F31" s="19"/>
      <c r="G31" s="23"/>
    </row>
    <row r="32" spans="1:7">
      <c r="A32" s="9">
        <v>7</v>
      </c>
      <c r="B32" s="9" t="s">
        <v>13</v>
      </c>
      <c r="C32" s="10" t="s">
        <v>81</v>
      </c>
      <c r="D32" s="11">
        <v>68995</v>
      </c>
      <c r="E32" s="12">
        <f>(D32*0.82)</f>
        <v>56575.9</v>
      </c>
      <c r="F32" s="9" t="s">
        <v>15</v>
      </c>
      <c r="G32" s="13">
        <f>E32*A32</f>
        <v>396031.3</v>
      </c>
    </row>
    <row r="33" spans="1:7">
      <c r="A33" s="14"/>
      <c r="B33" s="14"/>
      <c r="C33" s="15" t="s">
        <v>57</v>
      </c>
      <c r="D33" s="16"/>
      <c r="E33" s="17"/>
      <c r="F33" s="14"/>
      <c r="G33" s="18"/>
    </row>
    <row r="34" ht="15" spans="1:7">
      <c r="A34" s="19"/>
      <c r="B34" s="19"/>
      <c r="C34" s="20" t="s">
        <v>82</v>
      </c>
      <c r="D34" s="21"/>
      <c r="E34" s="22"/>
      <c r="F34" s="19"/>
      <c r="G34" s="23"/>
    </row>
    <row r="35" spans="1:7">
      <c r="A35" s="9">
        <v>1</v>
      </c>
      <c r="B35" s="9" t="s">
        <v>13</v>
      </c>
      <c r="C35" s="10" t="s">
        <v>75</v>
      </c>
      <c r="D35" s="11">
        <v>76595</v>
      </c>
      <c r="E35" s="12">
        <f>(D35*0.82)</f>
        <v>62807.9</v>
      </c>
      <c r="F35" s="9" t="s">
        <v>15</v>
      </c>
      <c r="G35" s="13">
        <f>E35*A35</f>
        <v>62807.9</v>
      </c>
    </row>
    <row r="36" spans="1:7">
      <c r="A36" s="14"/>
      <c r="B36" s="14"/>
      <c r="C36" s="15" t="s">
        <v>57</v>
      </c>
      <c r="D36" s="16"/>
      <c r="E36" s="17"/>
      <c r="F36" s="14"/>
      <c r="G36" s="18"/>
    </row>
    <row r="37" ht="15" spans="1:7">
      <c r="A37" s="19"/>
      <c r="B37" s="19"/>
      <c r="C37" s="20" t="s">
        <v>76</v>
      </c>
      <c r="D37" s="21"/>
      <c r="E37" s="22"/>
      <c r="F37" s="19"/>
      <c r="G37" s="23"/>
    </row>
    <row r="38" ht="17.25" spans="1:7">
      <c r="A38" s="24" t="s">
        <v>18</v>
      </c>
      <c r="B38" s="74"/>
      <c r="C38" s="74"/>
      <c r="D38" s="25"/>
      <c r="E38" s="26"/>
      <c r="F38" s="75" t="s">
        <v>15</v>
      </c>
      <c r="G38" s="28">
        <f>SUM(G20:G37)</f>
        <v>2422591.6</v>
      </c>
    </row>
    <row r="39" ht="16.5" spans="1:7">
      <c r="A39" s="33"/>
      <c r="B39" s="33"/>
      <c r="C39" s="33"/>
      <c r="D39" s="33"/>
      <c r="E39" s="33"/>
      <c r="F39" s="34"/>
      <c r="G39" s="35"/>
    </row>
    <row r="40" spans="1:1">
      <c r="A40" s="2" t="s">
        <v>19</v>
      </c>
    </row>
    <row r="41" spans="2:2">
      <c r="B41" s="2" t="s">
        <v>20</v>
      </c>
    </row>
    <row r="43" spans="1:1">
      <c r="A43" s="2" t="s">
        <v>21</v>
      </c>
    </row>
    <row r="44" spans="2:2">
      <c r="B44" s="2" t="s">
        <v>59</v>
      </c>
    </row>
    <row r="45" spans="2:2">
      <c r="B45" s="2" t="s">
        <v>60</v>
      </c>
    </row>
    <row r="46" spans="2:2">
      <c r="B46" s="2" t="s">
        <v>61</v>
      </c>
    </row>
    <row r="47" spans="2:2">
      <c r="B47" s="54" t="s">
        <v>22</v>
      </c>
    </row>
    <row r="48" spans="2:2">
      <c r="B48" s="55" t="s">
        <v>23</v>
      </c>
    </row>
    <row r="49" spans="2:2">
      <c r="B49" s="55" t="s">
        <v>24</v>
      </c>
    </row>
    <row r="51" spans="1:1">
      <c r="A51" s="2" t="s">
        <v>25</v>
      </c>
    </row>
    <row r="52" spans="2:2">
      <c r="B52" s="2" t="s">
        <v>62</v>
      </c>
    </row>
    <row r="53" s="1" customFormat="1" spans="2:2">
      <c r="B53" s="2" t="s">
        <v>26</v>
      </c>
    </row>
    <row r="54" s="1" customFormat="1"/>
    <row r="55" spans="1:1">
      <c r="A55" s="2" t="s">
        <v>27</v>
      </c>
    </row>
    <row r="56" spans="2:2">
      <c r="B56" s="2" t="s">
        <v>28</v>
      </c>
    </row>
    <row r="58" spans="2:2">
      <c r="B58" s="2" t="s">
        <v>29</v>
      </c>
    </row>
    <row r="60" spans="2:2">
      <c r="B60" s="2" t="s">
        <v>30</v>
      </c>
    </row>
    <row r="65" spans="1:1">
      <c r="A65" s="2" t="s">
        <v>31</v>
      </c>
    </row>
    <row r="68" spans="1:1">
      <c r="A68" s="2" t="s">
        <v>32</v>
      </c>
    </row>
    <row r="69" spans="1:1">
      <c r="A69" s="2" t="s">
        <v>33</v>
      </c>
    </row>
    <row r="72" spans="1:4">
      <c r="A72" s="2" t="s">
        <v>85</v>
      </c>
      <c r="D72" s="2" t="s">
        <v>35</v>
      </c>
    </row>
    <row r="75" spans="1:4">
      <c r="A75" s="2" t="s">
        <v>36</v>
      </c>
      <c r="D75" s="2" t="s">
        <v>37</v>
      </c>
    </row>
    <row r="76" spans="1:4">
      <c r="A76" s="2" t="s">
        <v>38</v>
      </c>
      <c r="D76" s="2" t="s">
        <v>39</v>
      </c>
    </row>
    <row r="80" spans="1:5">
      <c r="A80" s="2" t="s">
        <v>142</v>
      </c>
      <c r="D80" s="2" t="s">
        <v>41</v>
      </c>
      <c r="E80" s="2" t="s">
        <v>42</v>
      </c>
    </row>
    <row r="81" spans="1:5">
      <c r="A81" s="2" t="s">
        <v>143</v>
      </c>
      <c r="E81" s="2" t="s">
        <v>44</v>
      </c>
    </row>
  </sheetData>
  <mergeCells count="38">
    <mergeCell ref="A4:B4"/>
    <mergeCell ref="A38:E38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  <mergeCell ref="G20:G22"/>
    <mergeCell ref="G23:G25"/>
    <mergeCell ref="G26:G28"/>
    <mergeCell ref="G29:G31"/>
    <mergeCell ref="G32:G34"/>
    <mergeCell ref="G35:G37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.1047619047619" style="2" customWidth="1"/>
    <col min="4" max="4" width="12.552380952381" style="2" customWidth="1"/>
    <col min="5" max="5" width="15.1047619047619" style="2" customWidth="1"/>
    <col min="6" max="6" width="5.66666666666667" style="2" customWidth="1"/>
    <col min="7" max="7" width="17.4380952380952" style="2" customWidth="1"/>
    <col min="8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144</v>
      </c>
    </row>
    <row r="8" spans="1:1">
      <c r="A8" s="2" t="s">
        <v>145</v>
      </c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146</v>
      </c>
    </row>
    <row r="18" ht="15" spans="3:3">
      <c r="C18" s="36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3" t="s">
        <v>147</v>
      </c>
      <c r="D20" s="11">
        <v>43595</v>
      </c>
      <c r="E20" s="12">
        <f>(D20*0.76)-1800</f>
        <v>31332.2</v>
      </c>
      <c r="F20" s="9" t="s">
        <v>15</v>
      </c>
      <c r="G20" s="13">
        <f>E20*A20</f>
        <v>31332.2</v>
      </c>
    </row>
    <row r="21" spans="1:7">
      <c r="A21" s="14"/>
      <c r="B21" s="14"/>
      <c r="C21" s="67" t="s">
        <v>113</v>
      </c>
      <c r="D21" s="16"/>
      <c r="E21" s="17"/>
      <c r="F21" s="14"/>
      <c r="G21" s="18"/>
    </row>
    <row r="22" spans="1:7">
      <c r="A22" s="14"/>
      <c r="B22" s="14"/>
      <c r="C22" s="67" t="s">
        <v>148</v>
      </c>
      <c r="D22" s="16"/>
      <c r="E22" s="17"/>
      <c r="F22" s="14"/>
      <c r="G22" s="18"/>
    </row>
    <row r="23" ht="15" spans="1:7">
      <c r="A23" s="19"/>
      <c r="B23" s="19"/>
      <c r="C23" s="71" t="s">
        <v>149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SUM(G20:G23)</f>
        <v>31332.2</v>
      </c>
    </row>
    <row r="25" ht="16.5" spans="1:7">
      <c r="A25" s="33"/>
      <c r="B25" s="33"/>
      <c r="C25" s="33"/>
      <c r="D25" s="33"/>
      <c r="E25" s="33"/>
      <c r="F25" s="34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21</v>
      </c>
    </row>
    <row r="30" spans="2:2">
      <c r="B30" s="2" t="s">
        <v>116</v>
      </c>
    </row>
    <row r="32" spans="1:1">
      <c r="A32" s="2" t="s">
        <v>25</v>
      </c>
    </row>
    <row r="33" spans="2:2">
      <c r="B33" s="2" t="s">
        <v>117</v>
      </c>
    </row>
    <row r="34" s="1" customFormat="1" spans="2:2">
      <c r="B34" s="2"/>
    </row>
    <row r="35" spans="1:1">
      <c r="A35" s="2" t="s">
        <v>27</v>
      </c>
    </row>
    <row r="36" spans="2:2">
      <c r="B36" s="2" t="s">
        <v>28</v>
      </c>
    </row>
    <row r="37" s="1" customFormat="1" spans="2:2">
      <c r="B37" s="36"/>
    </row>
    <row r="38" spans="2:2">
      <c r="B38" s="2" t="s">
        <v>29</v>
      </c>
    </row>
    <row r="40" spans="2:2">
      <c r="B40" s="2" t="s">
        <v>30</v>
      </c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150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4" spans="1:5">
      <c r="A64" s="2" t="s">
        <v>151</v>
      </c>
      <c r="D64" s="2" t="s">
        <v>41</v>
      </c>
      <c r="E64" s="2" t="s">
        <v>42</v>
      </c>
    </row>
    <row r="65" spans="1:5">
      <c r="A65" s="2" t="s">
        <v>152</v>
      </c>
      <c r="E65" s="2" t="s">
        <v>44</v>
      </c>
    </row>
  </sheetData>
  <mergeCells count="8">
    <mergeCell ref="A4:B4"/>
    <mergeCell ref="A24:E24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1"/>
  <sheetViews>
    <sheetView topLeftCell="A17" workbookViewId="0">
      <selection activeCell="A7" sqref="A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3.1047619047619" style="2" customWidth="1"/>
    <col min="4" max="4" width="12.552380952381" style="2" customWidth="1"/>
    <col min="5" max="5" width="17.2190476190476" style="2" customWidth="1"/>
    <col min="6" max="6" width="5.66666666666667" style="2" customWidth="1"/>
    <col min="7" max="7" width="17.4380952380952" style="2" customWidth="1"/>
    <col min="8" max="8" width="9.1047619047619" style="2"/>
    <col min="9" max="9" width="9.1047619047619" style="2" customWidth="1"/>
    <col min="10" max="16384" width="9.1047619047619" style="2"/>
  </cols>
  <sheetData>
    <row r="4" spans="1:2">
      <c r="A4" s="3">
        <v>45902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153</v>
      </c>
    </row>
    <row r="8" spans="1:1">
      <c r="A8" s="2" t="s">
        <v>154</v>
      </c>
    </row>
    <row r="9" spans="1:1">
      <c r="A9" s="2" t="s">
        <v>155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70</v>
      </c>
    </row>
    <row r="19" ht="15" spans="3:3">
      <c r="C19" s="107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4</v>
      </c>
      <c r="B21" s="9" t="s">
        <v>13</v>
      </c>
      <c r="C21" s="10" t="s">
        <v>72</v>
      </c>
      <c r="D21" s="11">
        <v>49995</v>
      </c>
      <c r="E21" s="12">
        <f>(D21*0.76)-4000</f>
        <v>33996.2</v>
      </c>
      <c r="F21" s="9" t="s">
        <v>15</v>
      </c>
      <c r="G21" s="13">
        <f>E21*A21</f>
        <v>135984.8</v>
      </c>
    </row>
    <row r="22" spans="1:7">
      <c r="A22" s="14"/>
      <c r="B22" s="14"/>
      <c r="C22" s="15" t="s">
        <v>73</v>
      </c>
      <c r="D22" s="16"/>
      <c r="E22" s="17"/>
      <c r="F22" s="14"/>
      <c r="G22" s="18"/>
    </row>
    <row r="23" ht="15" spans="1:7">
      <c r="A23" s="19"/>
      <c r="B23" s="19"/>
      <c r="C23" s="20" t="s">
        <v>74</v>
      </c>
      <c r="D23" s="21"/>
      <c r="E23" s="22"/>
      <c r="F23" s="19"/>
      <c r="G23" s="23"/>
    </row>
    <row r="24" customFormat="1" ht="15" spans="1:7">
      <c r="A24" s="9">
        <v>1</v>
      </c>
      <c r="B24" s="9" t="s">
        <v>13</v>
      </c>
      <c r="C24" s="10" t="s">
        <v>100</v>
      </c>
      <c r="D24" s="11">
        <v>41995</v>
      </c>
      <c r="E24" s="12">
        <f>(D24*0.76)-4000</f>
        <v>27916.2</v>
      </c>
      <c r="F24" s="9" t="s">
        <v>15</v>
      </c>
      <c r="G24" s="13">
        <f>E24*A24</f>
        <v>27916.2</v>
      </c>
    </row>
    <row r="25" customFormat="1" ht="15" spans="1:7">
      <c r="A25" s="14"/>
      <c r="B25" s="14"/>
      <c r="C25" s="15" t="s">
        <v>101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102</v>
      </c>
      <c r="D26" s="21"/>
      <c r="E26" s="22"/>
      <c r="F26" s="19"/>
      <c r="G26" s="23"/>
    </row>
    <row r="27" customFormat="1" ht="15" spans="1:7">
      <c r="A27" s="9">
        <v>1</v>
      </c>
      <c r="B27" s="9" t="s">
        <v>13</v>
      </c>
      <c r="C27" s="10" t="s">
        <v>123</v>
      </c>
      <c r="D27" s="11">
        <v>32995</v>
      </c>
      <c r="E27" s="12">
        <f>(D27*0.76)-4000</f>
        <v>21076.2</v>
      </c>
      <c r="F27" s="9" t="s">
        <v>15</v>
      </c>
      <c r="G27" s="13">
        <f>E27*A27</f>
        <v>21076.2</v>
      </c>
    </row>
    <row r="28" customFormat="1" ht="15" spans="1:7">
      <c r="A28" s="14"/>
      <c r="B28" s="14"/>
      <c r="C28" s="15" t="s">
        <v>101</v>
      </c>
      <c r="D28" s="16"/>
      <c r="E28" s="17"/>
      <c r="F28" s="14"/>
      <c r="G28" s="18"/>
    </row>
    <row r="29" customFormat="1" ht="15.75" spans="1:7">
      <c r="A29" s="19"/>
      <c r="B29" s="19"/>
      <c r="C29" s="20" t="s">
        <v>124</v>
      </c>
      <c r="D29" s="21"/>
      <c r="E29" s="22"/>
      <c r="F29" s="19"/>
      <c r="G29" s="23"/>
    </row>
    <row r="30" ht="17.25" spans="1:7">
      <c r="A30" s="24" t="s">
        <v>18</v>
      </c>
      <c r="B30" s="74"/>
      <c r="C30" s="74"/>
      <c r="D30" s="25"/>
      <c r="E30" s="26"/>
      <c r="F30" s="75" t="s">
        <v>15</v>
      </c>
      <c r="G30" s="28">
        <f>SUM(G21:G29)</f>
        <v>184977.2</v>
      </c>
    </row>
    <row r="31" ht="15" spans="1:7">
      <c r="A31" s="47" t="s">
        <v>77</v>
      </c>
      <c r="B31" s="48"/>
      <c r="C31" s="49"/>
      <c r="D31" s="50"/>
      <c r="E31" s="21"/>
      <c r="F31" s="19" t="s">
        <v>15</v>
      </c>
      <c r="G31" s="51">
        <v>106429.2</v>
      </c>
    </row>
    <row r="32" customFormat="1" ht="15.75" spans="1:8">
      <c r="A32" s="42" t="s">
        <v>78</v>
      </c>
      <c r="B32" s="52"/>
      <c r="C32" s="52"/>
      <c r="D32" s="43"/>
      <c r="E32" s="44"/>
      <c r="F32" s="53" t="s">
        <v>15</v>
      </c>
      <c r="G32" s="46">
        <v>600</v>
      </c>
      <c r="H32" s="1"/>
    </row>
    <row r="33" ht="17.25" spans="1:7">
      <c r="A33" s="24" t="s">
        <v>79</v>
      </c>
      <c r="B33" s="74"/>
      <c r="C33" s="74"/>
      <c r="D33" s="25"/>
      <c r="E33" s="26"/>
      <c r="F33" s="75" t="s">
        <v>15</v>
      </c>
      <c r="G33" s="28">
        <f>SUM(G30:G32)</f>
        <v>292006.4</v>
      </c>
    </row>
    <row r="34" ht="16.5" spans="1:7">
      <c r="A34" s="33"/>
      <c r="B34" s="33"/>
      <c r="C34" s="33"/>
      <c r="D34" s="33"/>
      <c r="E34" s="33"/>
      <c r="F34" s="34"/>
      <c r="G34" s="35"/>
    </row>
    <row r="35" spans="1:1">
      <c r="A35" s="2" t="s">
        <v>19</v>
      </c>
    </row>
    <row r="36" spans="2:2">
      <c r="B36" s="2" t="s">
        <v>20</v>
      </c>
    </row>
    <row r="38" spans="1:1">
      <c r="A38" s="2" t="s">
        <v>25</v>
      </c>
    </row>
    <row r="39" customFormat="1" ht="15" spans="1:2">
      <c r="A39" s="2"/>
      <c r="B39" s="2" t="s">
        <v>62</v>
      </c>
    </row>
    <row r="40" s="1" customFormat="1" spans="2:2">
      <c r="B40" s="2"/>
    </row>
    <row r="41" spans="1:1">
      <c r="A41" s="2" t="s">
        <v>134</v>
      </c>
    </row>
    <row r="42" spans="2:2">
      <c r="B42" s="2" t="s">
        <v>135</v>
      </c>
    </row>
    <row r="43" spans="2:2">
      <c r="B43" s="2" t="s">
        <v>28</v>
      </c>
    </row>
    <row r="44" customFormat="1" ht="15" spans="2:2">
      <c r="B44" s="2"/>
    </row>
    <row r="45" customFormat="1" ht="15" spans="2:2">
      <c r="B45" s="36" t="s">
        <v>83</v>
      </c>
    </row>
    <row r="46" customFormat="1" ht="15" spans="2:2">
      <c r="B46" s="60" t="s">
        <v>84</v>
      </c>
    </row>
    <row r="47" s="1" customFormat="1" spans="2:2">
      <c r="B47" s="36"/>
    </row>
    <row r="48" spans="2:2">
      <c r="B48" s="2" t="s">
        <v>29</v>
      </c>
    </row>
    <row r="50" spans="2:2">
      <c r="B50" s="2" t="s">
        <v>30</v>
      </c>
    </row>
    <row r="51" spans="2:2">
      <c r="B51" s="38"/>
    </row>
    <row r="52" spans="2:2">
      <c r="B52" s="38"/>
    </row>
    <row r="55" spans="1:1">
      <c r="A55" s="2" t="s">
        <v>31</v>
      </c>
    </row>
    <row r="58" spans="1:1">
      <c r="A58" s="2" t="s">
        <v>32</v>
      </c>
    </row>
    <row r="59" spans="1:1">
      <c r="A59" s="2" t="s">
        <v>33</v>
      </c>
    </row>
    <row r="62" spans="1:4">
      <c r="A62" s="2" t="s">
        <v>150</v>
      </c>
      <c r="D62" s="2" t="s">
        <v>35</v>
      </c>
    </row>
    <row r="65" spans="1:4">
      <c r="A65" s="2" t="s">
        <v>36</v>
      </c>
      <c r="D65" s="2" t="s">
        <v>37</v>
      </c>
    </row>
    <row r="66" spans="1:4">
      <c r="A66" s="2" t="s">
        <v>38</v>
      </c>
      <c r="D66" s="2" t="s">
        <v>39</v>
      </c>
    </row>
    <row r="70" spans="1:5">
      <c r="A70" s="2" t="s">
        <v>156</v>
      </c>
      <c r="D70" s="2" t="s">
        <v>41</v>
      </c>
      <c r="E70" s="2" t="s">
        <v>42</v>
      </c>
    </row>
    <row r="71" spans="1:5">
      <c r="A71" s="2" t="s">
        <v>157</v>
      </c>
      <c r="E71" s="2" t="s">
        <v>44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2" workbookViewId="0">
      <selection activeCell="A30" sqref="A30:E30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45902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158</v>
      </c>
      <c r="B7" s="3"/>
    </row>
    <row r="8" spans="1:2">
      <c r="A8" s="3" t="s">
        <v>159</v>
      </c>
      <c r="B8" s="3"/>
    </row>
    <row r="9" spans="1:2">
      <c r="A9" s="3" t="s">
        <v>160</v>
      </c>
      <c r="B9" s="3"/>
    </row>
    <row r="10" spans="1:1">
      <c r="A10" s="2" t="s">
        <v>161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107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100</v>
      </c>
      <c r="D21" s="11">
        <v>41995</v>
      </c>
      <c r="E21" s="12">
        <f>(D21*0.76)-4000</f>
        <v>27916.2</v>
      </c>
      <c r="F21" s="9" t="s">
        <v>15</v>
      </c>
      <c r="G21" s="13">
        <f>E21*A21</f>
        <v>27916.2</v>
      </c>
    </row>
    <row r="22" spans="1:7">
      <c r="A22" s="14"/>
      <c r="B22" s="14"/>
      <c r="C22" s="15" t="s">
        <v>101</v>
      </c>
      <c r="D22" s="16"/>
      <c r="E22" s="17"/>
      <c r="F22" s="14"/>
      <c r="G22" s="18"/>
    </row>
    <row r="23" ht="15" spans="1:7">
      <c r="A23" s="19"/>
      <c r="B23" s="19"/>
      <c r="C23" s="20" t="s">
        <v>102</v>
      </c>
      <c r="D23" s="21"/>
      <c r="E23" s="22"/>
      <c r="F23" s="19"/>
      <c r="G23" s="23"/>
    </row>
    <row r="24" spans="1:7">
      <c r="A24" s="9">
        <v>2</v>
      </c>
      <c r="B24" s="9" t="s">
        <v>13</v>
      </c>
      <c r="C24" s="10" t="s">
        <v>72</v>
      </c>
      <c r="D24" s="11">
        <v>49995</v>
      </c>
      <c r="E24" s="12">
        <f>(D24*0.76)-4000</f>
        <v>33996.2</v>
      </c>
      <c r="F24" s="9" t="s">
        <v>15</v>
      </c>
      <c r="G24" s="13">
        <f>E24*A24</f>
        <v>67992.4</v>
      </c>
    </row>
    <row r="25" spans="1:7">
      <c r="A25" s="14"/>
      <c r="B25" s="14"/>
      <c r="C25" s="15" t="s">
        <v>73</v>
      </c>
      <c r="D25" s="16"/>
      <c r="E25" s="17"/>
      <c r="F25" s="14"/>
      <c r="G25" s="18"/>
    </row>
    <row r="26" ht="15" spans="1:7">
      <c r="A26" s="19"/>
      <c r="B26" s="19"/>
      <c r="C26" s="20" t="s">
        <v>74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95908.6</v>
      </c>
    </row>
    <row r="28" ht="15" spans="1:7">
      <c r="A28" s="47" t="s">
        <v>77</v>
      </c>
      <c r="B28" s="48"/>
      <c r="C28" s="49"/>
      <c r="D28" s="50"/>
      <c r="E28" s="21"/>
      <c r="F28" s="19" t="s">
        <v>15</v>
      </c>
      <c r="G28" s="51">
        <v>60850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79</v>
      </c>
      <c r="B30" s="74"/>
      <c r="C30" s="74"/>
      <c r="D30" s="25"/>
      <c r="E30" s="26"/>
      <c r="F30" s="75" t="s">
        <v>15</v>
      </c>
      <c r="G30" s="28">
        <f>SUM(G27:G29)</f>
        <v>157358.6</v>
      </c>
    </row>
    <row r="31" s="1" customFormat="1" ht="16.5" spans="1:7">
      <c r="A31" s="33"/>
      <c r="B31" s="33"/>
      <c r="C31" s="33"/>
      <c r="D31" s="33"/>
      <c r="E31" s="33"/>
      <c r="F31" s="90"/>
      <c r="G31" s="35"/>
    </row>
    <row r="32" s="1" customFormat="1" ht="15" spans="1:7">
      <c r="A32" s="2"/>
      <c r="B32" s="2"/>
      <c r="C32" s="107" t="s">
        <v>80</v>
      </c>
      <c r="D32" s="2"/>
      <c r="E32" s="2"/>
      <c r="F32" s="2"/>
      <c r="G32" s="2"/>
    </row>
    <row r="33" s="1" customFormat="1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="1" customFormat="1" spans="1:7">
      <c r="A34" s="9">
        <v>1</v>
      </c>
      <c r="B34" s="9" t="s">
        <v>13</v>
      </c>
      <c r="C34" s="10" t="s">
        <v>56</v>
      </c>
      <c r="D34" s="11">
        <v>59595</v>
      </c>
      <c r="E34" s="12">
        <f>(D34*0.76)-7000</f>
        <v>38292.2</v>
      </c>
      <c r="F34" s="9" t="s">
        <v>15</v>
      </c>
      <c r="G34" s="13">
        <f>E34*A34</f>
        <v>38292.2</v>
      </c>
    </row>
    <row r="35" s="1" customFormat="1" spans="1:7">
      <c r="A35" s="14"/>
      <c r="B35" s="14"/>
      <c r="C35" s="15" t="s">
        <v>57</v>
      </c>
      <c r="D35" s="16"/>
      <c r="E35" s="17"/>
      <c r="F35" s="14"/>
      <c r="G35" s="18"/>
    </row>
    <row r="36" s="1" customFormat="1" ht="15" spans="1:7">
      <c r="A36" s="19"/>
      <c r="B36" s="19"/>
      <c r="C36" s="20" t="s">
        <v>58</v>
      </c>
      <c r="D36" s="21"/>
      <c r="E36" s="22"/>
      <c r="F36" s="19"/>
      <c r="G36" s="23"/>
    </row>
    <row r="37" s="1" customFormat="1" spans="1:7">
      <c r="A37" s="9">
        <v>2</v>
      </c>
      <c r="B37" s="9" t="s">
        <v>13</v>
      </c>
      <c r="C37" s="10" t="s">
        <v>81</v>
      </c>
      <c r="D37" s="11">
        <v>68995</v>
      </c>
      <c r="E37" s="12">
        <f>(D37*0.76)-7000</f>
        <v>45436.2</v>
      </c>
      <c r="F37" s="9" t="s">
        <v>15</v>
      </c>
      <c r="G37" s="13">
        <f>E37*A37</f>
        <v>90872.4</v>
      </c>
    </row>
    <row r="38" s="1" customFormat="1" spans="1:7">
      <c r="A38" s="14"/>
      <c r="B38" s="14"/>
      <c r="C38" s="15" t="s">
        <v>57</v>
      </c>
      <c r="D38" s="16"/>
      <c r="E38" s="17"/>
      <c r="F38" s="14"/>
      <c r="G38" s="18"/>
    </row>
    <row r="39" s="1" customFormat="1" ht="15" spans="1:7">
      <c r="A39" s="19"/>
      <c r="B39" s="19"/>
      <c r="C39" s="20" t="s">
        <v>82</v>
      </c>
      <c r="D39" s="21"/>
      <c r="E39" s="22"/>
      <c r="F39" s="19"/>
      <c r="G39" s="23"/>
    </row>
    <row r="40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SUM(G34:G39)</f>
        <v>129164.6</v>
      </c>
    </row>
    <row r="41" ht="15" spans="1:7">
      <c r="A41" s="47" t="s">
        <v>77</v>
      </c>
      <c r="B41" s="48"/>
      <c r="C41" s="49"/>
      <c r="D41" s="50"/>
      <c r="E41" s="21"/>
      <c r="F41" s="19" t="s">
        <v>15</v>
      </c>
      <c r="G41" s="51">
        <v>60850</v>
      </c>
    </row>
    <row r="42" customFormat="1" ht="15.75" spans="1:8">
      <c r="A42" s="42" t="s">
        <v>78</v>
      </c>
      <c r="B42" s="52"/>
      <c r="C42" s="52"/>
      <c r="D42" s="43"/>
      <c r="E42" s="44"/>
      <c r="F42" s="53" t="s">
        <v>15</v>
      </c>
      <c r="G42" s="46">
        <v>600</v>
      </c>
      <c r="H42" s="1"/>
    </row>
    <row r="43" ht="17.25" spans="1:7">
      <c r="A43" s="24" t="s">
        <v>79</v>
      </c>
      <c r="B43" s="74"/>
      <c r="C43" s="74"/>
      <c r="D43" s="25"/>
      <c r="E43" s="26"/>
      <c r="F43" s="75" t="s">
        <v>15</v>
      </c>
      <c r="G43" s="28">
        <f>SUM(G40:G42)</f>
        <v>190614.6</v>
      </c>
    </row>
    <row r="44" s="1" customFormat="1" ht="16.5" spans="1:7">
      <c r="A44" s="33"/>
      <c r="B44" s="33"/>
      <c r="C44" s="33"/>
      <c r="D44" s="33"/>
      <c r="E44" s="33"/>
      <c r="F44" s="90"/>
      <c r="G44" s="35"/>
    </row>
    <row r="45" spans="1:1">
      <c r="A45" s="2" t="s">
        <v>19</v>
      </c>
    </row>
    <row r="46" spans="2:2">
      <c r="B46" s="2" t="s">
        <v>20</v>
      </c>
    </row>
    <row r="48" spans="1:1">
      <c r="A48" s="2" t="s">
        <v>25</v>
      </c>
    </row>
    <row r="49" spans="2:2">
      <c r="B49" s="2" t="s">
        <v>117</v>
      </c>
    </row>
    <row r="51" spans="1:1">
      <c r="A51" s="2" t="s">
        <v>27</v>
      </c>
    </row>
    <row r="52" spans="2:2">
      <c r="B52" s="2" t="s">
        <v>28</v>
      </c>
    </row>
    <row r="53" spans="2:2">
      <c r="B53" s="36" t="s">
        <v>83</v>
      </c>
    </row>
    <row r="54" spans="2:2">
      <c r="B54" s="60" t="s">
        <v>84</v>
      </c>
    </row>
    <row r="56" spans="2:2">
      <c r="B56" s="2" t="s">
        <v>29</v>
      </c>
    </row>
    <row r="58" spans="2:2">
      <c r="B58" s="2" t="s">
        <v>30</v>
      </c>
    </row>
    <row r="59" spans="2:2">
      <c r="B59" s="38"/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70" spans="1:4">
      <c r="A70" s="2" t="s">
        <v>85</v>
      </c>
      <c r="D70" s="2" t="s">
        <v>35</v>
      </c>
    </row>
    <row r="73" spans="1:4">
      <c r="A73" s="2" t="s">
        <v>36</v>
      </c>
      <c r="D73" s="2" t="s">
        <v>37</v>
      </c>
    </row>
    <row r="74" spans="1:4">
      <c r="A74" s="2" t="s">
        <v>38</v>
      </c>
      <c r="D74" s="2" t="s">
        <v>39</v>
      </c>
    </row>
    <row r="79" spans="1:5">
      <c r="A79" s="2" t="s">
        <v>162</v>
      </c>
      <c r="D79" s="2" t="s">
        <v>41</v>
      </c>
      <c r="E79" s="2" t="s">
        <v>42</v>
      </c>
    </row>
    <row r="80" spans="1:5">
      <c r="A80" s="2" t="s">
        <v>87</v>
      </c>
      <c r="E80" s="2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45902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0</v>
      </c>
      <c r="B7" s="3"/>
    </row>
    <row r="8" spans="1:1">
      <c r="A8" s="3" t="s">
        <v>1</v>
      </c>
    </row>
    <row r="9" spans="1:1">
      <c r="A9" s="3" t="s">
        <v>2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146</v>
      </c>
    </row>
    <row r="19" ht="15" spans="2:3">
      <c r="B19" s="36"/>
      <c r="C19" s="107" t="s">
        <v>71</v>
      </c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6</v>
      </c>
      <c r="B21" s="9" t="s">
        <v>13</v>
      </c>
      <c r="C21" s="63" t="s">
        <v>108</v>
      </c>
      <c r="D21" s="64">
        <v>27995</v>
      </c>
      <c r="E21" s="12">
        <f>(D21*0.76)-1000</f>
        <v>20276.2</v>
      </c>
      <c r="F21" s="9" t="s">
        <v>15</v>
      </c>
      <c r="G21" s="65">
        <f>E21*A21</f>
        <v>121657.2</v>
      </c>
    </row>
    <row r="22" spans="1:7">
      <c r="A22" s="14"/>
      <c r="B22" s="14"/>
      <c r="C22" s="67" t="s">
        <v>109</v>
      </c>
      <c r="D22" s="68"/>
      <c r="E22" s="17"/>
      <c r="F22" s="14"/>
      <c r="G22" s="69"/>
    </row>
    <row r="23" spans="1:7">
      <c r="A23" s="14"/>
      <c r="B23" s="14"/>
      <c r="C23" s="67" t="s">
        <v>110</v>
      </c>
      <c r="D23" s="68"/>
      <c r="E23" s="17"/>
      <c r="F23" s="14"/>
      <c r="G23" s="69"/>
    </row>
    <row r="24" ht="15" spans="1:7">
      <c r="A24" s="19"/>
      <c r="B24" s="19"/>
      <c r="C24" s="71" t="s">
        <v>111</v>
      </c>
      <c r="D24" s="72"/>
      <c r="E24" s="22"/>
      <c r="F24" s="19"/>
      <c r="G24" s="73"/>
    </row>
    <row r="25" ht="17.25" spans="1:7">
      <c r="A25" s="24" t="s">
        <v>18</v>
      </c>
      <c r="B25" s="74"/>
      <c r="C25" s="74"/>
      <c r="D25" s="25"/>
      <c r="E25" s="26"/>
      <c r="F25" s="27" t="s">
        <v>15</v>
      </c>
      <c r="G25" s="28">
        <f>SUM(G21:G24)</f>
        <v>121657.2</v>
      </c>
    </row>
    <row r="26" ht="16.5" spans="1:7">
      <c r="A26" s="33"/>
      <c r="B26" s="33"/>
      <c r="C26" s="33"/>
      <c r="D26" s="33"/>
      <c r="E26" s="33"/>
      <c r="F26" s="90"/>
      <c r="G26" s="35"/>
    </row>
    <row r="27" ht="15" spans="2:3">
      <c r="B27" s="36"/>
      <c r="C27" s="107" t="s">
        <v>80</v>
      </c>
    </row>
    <row r="28" ht="26.25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spans="1:7">
      <c r="A29" s="9">
        <v>6</v>
      </c>
      <c r="B29" s="62" t="s">
        <v>13</v>
      </c>
      <c r="C29" s="63" t="s">
        <v>112</v>
      </c>
      <c r="D29" s="64">
        <v>32995</v>
      </c>
      <c r="E29" s="12">
        <f>(D29*0.76)-1300</f>
        <v>23776.2</v>
      </c>
      <c r="F29" s="9" t="s">
        <v>15</v>
      </c>
      <c r="G29" s="65">
        <f>E29*A29</f>
        <v>142657.2</v>
      </c>
    </row>
    <row r="30" spans="1:7">
      <c r="A30" s="14"/>
      <c r="B30" s="66"/>
      <c r="C30" s="67" t="s">
        <v>113</v>
      </c>
      <c r="D30" s="68"/>
      <c r="E30" s="17"/>
      <c r="F30" s="14"/>
      <c r="G30" s="69"/>
    </row>
    <row r="31" spans="1:7">
      <c r="A31" s="14"/>
      <c r="B31" s="66"/>
      <c r="C31" s="67" t="s">
        <v>114</v>
      </c>
      <c r="D31" s="68"/>
      <c r="E31" s="17"/>
      <c r="F31" s="14"/>
      <c r="G31" s="69"/>
    </row>
    <row r="32" ht="15" spans="1:7">
      <c r="A32" s="19"/>
      <c r="B32" s="70"/>
      <c r="C32" s="71" t="s">
        <v>115</v>
      </c>
      <c r="D32" s="72"/>
      <c r="E32" s="22"/>
      <c r="F32" s="19"/>
      <c r="G32" s="73"/>
    </row>
    <row r="33" ht="17.25" spans="1:7">
      <c r="A33" s="24" t="s">
        <v>18</v>
      </c>
      <c r="B33" s="74"/>
      <c r="C33" s="74"/>
      <c r="D33" s="25"/>
      <c r="E33" s="26"/>
      <c r="F33" s="27" t="s">
        <v>15</v>
      </c>
      <c r="G33" s="28">
        <f>SUM(G29:G32)</f>
        <v>142657.2</v>
      </c>
    </row>
    <row r="34" ht="16.5" spans="1:7">
      <c r="A34" s="33"/>
      <c r="B34" s="33"/>
      <c r="C34" s="33"/>
      <c r="D34" s="33"/>
      <c r="E34" s="33"/>
      <c r="F34" s="90"/>
      <c r="G34" s="35"/>
    </row>
    <row r="35" spans="1:1">
      <c r="A35" s="2" t="s">
        <v>19</v>
      </c>
    </row>
    <row r="36" spans="2:2">
      <c r="B36" s="2" t="s">
        <v>20</v>
      </c>
    </row>
    <row r="38" spans="1:1">
      <c r="A38" s="2" t="s">
        <v>21</v>
      </c>
    </row>
    <row r="39" spans="2:2">
      <c r="B39" s="2" t="s">
        <v>116</v>
      </c>
    </row>
    <row r="41" spans="1:1">
      <c r="A41" s="2" t="s">
        <v>25</v>
      </c>
    </row>
    <row r="42" spans="2:2">
      <c r="B42" s="2" t="s">
        <v>117</v>
      </c>
    </row>
    <row r="44" spans="1:1">
      <c r="A44" s="2" t="s">
        <v>27</v>
      </c>
    </row>
    <row r="45" spans="2:2">
      <c r="B45" s="2" t="s">
        <v>28</v>
      </c>
    </row>
    <row r="47" spans="2:2">
      <c r="B47" s="2" t="s">
        <v>29</v>
      </c>
    </row>
    <row r="49" spans="2:2">
      <c r="B49" s="2" t="s">
        <v>30</v>
      </c>
    </row>
    <row r="54" spans="1:1">
      <c r="A54" s="2" t="s">
        <v>31</v>
      </c>
    </row>
    <row r="57" spans="1:1">
      <c r="A57" s="2" t="s">
        <v>32</v>
      </c>
    </row>
    <row r="58" spans="1:1">
      <c r="A58" s="2" t="s">
        <v>33</v>
      </c>
    </row>
    <row r="61" spans="1:4">
      <c r="A61" s="2" t="s">
        <v>34</v>
      </c>
      <c r="D61" s="2" t="s">
        <v>35</v>
      </c>
    </row>
    <row r="64" spans="1:4">
      <c r="A64" s="2" t="s">
        <v>36</v>
      </c>
      <c r="D64" s="2" t="s">
        <v>37</v>
      </c>
    </row>
    <row r="65" spans="1:4">
      <c r="A65" s="2" t="s">
        <v>38</v>
      </c>
      <c r="D65" s="2" t="s">
        <v>39</v>
      </c>
    </row>
    <row r="69" spans="1:5">
      <c r="A69" s="2" t="s">
        <v>163</v>
      </c>
      <c r="D69" s="2" t="s">
        <v>41</v>
      </c>
      <c r="E69" s="2" t="s">
        <v>42</v>
      </c>
    </row>
    <row r="70" spans="1:5">
      <c r="A70" s="2" t="s">
        <v>119</v>
      </c>
      <c r="E70" s="2" t="s">
        <v>44</v>
      </c>
    </row>
  </sheetData>
  <mergeCells count="15">
    <mergeCell ref="A4:B4"/>
    <mergeCell ref="A25:E25"/>
    <mergeCell ref="A33:E33"/>
    <mergeCell ref="A21:A24"/>
    <mergeCell ref="A29:A32"/>
    <mergeCell ref="B21:B24"/>
    <mergeCell ref="B29:B32"/>
    <mergeCell ref="D21:D24"/>
    <mergeCell ref="D29:D32"/>
    <mergeCell ref="E21:E24"/>
    <mergeCell ref="E29:E32"/>
    <mergeCell ref="F21:F24"/>
    <mergeCell ref="F29:F32"/>
    <mergeCell ref="G21:G24"/>
    <mergeCell ref="G29:G32"/>
  </mergeCells>
  <pageMargins left="0.393055555555556" right="0.17" top="0.84" bottom="0.590277777777778" header="0.5" footer="0.196527777777778"/>
  <pageSetup paperSize="1" scale="69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45" workbookViewId="0">
      <selection activeCell="F24" sqref="F24:F26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96</v>
      </c>
      <c r="B7" s="3"/>
    </row>
    <row r="8" spans="1:2">
      <c r="A8" s="3" t="s">
        <v>97</v>
      </c>
      <c r="B8" s="3"/>
    </row>
    <row r="9" spans="1:2">
      <c r="A9" s="3" t="s">
        <v>98</v>
      </c>
      <c r="B9" s="3"/>
    </row>
    <row r="10" spans="1:1">
      <c r="A10" s="2" t="s">
        <v>99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107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100</v>
      </c>
      <c r="D21" s="11">
        <v>41995</v>
      </c>
      <c r="E21" s="12">
        <f>(D21*0.76)-4000</f>
        <v>27916.2</v>
      </c>
      <c r="F21" s="9" t="s">
        <v>15</v>
      </c>
      <c r="G21" s="13">
        <f>E21*A21</f>
        <v>27916.2</v>
      </c>
    </row>
    <row r="22" spans="1:7">
      <c r="A22" s="14"/>
      <c r="B22" s="14"/>
      <c r="C22" s="15" t="s">
        <v>101</v>
      </c>
      <c r="D22" s="16"/>
      <c r="E22" s="17"/>
      <c r="F22" s="14"/>
      <c r="G22" s="18"/>
    </row>
    <row r="23" ht="15" spans="1:7">
      <c r="A23" s="19"/>
      <c r="B23" s="19"/>
      <c r="C23" s="20" t="s">
        <v>102</v>
      </c>
      <c r="D23" s="21"/>
      <c r="E23" s="22"/>
      <c r="F23" s="19"/>
      <c r="G23" s="23"/>
    </row>
    <row r="24" spans="1:7">
      <c r="A24" s="9">
        <v>2</v>
      </c>
      <c r="B24" s="9" t="s">
        <v>13</v>
      </c>
      <c r="C24" s="10" t="s">
        <v>123</v>
      </c>
      <c r="D24" s="11">
        <v>32995</v>
      </c>
      <c r="E24" s="12">
        <f>(D24*0.76)-4000</f>
        <v>21076.2</v>
      </c>
      <c r="F24" s="9" t="s">
        <v>15</v>
      </c>
      <c r="G24" s="13">
        <f>E24*A24</f>
        <v>42152.4</v>
      </c>
    </row>
    <row r="25" spans="1:7">
      <c r="A25" s="14"/>
      <c r="B25" s="14"/>
      <c r="C25" s="15" t="s">
        <v>101</v>
      </c>
      <c r="D25" s="16"/>
      <c r="E25" s="17"/>
      <c r="F25" s="14"/>
      <c r="G25" s="18"/>
    </row>
    <row r="26" ht="15" spans="1:7">
      <c r="A26" s="19"/>
      <c r="B26" s="19"/>
      <c r="C26" s="20" t="s">
        <v>124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70068.6</v>
      </c>
    </row>
    <row r="28" ht="15" spans="1:7">
      <c r="A28" s="47" t="s">
        <v>77</v>
      </c>
      <c r="B28" s="48"/>
      <c r="C28" s="49"/>
      <c r="D28" s="50"/>
      <c r="E28" s="21"/>
      <c r="F28" s="19" t="s">
        <v>15</v>
      </c>
      <c r="G28" s="51">
        <v>71370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79</v>
      </c>
      <c r="B30" s="74"/>
      <c r="C30" s="74"/>
      <c r="D30" s="25"/>
      <c r="E30" s="26"/>
      <c r="F30" s="75" t="s">
        <v>15</v>
      </c>
      <c r="G30" s="28">
        <f>SUM(G27:G29)</f>
        <v>142038.6</v>
      </c>
    </row>
    <row r="31" s="1" customFormat="1" ht="16.5" spans="1:7">
      <c r="A31" s="33"/>
      <c r="B31" s="33"/>
      <c r="C31" s="33"/>
      <c r="D31" s="33"/>
      <c r="E31" s="33"/>
      <c r="F31" s="90"/>
      <c r="G31" s="35"/>
    </row>
    <row r="32" s="1" customFormat="1" ht="15" spans="1:7">
      <c r="A32" s="2"/>
      <c r="B32" s="2"/>
      <c r="C32" s="107" t="s">
        <v>80</v>
      </c>
      <c r="D32" s="2"/>
      <c r="E32" s="2"/>
      <c r="F32" s="2"/>
      <c r="G32" s="2"/>
    </row>
    <row r="33" s="1" customFormat="1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="1" customFormat="1" spans="1:7">
      <c r="A34" s="9">
        <v>1</v>
      </c>
      <c r="B34" s="9" t="s">
        <v>13</v>
      </c>
      <c r="C34" s="10" t="s">
        <v>56</v>
      </c>
      <c r="D34" s="11">
        <v>59595</v>
      </c>
      <c r="E34" s="12">
        <f>(D34*0.76)-7000</f>
        <v>38292.2</v>
      </c>
      <c r="F34" s="9" t="s">
        <v>15</v>
      </c>
      <c r="G34" s="13">
        <f>E34*A34</f>
        <v>38292.2</v>
      </c>
    </row>
    <row r="35" s="1" customFormat="1" spans="1:7">
      <c r="A35" s="14"/>
      <c r="B35" s="14"/>
      <c r="C35" s="15" t="s">
        <v>57</v>
      </c>
      <c r="D35" s="16"/>
      <c r="E35" s="17"/>
      <c r="F35" s="14"/>
      <c r="G35" s="18"/>
    </row>
    <row r="36" s="1" customFormat="1" ht="15" spans="1:7">
      <c r="A36" s="19"/>
      <c r="B36" s="19"/>
      <c r="C36" s="20" t="s">
        <v>58</v>
      </c>
      <c r="D36" s="21"/>
      <c r="E36" s="22"/>
      <c r="F36" s="19"/>
      <c r="G36" s="23"/>
    </row>
    <row r="37" s="1" customFormat="1" spans="1:7">
      <c r="A37" s="9">
        <v>2</v>
      </c>
      <c r="B37" s="9" t="s">
        <v>13</v>
      </c>
      <c r="C37" s="10" t="s">
        <v>125</v>
      </c>
      <c r="D37" s="11">
        <v>46595</v>
      </c>
      <c r="E37" s="12">
        <f>(D37*0.76)-7000</f>
        <v>28412.2</v>
      </c>
      <c r="F37" s="9" t="s">
        <v>15</v>
      </c>
      <c r="G37" s="13">
        <f>E37*A37</f>
        <v>56824.4</v>
      </c>
    </row>
    <row r="38" s="1" customFormat="1" spans="1:7">
      <c r="A38" s="14"/>
      <c r="B38" s="14"/>
      <c r="C38" s="15" t="s">
        <v>57</v>
      </c>
      <c r="D38" s="16"/>
      <c r="E38" s="17"/>
      <c r="F38" s="14"/>
      <c r="G38" s="18"/>
    </row>
    <row r="39" s="1" customFormat="1" ht="15" spans="1:7">
      <c r="A39" s="19"/>
      <c r="B39" s="19"/>
      <c r="C39" s="20" t="s">
        <v>126</v>
      </c>
      <c r="D39" s="21"/>
      <c r="E39" s="22"/>
      <c r="F39" s="19"/>
      <c r="G39" s="23"/>
    </row>
    <row r="40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SUM(G34:G39)</f>
        <v>95116.6</v>
      </c>
    </row>
    <row r="41" ht="15" spans="1:7">
      <c r="A41" s="47" t="s">
        <v>77</v>
      </c>
      <c r="B41" s="48"/>
      <c r="C41" s="49"/>
      <c r="D41" s="50"/>
      <c r="E41" s="21"/>
      <c r="F41" s="19" t="s">
        <v>15</v>
      </c>
      <c r="G41" s="51">
        <v>71370</v>
      </c>
    </row>
    <row r="42" customFormat="1" ht="15.75" spans="1:8">
      <c r="A42" s="42" t="s">
        <v>78</v>
      </c>
      <c r="B42" s="52"/>
      <c r="C42" s="52"/>
      <c r="D42" s="43"/>
      <c r="E42" s="44"/>
      <c r="F42" s="53" t="s">
        <v>15</v>
      </c>
      <c r="G42" s="46">
        <v>600</v>
      </c>
      <c r="H42" s="1"/>
    </row>
    <row r="43" ht="17.25" spans="1:7">
      <c r="A43" s="24" t="s">
        <v>79</v>
      </c>
      <c r="B43" s="74"/>
      <c r="C43" s="74"/>
      <c r="D43" s="25"/>
      <c r="E43" s="26"/>
      <c r="F43" s="75" t="s">
        <v>15</v>
      </c>
      <c r="G43" s="28">
        <f>SUM(G40:G42)</f>
        <v>167086.6</v>
      </c>
    </row>
    <row r="44" s="1" customFormat="1" ht="16.5" spans="1:7">
      <c r="A44" s="33"/>
      <c r="B44" s="33"/>
      <c r="C44" s="33"/>
      <c r="D44" s="33"/>
      <c r="E44" s="33"/>
      <c r="F44" s="90"/>
      <c r="G44" s="35"/>
    </row>
    <row r="45" spans="1:1">
      <c r="A45" s="2" t="s">
        <v>19</v>
      </c>
    </row>
    <row r="46" spans="2:2">
      <c r="B46" s="2" t="s">
        <v>20</v>
      </c>
    </row>
    <row r="48" spans="1:1">
      <c r="A48" s="2" t="s">
        <v>25</v>
      </c>
    </row>
    <row r="49" spans="2:2">
      <c r="B49" s="2" t="s">
        <v>62</v>
      </c>
    </row>
    <row r="51" spans="1:1">
      <c r="A51" s="2" t="s">
        <v>134</v>
      </c>
    </row>
    <row r="52" spans="2:2">
      <c r="B52" s="2" t="s">
        <v>135</v>
      </c>
    </row>
    <row r="53" spans="2:2">
      <c r="B53" s="2" t="s">
        <v>28</v>
      </c>
    </row>
    <row r="54" spans="2:2">
      <c r="B54" s="36" t="s">
        <v>83</v>
      </c>
    </row>
    <row r="55" spans="2:2">
      <c r="B55" s="60" t="s">
        <v>84</v>
      </c>
    </row>
    <row r="57" spans="2:2">
      <c r="B57" s="2" t="s">
        <v>29</v>
      </c>
    </row>
    <row r="59" spans="2:2">
      <c r="B59" s="2" t="s">
        <v>30</v>
      </c>
    </row>
    <row r="60" spans="2:2">
      <c r="B60" s="38"/>
    </row>
    <row r="64" spans="1:1">
      <c r="A64" s="2" t="s">
        <v>31</v>
      </c>
    </row>
    <row r="67" spans="1:1">
      <c r="A67" s="2" t="s">
        <v>32</v>
      </c>
    </row>
    <row r="68" spans="1:1">
      <c r="A68" s="2" t="s">
        <v>33</v>
      </c>
    </row>
    <row r="71" spans="1:4">
      <c r="A71" s="2" t="s">
        <v>85</v>
      </c>
      <c r="D71" s="2" t="s">
        <v>35</v>
      </c>
    </row>
    <row r="74" spans="1:4">
      <c r="A74" s="2" t="s">
        <v>36</v>
      </c>
      <c r="D74" s="2" t="s">
        <v>37</v>
      </c>
    </row>
    <row r="75" spans="1:4">
      <c r="A75" s="2" t="s">
        <v>38</v>
      </c>
      <c r="D75" s="2" t="s">
        <v>39</v>
      </c>
    </row>
    <row r="79" spans="1:5">
      <c r="A79" s="2" t="s">
        <v>164</v>
      </c>
      <c r="D79" s="2" t="s">
        <v>41</v>
      </c>
      <c r="E79" s="2" t="s">
        <v>42</v>
      </c>
    </row>
    <row r="80" spans="1:5">
      <c r="A80" s="2" t="s">
        <v>87</v>
      </c>
      <c r="E80" s="2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workbookViewId="0">
      <selection activeCell="A7" sqref="A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165</v>
      </c>
      <c r="B7" s="3"/>
    </row>
    <row r="8" spans="1:2">
      <c r="A8" s="3" t="s">
        <v>166</v>
      </c>
      <c r="B8" s="3"/>
    </row>
    <row r="9" spans="1:2">
      <c r="A9" s="3" t="s">
        <v>167</v>
      </c>
      <c r="B9" s="3"/>
    </row>
    <row r="10" spans="1:1">
      <c r="A10" s="2" t="s">
        <v>168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107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14</v>
      </c>
      <c r="D21" s="11">
        <v>113195</v>
      </c>
      <c r="E21" s="12">
        <f>(D21*0.76)-7000</f>
        <v>79028.2</v>
      </c>
      <c r="F21" s="9" t="s">
        <v>15</v>
      </c>
      <c r="G21" s="13">
        <f>E21*A21</f>
        <v>79028.2</v>
      </c>
    </row>
    <row r="22" spans="1:7">
      <c r="A22" s="14"/>
      <c r="B22" s="14"/>
      <c r="C22" s="15" t="s">
        <v>16</v>
      </c>
      <c r="D22" s="16"/>
      <c r="E22" s="17"/>
      <c r="F22" s="14"/>
      <c r="G22" s="18"/>
    </row>
    <row r="23" ht="15" spans="1:7">
      <c r="A23" s="19"/>
      <c r="B23" s="19"/>
      <c r="C23" s="20" t="s">
        <v>17</v>
      </c>
      <c r="D23" s="21"/>
      <c r="E23" s="22"/>
      <c r="F23" s="19"/>
      <c r="G23" s="23"/>
    </row>
    <row r="24" spans="1:7">
      <c r="A24" s="9">
        <v>2</v>
      </c>
      <c r="B24" s="9" t="s">
        <v>13</v>
      </c>
      <c r="C24" s="10" t="s">
        <v>123</v>
      </c>
      <c r="D24" s="11">
        <v>32995</v>
      </c>
      <c r="E24" s="12">
        <f>(D24*0.76)-4000</f>
        <v>21076.2</v>
      </c>
      <c r="F24" s="9" t="s">
        <v>15</v>
      </c>
      <c r="G24" s="13">
        <f>E24*A24</f>
        <v>42152.4</v>
      </c>
    </row>
    <row r="25" spans="1:7">
      <c r="A25" s="14"/>
      <c r="B25" s="14"/>
      <c r="C25" s="15" t="s">
        <v>101</v>
      </c>
      <c r="D25" s="16"/>
      <c r="E25" s="17"/>
      <c r="F25" s="14"/>
      <c r="G25" s="18"/>
    </row>
    <row r="26" ht="15" spans="1:7">
      <c r="A26" s="19"/>
      <c r="B26" s="19"/>
      <c r="C26" s="20" t="s">
        <v>124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121180.6</v>
      </c>
    </row>
    <row r="28" ht="15" spans="1:7">
      <c r="A28" s="47" t="s">
        <v>77</v>
      </c>
      <c r="B28" s="48"/>
      <c r="C28" s="49"/>
      <c r="D28" s="50"/>
      <c r="E28" s="21"/>
      <c r="F28" s="19" t="s">
        <v>15</v>
      </c>
      <c r="G28" s="51">
        <v>60210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79</v>
      </c>
      <c r="B30" s="74"/>
      <c r="C30" s="74"/>
      <c r="D30" s="25"/>
      <c r="E30" s="26"/>
      <c r="F30" s="75" t="s">
        <v>15</v>
      </c>
      <c r="G30" s="28">
        <f>SUM(G27:G29)</f>
        <v>181990.6</v>
      </c>
    </row>
    <row r="31" s="1" customFormat="1" ht="16.5" spans="1:7">
      <c r="A31" s="33"/>
      <c r="B31" s="33"/>
      <c r="C31" s="33"/>
      <c r="D31" s="33"/>
      <c r="E31" s="33"/>
      <c r="F31" s="90"/>
      <c r="G31" s="35"/>
    </row>
    <row r="32" s="1" customFormat="1" ht="15" spans="1:7">
      <c r="A32" s="2"/>
      <c r="B32" s="2"/>
      <c r="C32" s="107" t="s">
        <v>80</v>
      </c>
      <c r="D32" s="2"/>
      <c r="E32" s="2"/>
      <c r="F32" s="2"/>
      <c r="G32" s="2"/>
    </row>
    <row r="33" s="1" customFormat="1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="1" customFormat="1" spans="1:7">
      <c r="A34" s="9">
        <v>1</v>
      </c>
      <c r="B34" s="9" t="s">
        <v>13</v>
      </c>
      <c r="C34" s="10" t="s">
        <v>14</v>
      </c>
      <c r="D34" s="11">
        <v>113195</v>
      </c>
      <c r="E34" s="12">
        <f>(D34*0.76)-7000</f>
        <v>79028.2</v>
      </c>
      <c r="F34" s="9" t="s">
        <v>15</v>
      </c>
      <c r="G34" s="13">
        <f>E34*A34</f>
        <v>79028.2</v>
      </c>
    </row>
    <row r="35" s="1" customFormat="1" spans="1:7">
      <c r="A35" s="14"/>
      <c r="B35" s="14"/>
      <c r="C35" s="15" t="s">
        <v>16</v>
      </c>
      <c r="D35" s="16"/>
      <c r="E35" s="17"/>
      <c r="F35" s="14"/>
      <c r="G35" s="18"/>
    </row>
    <row r="36" s="1" customFormat="1" ht="15" spans="1:7">
      <c r="A36" s="19"/>
      <c r="B36" s="19"/>
      <c r="C36" s="20" t="s">
        <v>17</v>
      </c>
      <c r="D36" s="21"/>
      <c r="E36" s="22"/>
      <c r="F36" s="19"/>
      <c r="G36" s="23"/>
    </row>
    <row r="37" s="1" customFormat="1" spans="1:7">
      <c r="A37" s="9">
        <v>2</v>
      </c>
      <c r="B37" s="9" t="s">
        <v>13</v>
      </c>
      <c r="C37" s="10" t="s">
        <v>125</v>
      </c>
      <c r="D37" s="11">
        <v>46595</v>
      </c>
      <c r="E37" s="12">
        <f>(D37*0.76)-7000</f>
        <v>28412.2</v>
      </c>
      <c r="F37" s="9" t="s">
        <v>15</v>
      </c>
      <c r="G37" s="13">
        <f>E37*A37</f>
        <v>56824.4</v>
      </c>
    </row>
    <row r="38" s="1" customFormat="1" spans="1:7">
      <c r="A38" s="14"/>
      <c r="B38" s="14"/>
      <c r="C38" s="15" t="s">
        <v>57</v>
      </c>
      <c r="D38" s="16"/>
      <c r="E38" s="17"/>
      <c r="F38" s="14"/>
      <c r="G38" s="18"/>
    </row>
    <row r="39" s="1" customFormat="1" ht="15" spans="1:7">
      <c r="A39" s="19"/>
      <c r="B39" s="19"/>
      <c r="C39" s="20" t="s">
        <v>126</v>
      </c>
      <c r="D39" s="21"/>
      <c r="E39" s="22"/>
      <c r="F39" s="19"/>
      <c r="G39" s="23"/>
    </row>
    <row r="40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SUM(G34:G39)</f>
        <v>135852.6</v>
      </c>
    </row>
    <row r="41" ht="15" spans="1:7">
      <c r="A41" s="47" t="s">
        <v>77</v>
      </c>
      <c r="B41" s="48"/>
      <c r="C41" s="49"/>
      <c r="D41" s="50"/>
      <c r="E41" s="21"/>
      <c r="F41" s="19" t="s">
        <v>15</v>
      </c>
      <c r="G41" s="51">
        <v>60210</v>
      </c>
    </row>
    <row r="42" customFormat="1" ht="15.75" spans="1:8">
      <c r="A42" s="42" t="s">
        <v>78</v>
      </c>
      <c r="B42" s="52"/>
      <c r="C42" s="52"/>
      <c r="D42" s="43"/>
      <c r="E42" s="44"/>
      <c r="F42" s="53" t="s">
        <v>15</v>
      </c>
      <c r="G42" s="46">
        <v>600</v>
      </c>
      <c r="H42" s="1"/>
    </row>
    <row r="43" ht="17.25" spans="1:7">
      <c r="A43" s="24" t="s">
        <v>79</v>
      </c>
      <c r="B43" s="74"/>
      <c r="C43" s="74"/>
      <c r="D43" s="25"/>
      <c r="E43" s="26"/>
      <c r="F43" s="75" t="s">
        <v>15</v>
      </c>
      <c r="G43" s="28">
        <f>SUM(G40:G42)</f>
        <v>196662.6</v>
      </c>
    </row>
    <row r="44" s="1" customFormat="1" ht="16.5" spans="1:7">
      <c r="A44" s="33"/>
      <c r="B44" s="33"/>
      <c r="C44" s="33"/>
      <c r="D44" s="33"/>
      <c r="E44" s="33"/>
      <c r="F44" s="90"/>
      <c r="G44" s="35"/>
    </row>
    <row r="45" spans="1:1">
      <c r="A45" s="2" t="s">
        <v>19</v>
      </c>
    </row>
    <row r="46" spans="2:2">
      <c r="B46" s="2" t="s">
        <v>20</v>
      </c>
    </row>
    <row r="48" spans="1:1">
      <c r="A48" s="2" t="s">
        <v>25</v>
      </c>
    </row>
    <row r="49" spans="2:2">
      <c r="B49" s="2" t="s">
        <v>62</v>
      </c>
    </row>
    <row r="51" spans="1:1">
      <c r="A51" s="2" t="s">
        <v>27</v>
      </c>
    </row>
    <row r="52" spans="2:2">
      <c r="B52" s="2" t="s">
        <v>28</v>
      </c>
    </row>
    <row r="53" spans="2:2">
      <c r="B53" s="36" t="s">
        <v>83</v>
      </c>
    </row>
    <row r="54" spans="2:2">
      <c r="B54" s="60" t="s">
        <v>84</v>
      </c>
    </row>
    <row r="56" spans="2:2">
      <c r="B56" s="2" t="s">
        <v>29</v>
      </c>
    </row>
    <row r="58" spans="2:2">
      <c r="B58" s="2" t="s">
        <v>30</v>
      </c>
    </row>
    <row r="59" spans="2:2">
      <c r="B59" s="38"/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70" spans="1:4">
      <c r="A70" s="2" t="s">
        <v>85</v>
      </c>
      <c r="D70" s="2" t="s">
        <v>35</v>
      </c>
    </row>
    <row r="73" spans="1:4">
      <c r="A73" s="2" t="s">
        <v>36</v>
      </c>
      <c r="D73" s="2" t="s">
        <v>37</v>
      </c>
    </row>
    <row r="74" spans="1:4">
      <c r="A74" s="2" t="s">
        <v>38</v>
      </c>
      <c r="D74" s="2" t="s">
        <v>39</v>
      </c>
    </row>
    <row r="79" spans="1:5">
      <c r="A79" s="2" t="s">
        <v>169</v>
      </c>
      <c r="D79" s="2" t="s">
        <v>41</v>
      </c>
      <c r="E79" s="2" t="s">
        <v>42</v>
      </c>
    </row>
    <row r="80" spans="1:5">
      <c r="A80" s="2" t="s">
        <v>170</v>
      </c>
      <c r="E80" s="2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44" workbookViewId="0">
      <selection activeCell="A7" sqref="A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171</v>
      </c>
      <c r="B7" s="3"/>
    </row>
    <row r="8" spans="1:2">
      <c r="A8" s="3" t="s">
        <v>172</v>
      </c>
      <c r="B8" s="3"/>
    </row>
    <row r="9" spans="1:2">
      <c r="A9" s="3" t="s">
        <v>173</v>
      </c>
      <c r="B9" s="3"/>
    </row>
    <row r="10" spans="1:1">
      <c r="A10" s="2" t="s">
        <v>174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107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100</v>
      </c>
      <c r="D21" s="11">
        <v>41995</v>
      </c>
      <c r="E21" s="12">
        <f>(D21*0.76)-4000</f>
        <v>27916.2</v>
      </c>
      <c r="F21" s="9" t="s">
        <v>15</v>
      </c>
      <c r="G21" s="13">
        <f>E21*A21</f>
        <v>27916.2</v>
      </c>
    </row>
    <row r="22" spans="1:7">
      <c r="A22" s="14"/>
      <c r="B22" s="14"/>
      <c r="C22" s="15" t="s">
        <v>101</v>
      </c>
      <c r="D22" s="16"/>
      <c r="E22" s="17"/>
      <c r="F22" s="14"/>
      <c r="G22" s="18"/>
    </row>
    <row r="23" ht="15" spans="1:7">
      <c r="A23" s="19"/>
      <c r="B23" s="19"/>
      <c r="C23" s="20" t="s">
        <v>102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27916.2</v>
      </c>
    </row>
    <row r="25" ht="15" spans="1:7">
      <c r="A25" s="47" t="s">
        <v>133</v>
      </c>
      <c r="B25" s="48"/>
      <c r="C25" s="49"/>
      <c r="D25" s="50"/>
      <c r="E25" s="21"/>
      <c r="F25" s="19" t="s">
        <v>15</v>
      </c>
      <c r="G25" s="51">
        <v>27485</v>
      </c>
    </row>
    <row r="26" customFormat="1" ht="15.75" spans="1:8">
      <c r="A26" s="42" t="s">
        <v>78</v>
      </c>
      <c r="B26" s="52"/>
      <c r="C26" s="52"/>
      <c r="D26" s="43"/>
      <c r="E26" s="44"/>
      <c r="F26" s="53" t="s">
        <v>15</v>
      </c>
      <c r="G26" s="46">
        <v>600</v>
      </c>
      <c r="H26" s="1"/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SUM(G24:G26)</f>
        <v>56001.2</v>
      </c>
    </row>
    <row r="28" s="1" customFormat="1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62</v>
      </c>
    </row>
    <row r="35" spans="1:1">
      <c r="A35" s="2" t="s">
        <v>27</v>
      </c>
    </row>
    <row r="36" spans="2:2">
      <c r="B36" s="2" t="s">
        <v>28</v>
      </c>
    </row>
    <row r="37" spans="2:2">
      <c r="B37" s="36" t="s">
        <v>83</v>
      </c>
    </row>
    <row r="38" spans="2:2">
      <c r="B38" s="60" t="s">
        <v>84</v>
      </c>
    </row>
    <row r="40" spans="2:2">
      <c r="B40" s="2" t="s">
        <v>29</v>
      </c>
    </row>
    <row r="42" spans="2:2">
      <c r="B42" s="2" t="s">
        <v>30</v>
      </c>
    </row>
    <row r="43" spans="2:2">
      <c r="B43" s="38"/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85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4" spans="1:5">
      <c r="A64" s="2" t="s">
        <v>175</v>
      </c>
      <c r="D64" s="2" t="s">
        <v>41</v>
      </c>
      <c r="E64" s="2" t="s">
        <v>42</v>
      </c>
    </row>
    <row r="65" spans="1:5">
      <c r="A65" s="2" t="s">
        <v>176</v>
      </c>
      <c r="E65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workbookViewId="0">
      <selection activeCell="C10" sqref="C10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165</v>
      </c>
      <c r="B7" s="3"/>
    </row>
    <row r="8" spans="1:2">
      <c r="A8" s="3" t="s">
        <v>166</v>
      </c>
      <c r="B8" s="3"/>
    </row>
    <row r="9" spans="1:2">
      <c r="A9" s="3" t="s">
        <v>167</v>
      </c>
      <c r="B9" s="3"/>
    </row>
    <row r="10" spans="1:1">
      <c r="A10" s="2" t="s">
        <v>168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107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14</v>
      </c>
      <c r="D21" s="11">
        <v>113195</v>
      </c>
      <c r="E21" s="12">
        <f>(D21*0.74)-7000</f>
        <v>76764.3</v>
      </c>
      <c r="F21" s="9" t="s">
        <v>15</v>
      </c>
      <c r="G21" s="13">
        <f>E21*A21</f>
        <v>76764.3</v>
      </c>
    </row>
    <row r="22" spans="1:7">
      <c r="A22" s="14"/>
      <c r="B22" s="14"/>
      <c r="C22" s="15" t="s">
        <v>16</v>
      </c>
      <c r="D22" s="16"/>
      <c r="E22" s="17"/>
      <c r="F22" s="14"/>
      <c r="G22" s="18"/>
    </row>
    <row r="23" ht="15" spans="1:7">
      <c r="A23" s="19"/>
      <c r="B23" s="19"/>
      <c r="C23" s="20" t="s">
        <v>17</v>
      </c>
      <c r="D23" s="21"/>
      <c r="E23" s="22"/>
      <c r="F23" s="19"/>
      <c r="G23" s="23"/>
    </row>
    <row r="24" spans="1:7">
      <c r="A24" s="9">
        <v>2</v>
      </c>
      <c r="B24" s="9" t="s">
        <v>13</v>
      </c>
      <c r="C24" s="10" t="s">
        <v>123</v>
      </c>
      <c r="D24" s="11">
        <v>32995</v>
      </c>
      <c r="E24" s="12">
        <f>(D24*0.74)-4000</f>
        <v>20416.3</v>
      </c>
      <c r="F24" s="9" t="s">
        <v>15</v>
      </c>
      <c r="G24" s="13">
        <f>E24*A24</f>
        <v>40832.6</v>
      </c>
    </row>
    <row r="25" spans="1:7">
      <c r="A25" s="14"/>
      <c r="B25" s="14"/>
      <c r="C25" s="15" t="s">
        <v>101</v>
      </c>
      <c r="D25" s="16"/>
      <c r="E25" s="17"/>
      <c r="F25" s="14"/>
      <c r="G25" s="18"/>
    </row>
    <row r="26" ht="15" spans="1:7">
      <c r="A26" s="19"/>
      <c r="B26" s="19"/>
      <c r="C26" s="20" t="s">
        <v>124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117596.9</v>
      </c>
    </row>
    <row r="28" ht="15" spans="1:7">
      <c r="A28" s="47" t="s">
        <v>77</v>
      </c>
      <c r="B28" s="48"/>
      <c r="C28" s="49"/>
      <c r="D28" s="50"/>
      <c r="E28" s="21"/>
      <c r="F28" s="19" t="s">
        <v>15</v>
      </c>
      <c r="G28" s="51">
        <v>60210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79</v>
      </c>
      <c r="B30" s="74"/>
      <c r="C30" s="74"/>
      <c r="D30" s="25"/>
      <c r="E30" s="26"/>
      <c r="F30" s="75" t="s">
        <v>15</v>
      </c>
      <c r="G30" s="28">
        <f>SUM(G27:G29)</f>
        <v>178406.9</v>
      </c>
    </row>
    <row r="31" s="1" customFormat="1" ht="16.5" spans="1:7">
      <c r="A31" s="33"/>
      <c r="B31" s="33"/>
      <c r="C31" s="33"/>
      <c r="D31" s="33"/>
      <c r="E31" s="33"/>
      <c r="F31" s="90"/>
      <c r="G31" s="35"/>
    </row>
    <row r="32" s="1" customFormat="1" ht="15" spans="1:7">
      <c r="A32" s="2"/>
      <c r="B32" s="2"/>
      <c r="C32" s="107" t="s">
        <v>80</v>
      </c>
      <c r="D32" s="2"/>
      <c r="E32" s="2"/>
      <c r="F32" s="2"/>
      <c r="G32" s="2"/>
    </row>
    <row r="33" s="1" customFormat="1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="1" customFormat="1" spans="1:7">
      <c r="A34" s="9">
        <v>1</v>
      </c>
      <c r="B34" s="9" t="s">
        <v>13</v>
      </c>
      <c r="C34" s="10" t="s">
        <v>14</v>
      </c>
      <c r="D34" s="11">
        <v>113195</v>
      </c>
      <c r="E34" s="12">
        <f>(D34*0.74)-7000</f>
        <v>76764.3</v>
      </c>
      <c r="F34" s="9" t="s">
        <v>15</v>
      </c>
      <c r="G34" s="13">
        <f>E34*A34</f>
        <v>76764.3</v>
      </c>
    </row>
    <row r="35" s="1" customFormat="1" spans="1:7">
      <c r="A35" s="14"/>
      <c r="B35" s="14"/>
      <c r="C35" s="15" t="s">
        <v>16</v>
      </c>
      <c r="D35" s="16"/>
      <c r="E35" s="17"/>
      <c r="F35" s="14"/>
      <c r="G35" s="18"/>
    </row>
    <row r="36" s="1" customFormat="1" ht="15" spans="1:7">
      <c r="A36" s="19"/>
      <c r="B36" s="19"/>
      <c r="C36" s="20" t="s">
        <v>17</v>
      </c>
      <c r="D36" s="21"/>
      <c r="E36" s="22"/>
      <c r="F36" s="19"/>
      <c r="G36" s="23"/>
    </row>
    <row r="37" s="1" customFormat="1" spans="1:7">
      <c r="A37" s="9">
        <v>2</v>
      </c>
      <c r="B37" s="9" t="s">
        <v>13</v>
      </c>
      <c r="C37" s="10" t="s">
        <v>125</v>
      </c>
      <c r="D37" s="11">
        <v>46595</v>
      </c>
      <c r="E37" s="12">
        <f>(D37*0.74)-7000</f>
        <v>27480.3</v>
      </c>
      <c r="F37" s="9" t="s">
        <v>15</v>
      </c>
      <c r="G37" s="13">
        <f>E37*A37</f>
        <v>54960.6</v>
      </c>
    </row>
    <row r="38" s="1" customFormat="1" spans="1:7">
      <c r="A38" s="14"/>
      <c r="B38" s="14"/>
      <c r="C38" s="15" t="s">
        <v>57</v>
      </c>
      <c r="D38" s="16"/>
      <c r="E38" s="17"/>
      <c r="F38" s="14"/>
      <c r="G38" s="18"/>
    </row>
    <row r="39" s="1" customFormat="1" ht="15" spans="1:7">
      <c r="A39" s="19"/>
      <c r="B39" s="19"/>
      <c r="C39" s="20" t="s">
        <v>126</v>
      </c>
      <c r="D39" s="21"/>
      <c r="E39" s="22"/>
      <c r="F39" s="19"/>
      <c r="G39" s="23"/>
    </row>
    <row r="40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SUM(G34:G39)</f>
        <v>131724.9</v>
      </c>
    </row>
    <row r="41" ht="15" spans="1:7">
      <c r="A41" s="47" t="s">
        <v>77</v>
      </c>
      <c r="B41" s="48"/>
      <c r="C41" s="49"/>
      <c r="D41" s="50"/>
      <c r="E41" s="21"/>
      <c r="F41" s="19" t="s">
        <v>15</v>
      </c>
      <c r="G41" s="51">
        <v>60210</v>
      </c>
    </row>
    <row r="42" customFormat="1" ht="15.75" spans="1:8">
      <c r="A42" s="42" t="s">
        <v>78</v>
      </c>
      <c r="B42" s="52"/>
      <c r="C42" s="52"/>
      <c r="D42" s="43"/>
      <c r="E42" s="44"/>
      <c r="F42" s="53" t="s">
        <v>15</v>
      </c>
      <c r="G42" s="46">
        <v>600</v>
      </c>
      <c r="H42" s="1"/>
    </row>
    <row r="43" ht="17.25" spans="1:7">
      <c r="A43" s="24" t="s">
        <v>79</v>
      </c>
      <c r="B43" s="74"/>
      <c r="C43" s="74"/>
      <c r="D43" s="25"/>
      <c r="E43" s="26"/>
      <c r="F43" s="75" t="s">
        <v>15</v>
      </c>
      <c r="G43" s="28">
        <f>SUM(G40:G42)</f>
        <v>192534.9</v>
      </c>
    </row>
    <row r="44" s="1" customFormat="1" ht="16.5" spans="1:7">
      <c r="A44" s="33"/>
      <c r="B44" s="33"/>
      <c r="C44" s="33"/>
      <c r="D44" s="33"/>
      <c r="E44" s="33"/>
      <c r="F44" s="90"/>
      <c r="G44" s="35"/>
    </row>
    <row r="45" spans="1:1">
      <c r="A45" s="2" t="s">
        <v>19</v>
      </c>
    </row>
    <row r="46" spans="2:2">
      <c r="B46" s="2" t="s">
        <v>20</v>
      </c>
    </row>
    <row r="48" spans="1:1">
      <c r="A48" s="2" t="s">
        <v>25</v>
      </c>
    </row>
    <row r="49" spans="2:2">
      <c r="B49" s="2" t="s">
        <v>62</v>
      </c>
    </row>
    <row r="51" spans="1:1">
      <c r="A51" s="2" t="s">
        <v>27</v>
      </c>
    </row>
    <row r="52" spans="2:2">
      <c r="B52" s="2" t="s">
        <v>28</v>
      </c>
    </row>
    <row r="53" spans="2:2">
      <c r="B53" s="36" t="s">
        <v>83</v>
      </c>
    </row>
    <row r="54" spans="2:2">
      <c r="B54" s="60" t="s">
        <v>84</v>
      </c>
    </row>
    <row r="56" spans="2:2">
      <c r="B56" s="2" t="s">
        <v>29</v>
      </c>
    </row>
    <row r="58" spans="2:2">
      <c r="B58" s="2" t="s">
        <v>30</v>
      </c>
    </row>
    <row r="59" spans="2:2">
      <c r="B59" s="38"/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70" spans="1:4">
      <c r="A70" s="2" t="s">
        <v>85</v>
      </c>
      <c r="D70" s="2" t="s">
        <v>35</v>
      </c>
    </row>
    <row r="73" spans="1:4">
      <c r="A73" s="2" t="s">
        <v>36</v>
      </c>
      <c r="D73" s="2" t="s">
        <v>37</v>
      </c>
    </row>
    <row r="74" spans="1:4">
      <c r="A74" s="2" t="s">
        <v>38</v>
      </c>
      <c r="D74" s="2" t="s">
        <v>39</v>
      </c>
    </row>
    <row r="79" spans="1:5">
      <c r="A79" s="2" t="s">
        <v>177</v>
      </c>
      <c r="D79" s="2" t="s">
        <v>41</v>
      </c>
      <c r="E79" s="2" t="s">
        <v>42</v>
      </c>
    </row>
    <row r="80" spans="1:5">
      <c r="A80" s="2" t="s">
        <v>178</v>
      </c>
      <c r="E80" s="2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C18" sqref="C18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0</v>
      </c>
      <c r="B7" s="3"/>
    </row>
    <row r="8" spans="1:1">
      <c r="A8" s="3" t="s">
        <v>1</v>
      </c>
    </row>
    <row r="9" spans="1:1">
      <c r="A9" s="3" t="s">
        <v>2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45</v>
      </c>
    </row>
    <row r="19" ht="15" spans="2:2">
      <c r="B19" s="36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2</v>
      </c>
      <c r="B21" s="9" t="s">
        <v>13</v>
      </c>
      <c r="C21" s="10" t="s">
        <v>46</v>
      </c>
      <c r="D21" s="11">
        <v>117995</v>
      </c>
      <c r="E21" s="12">
        <f>(D21*0.76)</f>
        <v>89676.2</v>
      </c>
      <c r="F21" s="9" t="s">
        <v>15</v>
      </c>
      <c r="G21" s="13">
        <f>E21*A21</f>
        <v>179352.4</v>
      </c>
    </row>
    <row r="22" spans="1:7">
      <c r="A22" s="14"/>
      <c r="B22" s="14"/>
      <c r="C22" s="15" t="s">
        <v>47</v>
      </c>
      <c r="D22" s="16"/>
      <c r="E22" s="17"/>
      <c r="F22" s="14"/>
      <c r="G22" s="18"/>
    </row>
    <row r="23" ht="15" spans="1:7">
      <c r="A23" s="19"/>
      <c r="B23" s="19"/>
      <c r="C23" s="20" t="s">
        <v>48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27" t="s">
        <v>15</v>
      </c>
      <c r="G24" s="28">
        <f>SUM(G21:G23)</f>
        <v>179352.4</v>
      </c>
    </row>
    <row r="25" ht="16.5" spans="1:7">
      <c r="A25" s="33"/>
      <c r="B25" s="33"/>
      <c r="C25" s="33"/>
      <c r="D25" s="33"/>
      <c r="E25" s="33"/>
      <c r="F25" s="90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21</v>
      </c>
    </row>
    <row r="30" spans="2:2">
      <c r="B30" s="56" t="s">
        <v>49</v>
      </c>
    </row>
    <row r="31" spans="2:2">
      <c r="B31" s="55" t="s">
        <v>50</v>
      </c>
    </row>
    <row r="32" spans="2:2">
      <c r="B32" s="55" t="s">
        <v>51</v>
      </c>
    </row>
    <row r="34" spans="1:1">
      <c r="A34" s="2" t="s">
        <v>25</v>
      </c>
    </row>
    <row r="35" spans="2:2">
      <c r="B35" s="2" t="s">
        <v>52</v>
      </c>
    </row>
    <row r="37" spans="1:1">
      <c r="A37" s="2" t="s">
        <v>27</v>
      </c>
    </row>
    <row r="38" spans="2:2">
      <c r="B38" s="2" t="s">
        <v>28</v>
      </c>
    </row>
    <row r="40" spans="2:2">
      <c r="B40" s="2" t="s">
        <v>29</v>
      </c>
    </row>
    <row r="42" spans="2:2">
      <c r="B42" s="2" t="s">
        <v>30</v>
      </c>
    </row>
    <row r="49" spans="1:1">
      <c r="A49" s="2" t="s">
        <v>31</v>
      </c>
    </row>
    <row r="52" spans="1:1">
      <c r="A52" s="2" t="s">
        <v>32</v>
      </c>
    </row>
    <row r="53" spans="1:1">
      <c r="A53" s="2" t="s">
        <v>33</v>
      </c>
    </row>
    <row r="56" spans="1:4">
      <c r="A56" s="2" t="s">
        <v>34</v>
      </c>
      <c r="D56" s="2" t="s">
        <v>35</v>
      </c>
    </row>
    <row r="59" spans="1:4">
      <c r="A59" s="2" t="s">
        <v>36</v>
      </c>
      <c r="D59" s="2" t="s">
        <v>37</v>
      </c>
    </row>
    <row r="60" spans="1:4">
      <c r="A60" s="2" t="s">
        <v>38</v>
      </c>
      <c r="D60" s="2" t="s">
        <v>39</v>
      </c>
    </row>
    <row r="65" spans="1:5">
      <c r="A65" s="2" t="s">
        <v>53</v>
      </c>
      <c r="D65" s="2" t="s">
        <v>41</v>
      </c>
      <c r="E65" s="2" t="s">
        <v>42</v>
      </c>
    </row>
    <row r="66" spans="1:5">
      <c r="A66" s="2" t="s">
        <v>54</v>
      </c>
      <c r="E66" s="2" t="s">
        <v>44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topLeftCell="A54" workbookViewId="0">
      <selection activeCell="C11" sqref="C11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45904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179</v>
      </c>
      <c r="B7" s="3"/>
    </row>
    <row r="8" spans="1:2">
      <c r="A8" s="2" t="s">
        <v>180</v>
      </c>
      <c r="B8" s="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107</v>
      </c>
    </row>
    <row r="17" ht="15" spans="3:3">
      <c r="C17" s="107" t="s">
        <v>181</v>
      </c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3" t="s">
        <v>182</v>
      </c>
      <c r="D19" s="64">
        <v>24995</v>
      </c>
      <c r="E19" s="12">
        <f>(D19*0.76)-800</f>
        <v>18196.2</v>
      </c>
      <c r="F19" s="9" t="s">
        <v>15</v>
      </c>
      <c r="G19" s="65">
        <f>E19*A19</f>
        <v>18196.2</v>
      </c>
    </row>
    <row r="20" spans="1:7">
      <c r="A20" s="14"/>
      <c r="B20" s="14"/>
      <c r="C20" s="67" t="s">
        <v>109</v>
      </c>
      <c r="D20" s="68"/>
      <c r="E20" s="17"/>
      <c r="F20" s="14"/>
      <c r="G20" s="69"/>
    </row>
    <row r="21" spans="1:7">
      <c r="A21" s="14"/>
      <c r="B21" s="14"/>
      <c r="C21" s="67" t="s">
        <v>183</v>
      </c>
      <c r="D21" s="68"/>
      <c r="E21" s="17"/>
      <c r="F21" s="14"/>
      <c r="G21" s="69"/>
    </row>
    <row r="22" ht="15" spans="1:7">
      <c r="A22" s="19"/>
      <c r="B22" s="19"/>
      <c r="C22" s="71" t="s">
        <v>111</v>
      </c>
      <c r="D22" s="72"/>
      <c r="E22" s="22"/>
      <c r="F22" s="19"/>
      <c r="G22" s="73"/>
    </row>
    <row r="23" spans="1:7">
      <c r="A23" s="9">
        <v>1</v>
      </c>
      <c r="B23" s="62" t="s">
        <v>13</v>
      </c>
      <c r="C23" s="63" t="s">
        <v>184</v>
      </c>
      <c r="D23" s="64">
        <v>28995</v>
      </c>
      <c r="E23" s="12">
        <f>(D23*0.76)-1300</f>
        <v>20736.2</v>
      </c>
      <c r="F23" s="9" t="s">
        <v>15</v>
      </c>
      <c r="G23" s="65">
        <f>E23*A23</f>
        <v>20736.2</v>
      </c>
    </row>
    <row r="24" spans="1:7">
      <c r="A24" s="14"/>
      <c r="B24" s="66"/>
      <c r="C24" s="67" t="s">
        <v>113</v>
      </c>
      <c r="D24" s="68"/>
      <c r="E24" s="17"/>
      <c r="F24" s="14"/>
      <c r="G24" s="69"/>
    </row>
    <row r="25" spans="1:7">
      <c r="A25" s="14"/>
      <c r="B25" s="66"/>
      <c r="C25" s="67" t="s">
        <v>185</v>
      </c>
      <c r="D25" s="68"/>
      <c r="E25" s="17"/>
      <c r="F25" s="14"/>
      <c r="G25" s="69"/>
    </row>
    <row r="26" ht="15" spans="1:7">
      <c r="A26" s="19"/>
      <c r="B26" s="70"/>
      <c r="C26" s="71" t="s">
        <v>186</v>
      </c>
      <c r="D26" s="72"/>
      <c r="E26" s="22"/>
      <c r="F26" s="19"/>
      <c r="G26" s="7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SUM(G19:G26)</f>
        <v>38932.4</v>
      </c>
    </row>
    <row r="28" ht="16.5" spans="1:7">
      <c r="A28" s="33"/>
      <c r="B28" s="33"/>
      <c r="C28" s="33"/>
      <c r="D28" s="33"/>
      <c r="E28" s="33"/>
      <c r="F28" s="34"/>
      <c r="G28" s="35"/>
    </row>
    <row r="29" ht="15" spans="3:3">
      <c r="C29" s="107" t="s">
        <v>187</v>
      </c>
    </row>
    <row r="30" ht="25.5" customHeight="1" spans="1:7">
      <c r="A30" s="5" t="s">
        <v>7</v>
      </c>
      <c r="B30" s="5" t="s">
        <v>8</v>
      </c>
      <c r="C30" s="5" t="s">
        <v>9</v>
      </c>
      <c r="D30" s="5" t="s">
        <v>10</v>
      </c>
      <c r="E30" s="6" t="s">
        <v>11</v>
      </c>
      <c r="F30" s="7"/>
      <c r="G30" s="8" t="s">
        <v>12</v>
      </c>
    </row>
    <row r="31" spans="1:7">
      <c r="A31" s="9">
        <v>1</v>
      </c>
      <c r="B31" s="9" t="s">
        <v>13</v>
      </c>
      <c r="C31" s="10" t="s">
        <v>188</v>
      </c>
      <c r="D31" s="11">
        <v>29995</v>
      </c>
      <c r="E31" s="12">
        <f>(D31*0.76)-4000</f>
        <v>18796.2</v>
      </c>
      <c r="F31" s="9" t="s">
        <v>15</v>
      </c>
      <c r="G31" s="13">
        <f>E31*A31</f>
        <v>18796.2</v>
      </c>
    </row>
    <row r="32" spans="1:7">
      <c r="A32" s="14"/>
      <c r="B32" s="14"/>
      <c r="C32" s="15" t="s">
        <v>101</v>
      </c>
      <c r="D32" s="16"/>
      <c r="E32" s="17"/>
      <c r="F32" s="14"/>
      <c r="G32" s="18"/>
    </row>
    <row r="33" ht="15" spans="1:7">
      <c r="A33" s="19"/>
      <c r="B33" s="19"/>
      <c r="C33" s="20" t="s">
        <v>189</v>
      </c>
      <c r="D33" s="21"/>
      <c r="E33" s="22"/>
      <c r="F33" s="19"/>
      <c r="G33" s="23"/>
    </row>
    <row r="34" spans="1:7">
      <c r="A34" s="9">
        <v>1</v>
      </c>
      <c r="B34" s="9" t="s">
        <v>13</v>
      </c>
      <c r="C34" s="10" t="s">
        <v>140</v>
      </c>
      <c r="D34" s="11">
        <v>42595</v>
      </c>
      <c r="E34" s="12">
        <f>(D34*0.76)-7000</f>
        <v>25372.2</v>
      </c>
      <c r="F34" s="9" t="s">
        <v>15</v>
      </c>
      <c r="G34" s="13">
        <f>E34*A34</f>
        <v>25372.2</v>
      </c>
    </row>
    <row r="35" spans="1:7">
      <c r="A35" s="14"/>
      <c r="B35" s="14"/>
      <c r="C35" s="15" t="s">
        <v>57</v>
      </c>
      <c r="D35" s="16"/>
      <c r="E35" s="17"/>
      <c r="F35" s="14"/>
      <c r="G35" s="18"/>
    </row>
    <row r="36" ht="15" spans="1:7">
      <c r="A36" s="19"/>
      <c r="B36" s="19"/>
      <c r="C36" s="20" t="s">
        <v>141</v>
      </c>
      <c r="D36" s="21"/>
      <c r="E36" s="22"/>
      <c r="F36" s="19"/>
      <c r="G36" s="23"/>
    </row>
    <row r="37" ht="17.25" spans="1:7">
      <c r="A37" s="24" t="s">
        <v>18</v>
      </c>
      <c r="B37" s="74"/>
      <c r="C37" s="74"/>
      <c r="D37" s="25"/>
      <c r="E37" s="26"/>
      <c r="F37" s="75" t="s">
        <v>15</v>
      </c>
      <c r="G37" s="28">
        <f>SUM(G31:G36)</f>
        <v>44168.4</v>
      </c>
    </row>
    <row r="38" ht="16.5" spans="1:7">
      <c r="A38" s="33"/>
      <c r="B38" s="33"/>
      <c r="C38" s="33"/>
      <c r="D38" s="33"/>
      <c r="E38" s="33"/>
      <c r="F38" s="34"/>
      <c r="G38" s="35"/>
    </row>
    <row r="39" spans="1:1">
      <c r="A39" s="2" t="s">
        <v>19</v>
      </c>
    </row>
    <row r="40" spans="2:2">
      <c r="B40" s="2" t="s">
        <v>20</v>
      </c>
    </row>
    <row r="42" spans="1:1">
      <c r="A42" s="2" t="s">
        <v>21</v>
      </c>
    </row>
    <row r="43" spans="2:2">
      <c r="B43" s="2" t="s">
        <v>116</v>
      </c>
    </row>
    <row r="44" spans="2:2">
      <c r="B44" s="2" t="s">
        <v>59</v>
      </c>
    </row>
    <row r="45" spans="2:2">
      <c r="B45" s="2" t="s">
        <v>60</v>
      </c>
    </row>
    <row r="46" spans="2:2">
      <c r="B46" s="2" t="s">
        <v>61</v>
      </c>
    </row>
    <row r="48" spans="1:1">
      <c r="A48" s="2" t="s">
        <v>25</v>
      </c>
    </row>
    <row r="49" spans="2:2">
      <c r="B49" s="2" t="s">
        <v>117</v>
      </c>
    </row>
    <row r="50" s="1" customFormat="1" spans="2:2">
      <c r="B50" s="2" t="s">
        <v>62</v>
      </c>
    </row>
    <row r="51" s="1" customFormat="1"/>
    <row r="52" spans="1:1">
      <c r="A52" s="2" t="s">
        <v>27</v>
      </c>
    </row>
    <row r="53" spans="2:2">
      <c r="B53" s="2" t="s">
        <v>28</v>
      </c>
    </row>
    <row r="55" spans="2:2">
      <c r="B55" s="2" t="s">
        <v>29</v>
      </c>
    </row>
    <row r="57" spans="2:2">
      <c r="B57" s="2" t="s">
        <v>30</v>
      </c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70" spans="1:4">
      <c r="A70" s="2" t="s">
        <v>85</v>
      </c>
      <c r="D70" s="2" t="s">
        <v>35</v>
      </c>
    </row>
    <row r="73" spans="1:4">
      <c r="A73" s="2" t="s">
        <v>36</v>
      </c>
      <c r="D73" s="2" t="s">
        <v>37</v>
      </c>
    </row>
    <row r="74" spans="1:4">
      <c r="A74" s="2" t="s">
        <v>38</v>
      </c>
      <c r="D74" s="2" t="s">
        <v>39</v>
      </c>
    </row>
    <row r="78" spans="1:5">
      <c r="A78" s="2" t="s">
        <v>190</v>
      </c>
      <c r="D78" s="2" t="s">
        <v>41</v>
      </c>
      <c r="E78" s="2" t="s">
        <v>42</v>
      </c>
    </row>
    <row r="79" spans="1:5">
      <c r="A79" s="2" t="s">
        <v>191</v>
      </c>
      <c r="E79" s="2" t="s">
        <v>44</v>
      </c>
    </row>
  </sheetData>
  <mergeCells count="27">
    <mergeCell ref="A4:B4"/>
    <mergeCell ref="A27:E27"/>
    <mergeCell ref="A37:E37"/>
    <mergeCell ref="A19:A22"/>
    <mergeCell ref="A23:A26"/>
    <mergeCell ref="A31:A33"/>
    <mergeCell ref="A34:A36"/>
    <mergeCell ref="B19:B22"/>
    <mergeCell ref="B23:B26"/>
    <mergeCell ref="B31:B33"/>
    <mergeCell ref="B34:B36"/>
    <mergeCell ref="D19:D22"/>
    <mergeCell ref="D23:D26"/>
    <mergeCell ref="D31:D33"/>
    <mergeCell ref="D34:D36"/>
    <mergeCell ref="E19:E22"/>
    <mergeCell ref="E23:E26"/>
    <mergeCell ref="E31:E33"/>
    <mergeCell ref="E34:E36"/>
    <mergeCell ref="F19:F22"/>
    <mergeCell ref="F23:F26"/>
    <mergeCell ref="F31:F33"/>
    <mergeCell ref="F34:F36"/>
    <mergeCell ref="G19:G22"/>
    <mergeCell ref="G23:G26"/>
    <mergeCell ref="G31:G33"/>
    <mergeCell ref="G34:G36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2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45904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104</v>
      </c>
      <c r="B7" s="3"/>
    </row>
    <row r="8" spans="1:1">
      <c r="A8" s="2" t="s">
        <v>106</v>
      </c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107</v>
      </c>
    </row>
    <row r="18" ht="15" spans="3:3">
      <c r="C18" s="107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3" t="s">
        <v>192</v>
      </c>
      <c r="D20" s="64">
        <v>22495</v>
      </c>
      <c r="E20" s="12">
        <f>(D20*0.76)-600</f>
        <v>16496.2</v>
      </c>
      <c r="F20" s="9" t="s">
        <v>15</v>
      </c>
      <c r="G20" s="65">
        <f>E20*A20</f>
        <v>16496.2</v>
      </c>
    </row>
    <row r="21" spans="1:7">
      <c r="A21" s="14"/>
      <c r="B21" s="14"/>
      <c r="C21" s="67" t="s">
        <v>109</v>
      </c>
      <c r="D21" s="68"/>
      <c r="E21" s="17"/>
      <c r="F21" s="14"/>
      <c r="G21" s="69"/>
    </row>
    <row r="22" spans="1:7">
      <c r="A22" s="14"/>
      <c r="B22" s="14"/>
      <c r="C22" s="67" t="s">
        <v>193</v>
      </c>
      <c r="D22" s="68"/>
      <c r="E22" s="17"/>
      <c r="F22" s="14"/>
      <c r="G22" s="69"/>
    </row>
    <row r="23" ht="15" spans="1:7">
      <c r="A23" s="19"/>
      <c r="B23" s="19"/>
      <c r="C23" s="71" t="s">
        <v>111</v>
      </c>
      <c r="D23" s="72"/>
      <c r="E23" s="22"/>
      <c r="F23" s="19"/>
      <c r="G23" s="73"/>
    </row>
    <row r="24" ht="15" spans="1:7">
      <c r="A24" s="42" t="s">
        <v>78</v>
      </c>
      <c r="B24" s="52"/>
      <c r="C24" s="52"/>
      <c r="D24" s="43"/>
      <c r="E24" s="44"/>
      <c r="F24" s="53" t="s">
        <v>15</v>
      </c>
      <c r="G24" s="46">
        <v>600</v>
      </c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SUM(G20:G24)</f>
        <v>17096.2</v>
      </c>
    </row>
    <row r="26" ht="16.5" spans="1:7">
      <c r="A26" s="33"/>
      <c r="B26" s="33"/>
      <c r="C26" s="33"/>
      <c r="D26" s="33"/>
      <c r="E26" s="33"/>
      <c r="F26" s="34"/>
      <c r="G26" s="35"/>
    </row>
    <row r="27" ht="15" spans="3:3">
      <c r="C27" s="107" t="s">
        <v>80</v>
      </c>
    </row>
    <row r="28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spans="1:7">
      <c r="A29" s="9">
        <v>1</v>
      </c>
      <c r="B29" s="9" t="s">
        <v>13</v>
      </c>
      <c r="C29" s="63" t="s">
        <v>194</v>
      </c>
      <c r="D29" s="11">
        <v>26195</v>
      </c>
      <c r="E29" s="12">
        <f>(D29*0.76)-1300</f>
        <v>18608.2</v>
      </c>
      <c r="F29" s="9" t="s">
        <v>15</v>
      </c>
      <c r="G29" s="13">
        <f>E29*A29</f>
        <v>18608.2</v>
      </c>
    </row>
    <row r="30" spans="1:7">
      <c r="A30" s="14"/>
      <c r="B30" s="14"/>
      <c r="C30" s="67" t="s">
        <v>113</v>
      </c>
      <c r="D30" s="16"/>
      <c r="E30" s="17"/>
      <c r="F30" s="14"/>
      <c r="G30" s="18"/>
    </row>
    <row r="31" spans="1:7">
      <c r="A31" s="14"/>
      <c r="B31" s="14"/>
      <c r="C31" s="67" t="s">
        <v>195</v>
      </c>
      <c r="D31" s="16"/>
      <c r="E31" s="17"/>
      <c r="F31" s="14"/>
      <c r="G31" s="18"/>
    </row>
    <row r="32" ht="15" spans="1:7">
      <c r="A32" s="19"/>
      <c r="B32" s="19"/>
      <c r="C32" s="71" t="s">
        <v>186</v>
      </c>
      <c r="D32" s="21"/>
      <c r="E32" s="22"/>
      <c r="F32" s="19"/>
      <c r="G32" s="23"/>
    </row>
    <row r="33" ht="15" spans="1:7">
      <c r="A33" s="42" t="s">
        <v>78</v>
      </c>
      <c r="B33" s="52"/>
      <c r="C33" s="52"/>
      <c r="D33" s="43"/>
      <c r="E33" s="44"/>
      <c r="F33" s="53" t="s">
        <v>15</v>
      </c>
      <c r="G33" s="46">
        <v>600</v>
      </c>
    </row>
    <row r="34" ht="17.25" spans="1:7">
      <c r="A34" s="24" t="s">
        <v>18</v>
      </c>
      <c r="B34" s="74"/>
      <c r="C34" s="74"/>
      <c r="D34" s="25"/>
      <c r="E34" s="26"/>
      <c r="F34" s="75" t="s">
        <v>15</v>
      </c>
      <c r="G34" s="28">
        <f>SUM(G29:G33)</f>
        <v>19208.2</v>
      </c>
    </row>
    <row r="35" ht="16.5" spans="1:7">
      <c r="A35" s="33"/>
      <c r="B35" s="33"/>
      <c r="C35" s="33"/>
      <c r="D35" s="33"/>
      <c r="E35" s="33"/>
      <c r="F35" s="34"/>
      <c r="G35" s="35"/>
    </row>
    <row r="36" spans="1:1">
      <c r="A36" s="2" t="s">
        <v>19</v>
      </c>
    </row>
    <row r="37" spans="2:2">
      <c r="B37" s="2" t="s">
        <v>20</v>
      </c>
    </row>
    <row r="39" spans="1:1">
      <c r="A39" s="2" t="s">
        <v>21</v>
      </c>
    </row>
    <row r="40" spans="2:2">
      <c r="B40" s="2" t="s">
        <v>116</v>
      </c>
    </row>
    <row r="42" spans="1:1">
      <c r="A42" s="2" t="s">
        <v>25</v>
      </c>
    </row>
    <row r="43" spans="2:2">
      <c r="B43" s="2" t="s">
        <v>117</v>
      </c>
    </row>
    <row r="44" s="1" customFormat="1"/>
    <row r="45" spans="1:1">
      <c r="A45" s="2" t="s">
        <v>27</v>
      </c>
    </row>
    <row r="46" spans="2:2">
      <c r="B46" s="2" t="s">
        <v>28</v>
      </c>
    </row>
    <row r="48" spans="2:2">
      <c r="B48" s="2" t="s">
        <v>29</v>
      </c>
    </row>
    <row r="50" spans="2:2">
      <c r="B50" s="2" t="s">
        <v>30</v>
      </c>
    </row>
    <row r="56" spans="1:1">
      <c r="A56" s="2" t="s">
        <v>31</v>
      </c>
    </row>
    <row r="59" spans="1:1">
      <c r="A59" s="2" t="s">
        <v>32</v>
      </c>
    </row>
    <row r="60" spans="1:1">
      <c r="A60" s="2" t="s">
        <v>33</v>
      </c>
    </row>
    <row r="63" spans="1:4">
      <c r="A63" s="2" t="s">
        <v>85</v>
      </c>
      <c r="D63" s="2" t="s">
        <v>35</v>
      </c>
    </row>
    <row r="66" spans="1:4">
      <c r="A66" s="2" t="s">
        <v>36</v>
      </c>
      <c r="D66" s="2" t="s">
        <v>37</v>
      </c>
    </row>
    <row r="67" spans="1:4">
      <c r="A67" s="2" t="s">
        <v>38</v>
      </c>
      <c r="D67" s="2" t="s">
        <v>39</v>
      </c>
    </row>
    <row r="71" spans="1:5">
      <c r="A71" s="2" t="s">
        <v>196</v>
      </c>
      <c r="D71" s="2" t="s">
        <v>41</v>
      </c>
      <c r="E71" s="2" t="s">
        <v>42</v>
      </c>
    </row>
    <row r="72" spans="1:5">
      <c r="A72" s="2" t="s">
        <v>197</v>
      </c>
      <c r="E72" s="2" t="s">
        <v>44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3"/>
  <sheetViews>
    <sheetView workbookViewId="0">
      <selection activeCell="D9" sqref="D9"/>
    </sheetView>
  </sheetViews>
  <sheetFormatPr defaultColWidth="9.1047619047619" defaultRowHeight="14.25" outlineLevelCol="7"/>
  <cols>
    <col min="1" max="1" width="6.55238095238095" style="2" customWidth="1"/>
    <col min="2" max="2" width="15.1047619047619" style="2" customWidth="1"/>
    <col min="3" max="3" width="57.1047619047619" style="2" customWidth="1"/>
    <col min="4" max="4" width="15.2190476190476" style="2" customWidth="1"/>
    <col min="5" max="5" width="25.552380952381" style="2" customWidth="1"/>
    <col min="6" max="6" width="10.2190476190476" style="2" customWidth="1"/>
    <col min="7" max="7" width="24.7809523809524" style="2" customWidth="1"/>
    <col min="8" max="16384" width="9.1047619047619" style="2"/>
  </cols>
  <sheetData>
    <row r="4" spans="1:2">
      <c r="A4" s="3">
        <v>45908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198</v>
      </c>
      <c r="B7" s="3"/>
    </row>
    <row r="8" spans="1:2">
      <c r="A8" s="3" t="s">
        <v>199</v>
      </c>
      <c r="B8" s="3"/>
    </row>
    <row r="9" spans="1:1">
      <c r="A9" s="2" t="s">
        <v>200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70</v>
      </c>
    </row>
    <row r="18" ht="15" spans="3:3">
      <c r="C18" s="107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14</v>
      </c>
      <c r="D20" s="11">
        <v>113195</v>
      </c>
      <c r="E20" s="12">
        <f>(D20*0.76)-7000</f>
        <v>79028.2</v>
      </c>
      <c r="F20" s="9" t="s">
        <v>15</v>
      </c>
      <c r="G20" s="13">
        <f>E20*A20</f>
        <v>79028.2</v>
      </c>
    </row>
    <row r="21" spans="1:7">
      <c r="A21" s="14"/>
      <c r="B21" s="14"/>
      <c r="C21" s="15" t="s">
        <v>16</v>
      </c>
      <c r="D21" s="16"/>
      <c r="E21" s="17"/>
      <c r="F21" s="14"/>
      <c r="G21" s="18"/>
    </row>
    <row r="22" ht="15" spans="1:7">
      <c r="A22" s="19"/>
      <c r="B22" s="19"/>
      <c r="C22" s="20" t="s">
        <v>17</v>
      </c>
      <c r="D22" s="21"/>
      <c r="E22" s="22"/>
      <c r="F22" s="19"/>
      <c r="G22" s="23"/>
    </row>
    <row r="23" spans="1:7">
      <c r="A23" s="9">
        <v>1</v>
      </c>
      <c r="B23" s="9" t="s">
        <v>13</v>
      </c>
      <c r="C23" s="10" t="s">
        <v>100</v>
      </c>
      <c r="D23" s="11">
        <v>41995</v>
      </c>
      <c r="E23" s="12">
        <f>(D23*0.76)-4000</f>
        <v>27916.2</v>
      </c>
      <c r="F23" s="9" t="s">
        <v>15</v>
      </c>
      <c r="G23" s="13">
        <f>E23*A23</f>
        <v>27916.2</v>
      </c>
    </row>
    <row r="24" spans="1:7">
      <c r="A24" s="14"/>
      <c r="B24" s="14"/>
      <c r="C24" s="15" t="s">
        <v>101</v>
      </c>
      <c r="D24" s="16"/>
      <c r="E24" s="17"/>
      <c r="F24" s="14"/>
      <c r="G24" s="18"/>
    </row>
    <row r="25" ht="15" spans="1:7">
      <c r="A25" s="19"/>
      <c r="B25" s="19"/>
      <c r="C25" s="20" t="s">
        <v>102</v>
      </c>
      <c r="D25" s="21"/>
      <c r="E25" s="22"/>
      <c r="F25" s="19"/>
      <c r="G25" s="23"/>
    </row>
    <row r="26" spans="1:7">
      <c r="A26" s="9">
        <v>1</v>
      </c>
      <c r="B26" s="62" t="s">
        <v>13</v>
      </c>
      <c r="C26" s="63" t="s">
        <v>201</v>
      </c>
      <c r="D26" s="64">
        <v>48695</v>
      </c>
      <c r="E26" s="12">
        <f>(D26*0.76)-1800</f>
        <v>35208.2</v>
      </c>
      <c r="F26" s="9" t="s">
        <v>15</v>
      </c>
      <c r="G26" s="65">
        <f>E26*A26</f>
        <v>35208.2</v>
      </c>
    </row>
    <row r="27" spans="1:7">
      <c r="A27" s="14"/>
      <c r="B27" s="66"/>
      <c r="C27" s="67" t="s">
        <v>113</v>
      </c>
      <c r="D27" s="68"/>
      <c r="E27" s="17"/>
      <c r="F27" s="14"/>
      <c r="G27" s="69"/>
    </row>
    <row r="28" spans="1:7">
      <c r="A28" s="14"/>
      <c r="B28" s="66"/>
      <c r="C28" s="67" t="s">
        <v>202</v>
      </c>
      <c r="D28" s="68"/>
      <c r="E28" s="17"/>
      <c r="F28" s="14"/>
      <c r="G28" s="69"/>
    </row>
    <row r="29" ht="15" spans="1:7">
      <c r="A29" s="19"/>
      <c r="B29" s="70"/>
      <c r="C29" s="71" t="s">
        <v>203</v>
      </c>
      <c r="D29" s="72"/>
      <c r="E29" s="22"/>
      <c r="F29" s="19"/>
      <c r="G29" s="73"/>
    </row>
    <row r="30" ht="17.25" spans="1:7">
      <c r="A30" s="24" t="s">
        <v>18</v>
      </c>
      <c r="B30" s="74"/>
      <c r="C30" s="74"/>
      <c r="D30" s="25"/>
      <c r="E30" s="26"/>
      <c r="F30" s="75" t="s">
        <v>15</v>
      </c>
      <c r="G30" s="28">
        <f>SUM(G20:G29)</f>
        <v>142152.6</v>
      </c>
    </row>
    <row r="31" ht="15" spans="1:7">
      <c r="A31" s="47" t="s">
        <v>77</v>
      </c>
      <c r="B31" s="48"/>
      <c r="C31" s="49"/>
      <c r="D31" s="50"/>
      <c r="E31" s="21"/>
      <c r="F31" s="19" t="s">
        <v>15</v>
      </c>
      <c r="G31" s="51">
        <v>34110</v>
      </c>
    </row>
    <row r="32" customFormat="1" ht="15.75" spans="1:8">
      <c r="A32" s="42" t="s">
        <v>78</v>
      </c>
      <c r="B32" s="52"/>
      <c r="C32" s="52"/>
      <c r="D32" s="43"/>
      <c r="E32" s="44"/>
      <c r="F32" s="53" t="s">
        <v>15</v>
      </c>
      <c r="G32" s="46">
        <v>600</v>
      </c>
      <c r="H32" s="1"/>
    </row>
    <row r="33" ht="17.25" spans="1:7">
      <c r="A33" s="24" t="s">
        <v>79</v>
      </c>
      <c r="B33" s="74"/>
      <c r="C33" s="74"/>
      <c r="D33" s="25"/>
      <c r="E33" s="26"/>
      <c r="F33" s="75" t="s">
        <v>15</v>
      </c>
      <c r="G33" s="28">
        <f>SUM(G30:G32)</f>
        <v>176862.6</v>
      </c>
    </row>
    <row r="34" s="1" customFormat="1" ht="16.5" spans="1:7">
      <c r="A34" s="33"/>
      <c r="B34" s="33"/>
      <c r="C34" s="33"/>
      <c r="D34" s="33"/>
      <c r="E34" s="33"/>
      <c r="F34" s="90"/>
      <c r="G34" s="35"/>
    </row>
    <row r="35" s="1" customFormat="1" ht="15" spans="1:7">
      <c r="A35" s="2"/>
      <c r="B35" s="2"/>
      <c r="C35" s="107" t="s">
        <v>80</v>
      </c>
      <c r="D35" s="2"/>
      <c r="E35" s="2"/>
      <c r="F35" s="2"/>
      <c r="G35" s="2"/>
    </row>
    <row r="36" s="1" customFormat="1" ht="25.5" customHeight="1" spans="1:7">
      <c r="A36" s="5" t="s">
        <v>7</v>
      </c>
      <c r="B36" s="5" t="s">
        <v>8</v>
      </c>
      <c r="C36" s="5" t="s">
        <v>9</v>
      </c>
      <c r="D36" s="5" t="s">
        <v>10</v>
      </c>
      <c r="E36" s="6" t="s">
        <v>11</v>
      </c>
      <c r="F36" s="7"/>
      <c r="G36" s="8" t="s">
        <v>12</v>
      </c>
    </row>
    <row r="37" s="1" customFormat="1" spans="1:7">
      <c r="A37" s="9">
        <v>1</v>
      </c>
      <c r="B37" s="9" t="s">
        <v>13</v>
      </c>
      <c r="C37" s="10" t="s">
        <v>14</v>
      </c>
      <c r="D37" s="11">
        <v>113195</v>
      </c>
      <c r="E37" s="12">
        <f>(D37*0.76)-7000</f>
        <v>79028.2</v>
      </c>
      <c r="F37" s="9" t="s">
        <v>15</v>
      </c>
      <c r="G37" s="13">
        <f>E37*A37</f>
        <v>79028.2</v>
      </c>
    </row>
    <row r="38" s="1" customFormat="1" spans="1:7">
      <c r="A38" s="14"/>
      <c r="B38" s="14"/>
      <c r="C38" s="15" t="s">
        <v>16</v>
      </c>
      <c r="D38" s="16"/>
      <c r="E38" s="17"/>
      <c r="F38" s="14"/>
      <c r="G38" s="18"/>
    </row>
    <row r="39" s="1" customFormat="1" ht="15" spans="1:7">
      <c r="A39" s="19"/>
      <c r="B39" s="19"/>
      <c r="C39" s="20" t="s">
        <v>17</v>
      </c>
      <c r="D39" s="21"/>
      <c r="E39" s="22"/>
      <c r="F39" s="19"/>
      <c r="G39" s="23"/>
    </row>
    <row r="40" s="1" customFormat="1" spans="1:7">
      <c r="A40" s="9">
        <v>1</v>
      </c>
      <c r="B40" s="9" t="s">
        <v>13</v>
      </c>
      <c r="C40" s="10" t="s">
        <v>56</v>
      </c>
      <c r="D40" s="11">
        <v>59595</v>
      </c>
      <c r="E40" s="12">
        <f>(D40*0.76)-7000</f>
        <v>38292.2</v>
      </c>
      <c r="F40" s="9" t="s">
        <v>15</v>
      </c>
      <c r="G40" s="13">
        <f>E40*A40</f>
        <v>38292.2</v>
      </c>
    </row>
    <row r="41" s="1" customFormat="1" spans="1:7">
      <c r="A41" s="14"/>
      <c r="B41" s="14"/>
      <c r="C41" s="15" t="s">
        <v>57</v>
      </c>
      <c r="D41" s="16"/>
      <c r="E41" s="17"/>
      <c r="F41" s="14"/>
      <c r="G41" s="18"/>
    </row>
    <row r="42" s="1" customFormat="1" ht="15" spans="1:7">
      <c r="A42" s="19"/>
      <c r="B42" s="19"/>
      <c r="C42" s="20" t="s">
        <v>58</v>
      </c>
      <c r="D42" s="21"/>
      <c r="E42" s="22"/>
      <c r="F42" s="19"/>
      <c r="G42" s="23"/>
    </row>
    <row r="43" s="1" customFormat="1" spans="1:7">
      <c r="A43" s="9">
        <v>1</v>
      </c>
      <c r="B43" s="62" t="s">
        <v>13</v>
      </c>
      <c r="C43" s="63" t="s">
        <v>201</v>
      </c>
      <c r="D43" s="64">
        <v>48695</v>
      </c>
      <c r="E43" s="12">
        <f>(D43*0.76)-1800</f>
        <v>35208.2</v>
      </c>
      <c r="F43" s="9" t="s">
        <v>15</v>
      </c>
      <c r="G43" s="65">
        <f>E43*A43</f>
        <v>35208.2</v>
      </c>
    </row>
    <row r="44" s="1" customFormat="1" spans="1:7">
      <c r="A44" s="14"/>
      <c r="B44" s="66"/>
      <c r="C44" s="67" t="s">
        <v>113</v>
      </c>
      <c r="D44" s="68"/>
      <c r="E44" s="17"/>
      <c r="F44" s="14"/>
      <c r="G44" s="69"/>
    </row>
    <row r="45" s="1" customFormat="1" spans="1:7">
      <c r="A45" s="14"/>
      <c r="B45" s="66"/>
      <c r="C45" s="67" t="s">
        <v>202</v>
      </c>
      <c r="D45" s="68"/>
      <c r="E45" s="17"/>
      <c r="F45" s="14"/>
      <c r="G45" s="69"/>
    </row>
    <row r="46" s="1" customFormat="1" ht="15" spans="1:7">
      <c r="A46" s="19"/>
      <c r="B46" s="70"/>
      <c r="C46" s="71" t="s">
        <v>203</v>
      </c>
      <c r="D46" s="72"/>
      <c r="E46" s="22"/>
      <c r="F46" s="19"/>
      <c r="G46" s="73"/>
    </row>
    <row r="47" ht="17.25" spans="1:7">
      <c r="A47" s="24" t="s">
        <v>18</v>
      </c>
      <c r="B47" s="74"/>
      <c r="C47" s="74"/>
      <c r="D47" s="25"/>
      <c r="E47" s="26"/>
      <c r="F47" s="75" t="s">
        <v>15</v>
      </c>
      <c r="G47" s="28">
        <f>SUM(G37:G46)</f>
        <v>152528.6</v>
      </c>
    </row>
    <row r="48" ht="15" spans="1:7">
      <c r="A48" s="47" t="s">
        <v>77</v>
      </c>
      <c r="B48" s="48"/>
      <c r="C48" s="49"/>
      <c r="D48" s="50"/>
      <c r="E48" s="21"/>
      <c r="F48" s="19" t="s">
        <v>15</v>
      </c>
      <c r="G48" s="51">
        <v>34110</v>
      </c>
    </row>
    <row r="49" customFormat="1" ht="15.75" spans="1:8">
      <c r="A49" s="42" t="s">
        <v>78</v>
      </c>
      <c r="B49" s="52"/>
      <c r="C49" s="52"/>
      <c r="D49" s="43"/>
      <c r="E49" s="44"/>
      <c r="F49" s="53" t="s">
        <v>15</v>
      </c>
      <c r="G49" s="46">
        <v>600</v>
      </c>
      <c r="H49" s="1"/>
    </row>
    <row r="50" ht="17.25" spans="1:7">
      <c r="A50" s="24" t="s">
        <v>79</v>
      </c>
      <c r="B50" s="74"/>
      <c r="C50" s="74"/>
      <c r="D50" s="25"/>
      <c r="E50" s="26"/>
      <c r="F50" s="75" t="s">
        <v>15</v>
      </c>
      <c r="G50" s="28">
        <f>SUM(G47:G49)</f>
        <v>187238.6</v>
      </c>
    </row>
    <row r="51" s="1" customFormat="1" ht="16.5" spans="1:7">
      <c r="A51" s="33"/>
      <c r="B51" s="33"/>
      <c r="C51" s="33"/>
      <c r="D51" s="33"/>
      <c r="E51" s="33"/>
      <c r="F51" s="90"/>
      <c r="G51" s="35"/>
    </row>
    <row r="52" spans="1:1">
      <c r="A52" s="2" t="s">
        <v>19</v>
      </c>
    </row>
    <row r="53" spans="2:2">
      <c r="B53" s="2" t="s">
        <v>20</v>
      </c>
    </row>
    <row r="55" spans="1:1">
      <c r="A55" s="2" t="s">
        <v>25</v>
      </c>
    </row>
    <row r="56" spans="2:2">
      <c r="B56" s="2" t="s">
        <v>62</v>
      </c>
    </row>
    <row r="58" spans="1:1">
      <c r="A58" s="2" t="s">
        <v>27</v>
      </c>
    </row>
    <row r="59" spans="2:2">
      <c r="B59" s="2" t="s">
        <v>28</v>
      </c>
    </row>
    <row r="60" spans="2:2">
      <c r="B60" s="36" t="s">
        <v>83</v>
      </c>
    </row>
    <row r="61" spans="2:2">
      <c r="B61" s="60" t="s">
        <v>84</v>
      </c>
    </row>
    <row r="63" spans="2:2">
      <c r="B63" s="2" t="s">
        <v>29</v>
      </c>
    </row>
    <row r="65" spans="2:2">
      <c r="B65" s="2" t="s">
        <v>30</v>
      </c>
    </row>
    <row r="66" spans="2:2">
      <c r="B66" s="38"/>
    </row>
    <row r="68" spans="1:1">
      <c r="A68" s="2" t="s">
        <v>31</v>
      </c>
    </row>
    <row r="71" spans="1:1">
      <c r="A71" s="2" t="s">
        <v>32</v>
      </c>
    </row>
    <row r="72" spans="1:1">
      <c r="A72" s="2" t="s">
        <v>33</v>
      </c>
    </row>
    <row r="75" spans="1:4">
      <c r="A75" s="2" t="s">
        <v>85</v>
      </c>
      <c r="D75" s="2" t="s">
        <v>35</v>
      </c>
    </row>
    <row r="78" spans="1:4">
      <c r="A78" s="2" t="s">
        <v>36</v>
      </c>
      <c r="D78" s="2" t="s">
        <v>37</v>
      </c>
    </row>
    <row r="79" spans="1:4">
      <c r="A79" s="2" t="s">
        <v>38</v>
      </c>
      <c r="D79" s="2" t="s">
        <v>39</v>
      </c>
    </row>
    <row r="82" spans="1:5">
      <c r="A82" s="2" t="s">
        <v>204</v>
      </c>
      <c r="D82" s="2" t="s">
        <v>41</v>
      </c>
      <c r="E82" s="2" t="s">
        <v>42</v>
      </c>
    </row>
    <row r="83" spans="1:5">
      <c r="A83" s="2" t="s">
        <v>205</v>
      </c>
      <c r="E83" s="2" t="s">
        <v>44</v>
      </c>
    </row>
  </sheetData>
  <mergeCells count="43">
    <mergeCell ref="A4:B4"/>
    <mergeCell ref="A30:E30"/>
    <mergeCell ref="A32:E32"/>
    <mergeCell ref="A33:E33"/>
    <mergeCell ref="A47:E47"/>
    <mergeCell ref="A49:E49"/>
    <mergeCell ref="A50:E50"/>
    <mergeCell ref="A20:A22"/>
    <mergeCell ref="A23:A25"/>
    <mergeCell ref="A26:A29"/>
    <mergeCell ref="A37:A39"/>
    <mergeCell ref="A40:A42"/>
    <mergeCell ref="A43:A46"/>
    <mergeCell ref="B20:B22"/>
    <mergeCell ref="B23:B25"/>
    <mergeCell ref="B26:B29"/>
    <mergeCell ref="B37:B39"/>
    <mergeCell ref="B40:B42"/>
    <mergeCell ref="B43:B46"/>
    <mergeCell ref="D20:D22"/>
    <mergeCell ref="D23:D25"/>
    <mergeCell ref="D26:D29"/>
    <mergeCell ref="D37:D39"/>
    <mergeCell ref="D40:D42"/>
    <mergeCell ref="D43:D46"/>
    <mergeCell ref="E20:E22"/>
    <mergeCell ref="E23:E25"/>
    <mergeCell ref="E26:E29"/>
    <mergeCell ref="E37:E39"/>
    <mergeCell ref="E40:E42"/>
    <mergeCell ref="E43:E46"/>
    <mergeCell ref="F20:F22"/>
    <mergeCell ref="F23:F25"/>
    <mergeCell ref="F26:F29"/>
    <mergeCell ref="F37:F39"/>
    <mergeCell ref="F40:F42"/>
    <mergeCell ref="F43:F46"/>
    <mergeCell ref="G20:G22"/>
    <mergeCell ref="G23:G25"/>
    <mergeCell ref="G26:G29"/>
    <mergeCell ref="G37:G39"/>
    <mergeCell ref="G40:G42"/>
    <mergeCell ref="G43:G46"/>
  </mergeCells>
  <pageMargins left="0.393055555555556" right="0.17" top="0.84" bottom="0.590277777777778" header="0.5" footer="0.196527777777778"/>
  <pageSetup paperSize="1" scale="52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3"/>
  <sheetViews>
    <sheetView workbookViewId="0">
      <selection activeCell="B8" sqref="B8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3" spans="1:2">
      <c r="A3" s="3">
        <v>45908</v>
      </c>
      <c r="B3" s="3"/>
    </row>
    <row r="4" spans="1:2">
      <c r="A4" s="3"/>
      <c r="B4" s="3"/>
    </row>
    <row r="5" spans="1:2">
      <c r="A5" s="3"/>
      <c r="B5" s="3"/>
    </row>
    <row r="6" spans="1:2">
      <c r="A6" s="3" t="s">
        <v>206</v>
      </c>
      <c r="B6" s="3"/>
    </row>
    <row r="7" spans="1:2">
      <c r="A7" s="3" t="s">
        <v>207</v>
      </c>
      <c r="B7" s="3"/>
    </row>
    <row r="8" spans="1:2">
      <c r="A8" s="3" t="s">
        <v>173</v>
      </c>
      <c r="B8" s="3"/>
    </row>
    <row r="9" spans="1:1">
      <c r="A9" s="2" t="s">
        <v>174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70</v>
      </c>
    </row>
    <row r="18" ht="15" spans="3:3">
      <c r="C18" s="107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188</v>
      </c>
      <c r="D20" s="11">
        <v>29995</v>
      </c>
      <c r="E20" s="12">
        <f>(D20*0.76)-4000</f>
        <v>18796.2</v>
      </c>
      <c r="F20" s="9" t="s">
        <v>15</v>
      </c>
      <c r="G20" s="13">
        <f>E20*A20</f>
        <v>18796.2</v>
      </c>
    </row>
    <row r="21" spans="1:7">
      <c r="A21" s="14"/>
      <c r="B21" s="14"/>
      <c r="C21" s="15" t="s">
        <v>101</v>
      </c>
      <c r="D21" s="16"/>
      <c r="E21" s="17"/>
      <c r="F21" s="14"/>
      <c r="G21" s="18"/>
    </row>
    <row r="22" ht="15" spans="1:7">
      <c r="A22" s="19"/>
      <c r="B22" s="19"/>
      <c r="C22" s="20" t="s">
        <v>189</v>
      </c>
      <c r="D22" s="21"/>
      <c r="E22" s="22"/>
      <c r="F22" s="19"/>
      <c r="G22" s="23"/>
    </row>
    <row r="23" spans="1:7">
      <c r="A23" s="9">
        <v>1</v>
      </c>
      <c r="B23" s="9" t="s">
        <v>13</v>
      </c>
      <c r="C23" s="10" t="s">
        <v>100</v>
      </c>
      <c r="D23" s="11">
        <v>41995</v>
      </c>
      <c r="E23" s="12">
        <f>(D23*0.76)-4000</f>
        <v>27916.2</v>
      </c>
      <c r="F23" s="9" t="s">
        <v>15</v>
      </c>
      <c r="G23" s="13">
        <f>E23*A23</f>
        <v>27916.2</v>
      </c>
    </row>
    <row r="24" spans="1:7">
      <c r="A24" s="14"/>
      <c r="B24" s="14"/>
      <c r="C24" s="15" t="s">
        <v>101</v>
      </c>
      <c r="D24" s="16"/>
      <c r="E24" s="17"/>
      <c r="F24" s="14"/>
      <c r="G24" s="18"/>
    </row>
    <row r="25" ht="15" spans="1:7">
      <c r="A25" s="19"/>
      <c r="B25" s="19"/>
      <c r="C25" s="20" t="s">
        <v>102</v>
      </c>
      <c r="D25" s="21"/>
      <c r="E25" s="22"/>
      <c r="F25" s="19"/>
      <c r="G25" s="23"/>
    </row>
    <row r="26" ht="17.25" spans="1:7">
      <c r="A26" s="24" t="s">
        <v>18</v>
      </c>
      <c r="B26" s="74"/>
      <c r="C26" s="74"/>
      <c r="D26" s="25"/>
      <c r="E26" s="26"/>
      <c r="F26" s="75" t="s">
        <v>15</v>
      </c>
      <c r="G26" s="28">
        <f>SUM(G20:G25)</f>
        <v>46712.4</v>
      </c>
    </row>
    <row r="27" ht="15" spans="1:7">
      <c r="A27" s="47" t="s">
        <v>133</v>
      </c>
      <c r="B27" s="48"/>
      <c r="C27" s="49"/>
      <c r="D27" s="50"/>
      <c r="E27" s="21"/>
      <c r="F27" s="19" t="s">
        <v>15</v>
      </c>
      <c r="G27" s="51">
        <v>28450</v>
      </c>
    </row>
    <row r="28" customFormat="1" ht="15.75" spans="1:8">
      <c r="A28" s="42" t="s">
        <v>78</v>
      </c>
      <c r="B28" s="52"/>
      <c r="C28" s="52"/>
      <c r="D28" s="43"/>
      <c r="E28" s="44"/>
      <c r="F28" s="53" t="s">
        <v>15</v>
      </c>
      <c r="G28" s="46">
        <v>1000</v>
      </c>
      <c r="H28" s="1"/>
    </row>
    <row r="29" ht="17.25" spans="1:7">
      <c r="A29" s="24" t="s">
        <v>79</v>
      </c>
      <c r="B29" s="74"/>
      <c r="C29" s="74"/>
      <c r="D29" s="25"/>
      <c r="E29" s="26"/>
      <c r="F29" s="75" t="s">
        <v>15</v>
      </c>
      <c r="G29" s="28">
        <f>SUM(G26:G28)</f>
        <v>76162.4</v>
      </c>
    </row>
    <row r="30" s="1" customFormat="1" ht="16.5" spans="1:7">
      <c r="A30" s="33"/>
      <c r="B30" s="33"/>
      <c r="C30" s="33"/>
      <c r="D30" s="33"/>
      <c r="E30" s="33"/>
      <c r="F30" s="90"/>
      <c r="G30" s="35"/>
    </row>
    <row r="31" spans="1:1">
      <c r="A31" s="2" t="s">
        <v>19</v>
      </c>
    </row>
    <row r="32" spans="2:2">
      <c r="B32" s="2" t="s">
        <v>20</v>
      </c>
    </row>
    <row r="34" spans="1:1">
      <c r="A34" s="2" t="s">
        <v>25</v>
      </c>
    </row>
    <row r="35" spans="2:2">
      <c r="B35" s="2" t="s">
        <v>62</v>
      </c>
    </row>
    <row r="37" spans="1:1">
      <c r="A37" s="2" t="s">
        <v>27</v>
      </c>
    </row>
    <row r="38" spans="2:2">
      <c r="B38" s="2" t="s">
        <v>28</v>
      </c>
    </row>
    <row r="39" spans="2:2">
      <c r="B39" s="36" t="s">
        <v>83</v>
      </c>
    </row>
    <row r="40" spans="2:2">
      <c r="B40" s="60" t="s">
        <v>84</v>
      </c>
    </row>
    <row r="42" spans="2:2">
      <c r="B42" s="2" t="s">
        <v>29</v>
      </c>
    </row>
    <row r="44" spans="2:2">
      <c r="B44" s="2" t="s">
        <v>30</v>
      </c>
    </row>
    <row r="45" spans="2:2">
      <c r="B45" s="38"/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85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2" spans="1:5">
      <c r="A62" s="2" t="s">
        <v>208</v>
      </c>
      <c r="D62" s="2" t="s">
        <v>41</v>
      </c>
      <c r="E62" s="2" t="s">
        <v>42</v>
      </c>
    </row>
    <row r="63" spans="1:5">
      <c r="A63" s="2" t="s">
        <v>176</v>
      </c>
      <c r="E63" s="2" t="s">
        <v>44</v>
      </c>
    </row>
  </sheetData>
  <mergeCells count="16">
    <mergeCell ref="A3:B3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83"/>
  <sheetViews>
    <sheetView workbookViewId="0">
      <selection activeCell="A5" sqref="A5"/>
    </sheetView>
  </sheetViews>
  <sheetFormatPr defaultColWidth="9.1047619047619" defaultRowHeight="14.25" outlineLevelCol="7"/>
  <cols>
    <col min="1" max="1" width="9.1047619047619" style="2" customWidth="1"/>
    <col min="2" max="2" width="15.2190476190476" style="2" customWidth="1"/>
    <col min="3" max="3" width="52.7809523809524" style="2" customWidth="1"/>
    <col min="4" max="4" width="12" style="2" customWidth="1"/>
    <col min="5" max="5" width="16.3333333333333" style="2" customWidth="1"/>
    <col min="6" max="6" width="7" style="2" customWidth="1"/>
    <col min="7" max="7" width="16.552380952381" style="2" customWidth="1"/>
    <col min="8" max="16384" width="9.1047619047619" style="2"/>
  </cols>
  <sheetData>
    <row r="3" spans="1:2">
      <c r="A3" s="3">
        <v>45908</v>
      </c>
      <c r="B3" s="3"/>
    </row>
    <row r="4" spans="1:2">
      <c r="A4" s="3"/>
      <c r="B4" s="3"/>
    </row>
    <row r="5" spans="1:2">
      <c r="A5" s="3" t="s">
        <v>165</v>
      </c>
      <c r="B5" s="3"/>
    </row>
    <row r="6" spans="1:2">
      <c r="A6" s="3" t="s">
        <v>166</v>
      </c>
      <c r="B6" s="3"/>
    </row>
    <row r="7" spans="1:2">
      <c r="A7" s="3" t="s">
        <v>167</v>
      </c>
      <c r="B7" s="3"/>
    </row>
    <row r="8" spans="1:1">
      <c r="A8" s="2" t="s">
        <v>168</v>
      </c>
    </row>
    <row r="10" spans="1:1">
      <c r="A10" s="2" t="s">
        <v>3</v>
      </c>
    </row>
    <row r="12" spans="2:2">
      <c r="B12" s="2" t="s">
        <v>4</v>
      </c>
    </row>
    <row r="13" spans="2:2">
      <c r="B13" s="2" t="s">
        <v>5</v>
      </c>
    </row>
    <row r="15" spans="1:1">
      <c r="A15" s="2" t="s">
        <v>70</v>
      </c>
    </row>
    <row r="16" ht="15" spans="3:3">
      <c r="C16" s="107" t="s">
        <v>71</v>
      </c>
    </row>
    <row r="17" ht="25.5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pans="1:7">
      <c r="A18" s="9">
        <v>1</v>
      </c>
      <c r="B18" s="9" t="s">
        <v>13</v>
      </c>
      <c r="C18" s="10" t="s">
        <v>14</v>
      </c>
      <c r="D18" s="11">
        <v>113195</v>
      </c>
      <c r="E18" s="12">
        <f>(D18*0.74)-7000</f>
        <v>76764.3</v>
      </c>
      <c r="F18" s="9" t="s">
        <v>15</v>
      </c>
      <c r="G18" s="13">
        <f>E18*A18</f>
        <v>76764.3</v>
      </c>
    </row>
    <row r="19" spans="1:7">
      <c r="A19" s="14"/>
      <c r="B19" s="14"/>
      <c r="C19" s="15" t="s">
        <v>16</v>
      </c>
      <c r="D19" s="16"/>
      <c r="E19" s="17"/>
      <c r="F19" s="14"/>
      <c r="G19" s="18"/>
    </row>
    <row r="20" ht="15" spans="1:7">
      <c r="A20" s="19"/>
      <c r="B20" s="19"/>
      <c r="C20" s="20" t="s">
        <v>17</v>
      </c>
      <c r="D20" s="21"/>
      <c r="E20" s="22"/>
      <c r="F20" s="19"/>
      <c r="G20" s="23"/>
    </row>
    <row r="21" spans="1:7">
      <c r="A21" s="9">
        <v>1</v>
      </c>
      <c r="B21" s="9" t="s">
        <v>13</v>
      </c>
      <c r="C21" s="10" t="s">
        <v>123</v>
      </c>
      <c r="D21" s="11">
        <v>32995</v>
      </c>
      <c r="E21" s="12">
        <f>(D21*0.74)-4000</f>
        <v>20416.3</v>
      </c>
      <c r="F21" s="9" t="s">
        <v>15</v>
      </c>
      <c r="G21" s="13">
        <f>E21*A21</f>
        <v>20416.3</v>
      </c>
    </row>
    <row r="22" spans="1:7">
      <c r="A22" s="14"/>
      <c r="B22" s="14"/>
      <c r="C22" s="15" t="s">
        <v>101</v>
      </c>
      <c r="D22" s="16"/>
      <c r="E22" s="17"/>
      <c r="F22" s="14"/>
      <c r="G22" s="18"/>
    </row>
    <row r="23" ht="15" spans="1:7">
      <c r="A23" s="19"/>
      <c r="B23" s="19"/>
      <c r="C23" s="20" t="s">
        <v>124</v>
      </c>
      <c r="D23" s="21"/>
      <c r="E23" s="22"/>
      <c r="F23" s="19"/>
      <c r="G23" s="23"/>
    </row>
    <row r="24" spans="1:7">
      <c r="A24" s="9">
        <v>1</v>
      </c>
      <c r="B24" s="62" t="s">
        <v>13</v>
      </c>
      <c r="C24" s="63" t="s">
        <v>184</v>
      </c>
      <c r="D24" s="64">
        <v>28995</v>
      </c>
      <c r="E24" s="12">
        <f>(D24*0.74)-1300</f>
        <v>20156.3</v>
      </c>
      <c r="F24" s="9" t="s">
        <v>15</v>
      </c>
      <c r="G24" s="65">
        <f>E24*A24</f>
        <v>20156.3</v>
      </c>
    </row>
    <row r="25" spans="1:7">
      <c r="A25" s="14"/>
      <c r="B25" s="66"/>
      <c r="C25" s="67" t="s">
        <v>113</v>
      </c>
      <c r="D25" s="68"/>
      <c r="E25" s="17"/>
      <c r="F25" s="14"/>
      <c r="G25" s="69"/>
    </row>
    <row r="26" spans="1:7">
      <c r="A26" s="14"/>
      <c r="B26" s="66"/>
      <c r="C26" s="67" t="s">
        <v>185</v>
      </c>
      <c r="D26" s="68"/>
      <c r="E26" s="17"/>
      <c r="F26" s="14"/>
      <c r="G26" s="69"/>
    </row>
    <row r="27" ht="15" spans="1:7">
      <c r="A27" s="19"/>
      <c r="B27" s="70"/>
      <c r="C27" s="71" t="s">
        <v>186</v>
      </c>
      <c r="D27" s="72"/>
      <c r="E27" s="22"/>
      <c r="F27" s="19"/>
      <c r="G27" s="73"/>
    </row>
    <row r="28" ht="17.25" spans="1:7">
      <c r="A28" s="24" t="s">
        <v>18</v>
      </c>
      <c r="B28" s="74"/>
      <c r="C28" s="74"/>
      <c r="D28" s="25"/>
      <c r="E28" s="26"/>
      <c r="F28" s="75" t="s">
        <v>15</v>
      </c>
      <c r="G28" s="28">
        <f>SUM(G18:G27)</f>
        <v>117336.9</v>
      </c>
    </row>
    <row r="29" ht="15" spans="1:7">
      <c r="A29" s="47" t="s">
        <v>77</v>
      </c>
      <c r="B29" s="48"/>
      <c r="C29" s="49"/>
      <c r="D29" s="50"/>
      <c r="E29" s="21"/>
      <c r="F29" s="19" t="s">
        <v>15</v>
      </c>
      <c r="G29" s="51">
        <v>36825</v>
      </c>
    </row>
    <row r="30" customFormat="1" ht="15.75" spans="1:8">
      <c r="A30" s="42" t="s">
        <v>78</v>
      </c>
      <c r="B30" s="52"/>
      <c r="C30" s="52"/>
      <c r="D30" s="43"/>
      <c r="E30" s="44"/>
      <c r="F30" s="53" t="s">
        <v>15</v>
      </c>
      <c r="G30" s="46">
        <v>600</v>
      </c>
      <c r="H30" s="1"/>
    </row>
    <row r="31" ht="17.25" spans="1:7">
      <c r="A31" s="24" t="s">
        <v>79</v>
      </c>
      <c r="B31" s="74"/>
      <c r="C31" s="74"/>
      <c r="D31" s="25"/>
      <c r="E31" s="26"/>
      <c r="F31" s="75" t="s">
        <v>15</v>
      </c>
      <c r="G31" s="28">
        <f>SUM(G28:G30)</f>
        <v>154761.9</v>
      </c>
    </row>
    <row r="32" s="1" customFormat="1" ht="16.5" spans="1:7">
      <c r="A32" s="33"/>
      <c r="B32" s="33"/>
      <c r="C32" s="33"/>
      <c r="D32" s="33"/>
      <c r="E32" s="33"/>
      <c r="F32" s="90"/>
      <c r="G32" s="35"/>
    </row>
    <row r="33" s="1" customFormat="1" ht="15" spans="1:7">
      <c r="A33" s="2"/>
      <c r="B33" s="2"/>
      <c r="C33" s="107" t="s">
        <v>80</v>
      </c>
      <c r="D33" s="2"/>
      <c r="E33" s="2"/>
      <c r="F33" s="2"/>
      <c r="G33" s="2"/>
    </row>
    <row r="34" s="1" customFormat="1" ht="25.5" customHeight="1" spans="1:7">
      <c r="A34" s="5" t="s">
        <v>7</v>
      </c>
      <c r="B34" s="5" t="s">
        <v>8</v>
      </c>
      <c r="C34" s="5" t="s">
        <v>9</v>
      </c>
      <c r="D34" s="5" t="s">
        <v>10</v>
      </c>
      <c r="E34" s="6" t="s">
        <v>11</v>
      </c>
      <c r="F34" s="7"/>
      <c r="G34" s="8" t="s">
        <v>12</v>
      </c>
    </row>
    <row r="35" s="1" customFormat="1" spans="1:7">
      <c r="A35" s="9">
        <v>1</v>
      </c>
      <c r="B35" s="9" t="s">
        <v>13</v>
      </c>
      <c r="C35" s="10" t="s">
        <v>14</v>
      </c>
      <c r="D35" s="11">
        <v>113195</v>
      </c>
      <c r="E35" s="12">
        <f>(D35*0.74)-7000</f>
        <v>76764.3</v>
      </c>
      <c r="F35" s="9" t="s">
        <v>15</v>
      </c>
      <c r="G35" s="13">
        <f>E35*A35</f>
        <v>76764.3</v>
      </c>
    </row>
    <row r="36" s="1" customFormat="1" spans="1:7">
      <c r="A36" s="14"/>
      <c r="B36" s="14"/>
      <c r="C36" s="15" t="s">
        <v>16</v>
      </c>
      <c r="D36" s="16"/>
      <c r="E36" s="17"/>
      <c r="F36" s="14"/>
      <c r="G36" s="18"/>
    </row>
    <row r="37" s="1" customFormat="1" ht="15" spans="1:7">
      <c r="A37" s="19"/>
      <c r="B37" s="19"/>
      <c r="C37" s="20" t="s">
        <v>17</v>
      </c>
      <c r="D37" s="21"/>
      <c r="E37" s="22"/>
      <c r="F37" s="19"/>
      <c r="G37" s="23"/>
    </row>
    <row r="38" s="1" customFormat="1" spans="1:7">
      <c r="A38" s="9">
        <v>1</v>
      </c>
      <c r="B38" s="9" t="s">
        <v>13</v>
      </c>
      <c r="C38" s="10" t="s">
        <v>125</v>
      </c>
      <c r="D38" s="11">
        <v>46595</v>
      </c>
      <c r="E38" s="12">
        <f>(D38*0.74)-7000</f>
        <v>27480.3</v>
      </c>
      <c r="F38" s="9" t="s">
        <v>15</v>
      </c>
      <c r="G38" s="13">
        <f>E38*A38</f>
        <v>27480.3</v>
      </c>
    </row>
    <row r="39" s="1" customFormat="1" spans="1:7">
      <c r="A39" s="14"/>
      <c r="B39" s="14"/>
      <c r="C39" s="15" t="s">
        <v>57</v>
      </c>
      <c r="D39" s="16"/>
      <c r="E39" s="17"/>
      <c r="F39" s="14"/>
      <c r="G39" s="18"/>
    </row>
    <row r="40" s="1" customFormat="1" ht="15" spans="1:7">
      <c r="A40" s="19"/>
      <c r="B40" s="19"/>
      <c r="C40" s="20" t="s">
        <v>126</v>
      </c>
      <c r="D40" s="21"/>
      <c r="E40" s="22"/>
      <c r="F40" s="19"/>
      <c r="G40" s="23"/>
    </row>
    <row r="41" s="1" customFormat="1" spans="1:7">
      <c r="A41" s="9">
        <v>1</v>
      </c>
      <c r="B41" s="62" t="s">
        <v>13</v>
      </c>
      <c r="C41" s="63" t="s">
        <v>184</v>
      </c>
      <c r="D41" s="64">
        <v>28995</v>
      </c>
      <c r="E41" s="12">
        <f>(D41*0.74)-1300</f>
        <v>20156.3</v>
      </c>
      <c r="F41" s="9" t="s">
        <v>15</v>
      </c>
      <c r="G41" s="65">
        <f>E41*A41</f>
        <v>20156.3</v>
      </c>
    </row>
    <row r="42" s="1" customFormat="1" spans="1:7">
      <c r="A42" s="14"/>
      <c r="B42" s="66"/>
      <c r="C42" s="67" t="s">
        <v>113</v>
      </c>
      <c r="D42" s="68"/>
      <c r="E42" s="17"/>
      <c r="F42" s="14"/>
      <c r="G42" s="69"/>
    </row>
    <row r="43" s="1" customFormat="1" spans="1:7">
      <c r="A43" s="14"/>
      <c r="B43" s="66"/>
      <c r="C43" s="67" t="s">
        <v>185</v>
      </c>
      <c r="D43" s="68"/>
      <c r="E43" s="17"/>
      <c r="F43" s="14"/>
      <c r="G43" s="69"/>
    </row>
    <row r="44" s="1" customFormat="1" ht="15" spans="1:7">
      <c r="A44" s="19"/>
      <c r="B44" s="70"/>
      <c r="C44" s="71" t="s">
        <v>186</v>
      </c>
      <c r="D44" s="72"/>
      <c r="E44" s="22"/>
      <c r="F44" s="19"/>
      <c r="G44" s="73"/>
    </row>
    <row r="45" ht="17.25" spans="1:7">
      <c r="A45" s="24" t="s">
        <v>18</v>
      </c>
      <c r="B45" s="74"/>
      <c r="C45" s="74"/>
      <c r="D45" s="25"/>
      <c r="E45" s="26"/>
      <c r="F45" s="75" t="s">
        <v>15</v>
      </c>
      <c r="G45" s="28">
        <f>SUM(G35:G44)</f>
        <v>124400.9</v>
      </c>
    </row>
    <row r="46" ht="15" spans="1:7">
      <c r="A46" s="47" t="s">
        <v>77</v>
      </c>
      <c r="B46" s="48"/>
      <c r="C46" s="49"/>
      <c r="D46" s="50"/>
      <c r="E46" s="21"/>
      <c r="F46" s="19" t="s">
        <v>15</v>
      </c>
      <c r="G46" s="51">
        <v>36825</v>
      </c>
    </row>
    <row r="47" customFormat="1" ht="15.75" spans="1:8">
      <c r="A47" s="42" t="s">
        <v>78</v>
      </c>
      <c r="B47" s="52"/>
      <c r="C47" s="52"/>
      <c r="D47" s="43"/>
      <c r="E47" s="44"/>
      <c r="F47" s="53" t="s">
        <v>15</v>
      </c>
      <c r="G47" s="46">
        <v>600</v>
      </c>
      <c r="H47" s="1"/>
    </row>
    <row r="48" ht="17.25" spans="1:7">
      <c r="A48" s="24" t="s">
        <v>79</v>
      </c>
      <c r="B48" s="74"/>
      <c r="C48" s="74"/>
      <c r="D48" s="25"/>
      <c r="E48" s="26"/>
      <c r="F48" s="75" t="s">
        <v>15</v>
      </c>
      <c r="G48" s="28">
        <f>SUM(G45:G47)</f>
        <v>161825.9</v>
      </c>
    </row>
    <row r="49" s="1" customFormat="1" ht="16.5" spans="1:7">
      <c r="A49" s="33"/>
      <c r="B49" s="33"/>
      <c r="C49" s="33"/>
      <c r="D49" s="33"/>
      <c r="E49" s="33"/>
      <c r="F49" s="90"/>
      <c r="G49" s="35"/>
    </row>
    <row r="50" spans="1:1">
      <c r="A50" s="2" t="s">
        <v>19</v>
      </c>
    </row>
    <row r="51" spans="2:2">
      <c r="B51" s="2" t="s">
        <v>20</v>
      </c>
    </row>
    <row r="53" spans="1:1">
      <c r="A53" s="2" t="s">
        <v>25</v>
      </c>
    </row>
    <row r="54" spans="2:2">
      <c r="B54" s="2" t="s">
        <v>62</v>
      </c>
    </row>
    <row r="56" spans="1:1">
      <c r="A56" s="2" t="s">
        <v>27</v>
      </c>
    </row>
    <row r="57" spans="2:2">
      <c r="B57" s="2" t="s">
        <v>28</v>
      </c>
    </row>
    <row r="58" spans="2:2">
      <c r="B58" s="36" t="s">
        <v>83</v>
      </c>
    </row>
    <row r="59" spans="2:2">
      <c r="B59" s="60" t="s">
        <v>84</v>
      </c>
    </row>
    <row r="61" spans="2:2">
      <c r="B61" s="2" t="s">
        <v>29</v>
      </c>
    </row>
    <row r="63" spans="2:2">
      <c r="B63" s="2" t="s">
        <v>30</v>
      </c>
    </row>
    <row r="65" spans="2:2">
      <c r="B65" s="38"/>
    </row>
    <row r="67" spans="1:1">
      <c r="A67" s="2" t="s">
        <v>31</v>
      </c>
    </row>
    <row r="70" spans="1:1">
      <c r="A70" s="2" t="s">
        <v>32</v>
      </c>
    </row>
    <row r="71" spans="1:1">
      <c r="A71" s="2" t="s">
        <v>33</v>
      </c>
    </row>
    <row r="74" spans="1:4">
      <c r="A74" s="2" t="s">
        <v>85</v>
      </c>
      <c r="D74" s="2" t="s">
        <v>35</v>
      </c>
    </row>
    <row r="77" spans="1:4">
      <c r="A77" s="2" t="s">
        <v>36</v>
      </c>
      <c r="D77" s="2" t="s">
        <v>37</v>
      </c>
    </row>
    <row r="78" spans="1:4">
      <c r="A78" s="2" t="s">
        <v>38</v>
      </c>
      <c r="D78" s="2" t="s">
        <v>39</v>
      </c>
    </row>
    <row r="82" spans="1:5">
      <c r="A82" s="2" t="s">
        <v>209</v>
      </c>
      <c r="D82" s="2" t="s">
        <v>41</v>
      </c>
      <c r="E82" s="2" t="s">
        <v>42</v>
      </c>
    </row>
    <row r="83" spans="1:5">
      <c r="A83" s="2" t="s">
        <v>210</v>
      </c>
      <c r="E83" s="2" t="s">
        <v>44</v>
      </c>
    </row>
  </sheetData>
  <mergeCells count="43">
    <mergeCell ref="A3:B3"/>
    <mergeCell ref="A28:E28"/>
    <mergeCell ref="A30:E30"/>
    <mergeCell ref="A31:E31"/>
    <mergeCell ref="A45:E45"/>
    <mergeCell ref="A47:E47"/>
    <mergeCell ref="A48:E48"/>
    <mergeCell ref="A18:A20"/>
    <mergeCell ref="A21:A23"/>
    <mergeCell ref="A24:A27"/>
    <mergeCell ref="A35:A37"/>
    <mergeCell ref="A38:A40"/>
    <mergeCell ref="A41:A44"/>
    <mergeCell ref="B18:B20"/>
    <mergeCell ref="B21:B23"/>
    <mergeCell ref="B24:B27"/>
    <mergeCell ref="B35:B37"/>
    <mergeCell ref="B38:B40"/>
    <mergeCell ref="B41:B44"/>
    <mergeCell ref="D18:D20"/>
    <mergeCell ref="D21:D23"/>
    <mergeCell ref="D24:D27"/>
    <mergeCell ref="D35:D37"/>
    <mergeCell ref="D38:D40"/>
    <mergeCell ref="D41:D44"/>
    <mergeCell ref="E18:E20"/>
    <mergeCell ref="E21:E23"/>
    <mergeCell ref="E24:E27"/>
    <mergeCell ref="E35:E37"/>
    <mergeCell ref="E38:E40"/>
    <mergeCell ref="E41:E44"/>
    <mergeCell ref="F18:F20"/>
    <mergeCell ref="F21:F23"/>
    <mergeCell ref="F24:F27"/>
    <mergeCell ref="F35:F37"/>
    <mergeCell ref="F38:F40"/>
    <mergeCell ref="F41:F44"/>
    <mergeCell ref="G18:G20"/>
    <mergeCell ref="G21:G23"/>
    <mergeCell ref="G24:G27"/>
    <mergeCell ref="G35:G37"/>
    <mergeCell ref="G38:G40"/>
    <mergeCell ref="G41:G44"/>
  </mergeCells>
  <pageMargins left="0.393055555555556" right="0.17" top="0.84" bottom="0.48" header="0.5" footer="0.196527777777778"/>
  <pageSetup paperSize="1" scale="58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4"/>
  <sheetViews>
    <sheetView workbookViewId="0">
      <selection activeCell="D10" sqref="D10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3" spans="1:2">
      <c r="A3" s="3">
        <v>45908</v>
      </c>
      <c r="B3" s="3"/>
    </row>
    <row r="4" spans="1:2">
      <c r="A4" s="3"/>
      <c r="B4" s="3"/>
    </row>
    <row r="5" spans="1:2">
      <c r="A5" s="3"/>
      <c r="B5" s="3"/>
    </row>
    <row r="6" spans="1:2">
      <c r="A6" s="3" t="s">
        <v>206</v>
      </c>
      <c r="B6" s="3"/>
    </row>
    <row r="7" spans="1:2">
      <c r="A7" s="3" t="s">
        <v>207</v>
      </c>
      <c r="B7" s="3"/>
    </row>
    <row r="8" spans="1:2">
      <c r="A8" s="3" t="s">
        <v>173</v>
      </c>
      <c r="B8" s="3"/>
    </row>
    <row r="9" spans="1:1">
      <c r="A9" s="2" t="s">
        <v>174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70</v>
      </c>
    </row>
    <row r="18" ht="15" spans="3:3">
      <c r="C18" s="107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140</v>
      </c>
      <c r="D20" s="11">
        <v>42595</v>
      </c>
      <c r="E20" s="12">
        <f>(D20*0.76)-7000</f>
        <v>25372.2</v>
      </c>
      <c r="F20" s="9" t="s">
        <v>15</v>
      </c>
      <c r="G20" s="13">
        <f>E20*A20</f>
        <v>25372.2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141</v>
      </c>
      <c r="D22" s="21"/>
      <c r="E22" s="22"/>
      <c r="F22" s="19"/>
      <c r="G22" s="23"/>
    </row>
    <row r="23" spans="1:7">
      <c r="A23" s="9">
        <v>1</v>
      </c>
      <c r="B23" s="9" t="s">
        <v>13</v>
      </c>
      <c r="C23" s="10" t="s">
        <v>56</v>
      </c>
      <c r="D23" s="11">
        <v>59595</v>
      </c>
      <c r="E23" s="12">
        <f>(D23*0.76)-7000</f>
        <v>38292.2</v>
      </c>
      <c r="F23" s="9" t="s">
        <v>15</v>
      </c>
      <c r="G23" s="13">
        <f>E23*A23</f>
        <v>38292.2</v>
      </c>
    </row>
    <row r="24" spans="1:7">
      <c r="A24" s="14"/>
      <c r="B24" s="14"/>
      <c r="C24" s="15" t="s">
        <v>57</v>
      </c>
      <c r="D24" s="16"/>
      <c r="E24" s="17"/>
      <c r="F24" s="14"/>
      <c r="G24" s="18"/>
    </row>
    <row r="25" ht="15" spans="1:7">
      <c r="A25" s="19"/>
      <c r="B25" s="19"/>
      <c r="C25" s="20" t="s">
        <v>58</v>
      </c>
      <c r="D25" s="21"/>
      <c r="E25" s="22"/>
      <c r="F25" s="19"/>
      <c r="G25" s="23"/>
    </row>
    <row r="26" ht="17.25" spans="1:7">
      <c r="A26" s="24" t="s">
        <v>18</v>
      </c>
      <c r="B26" s="74"/>
      <c r="C26" s="74"/>
      <c r="D26" s="25"/>
      <c r="E26" s="26"/>
      <c r="F26" s="75" t="s">
        <v>15</v>
      </c>
      <c r="G26" s="28">
        <f>SUM(G20:G25)</f>
        <v>63664.4</v>
      </c>
    </row>
    <row r="27" ht="15" spans="1:7">
      <c r="A27" s="47" t="s">
        <v>133</v>
      </c>
      <c r="B27" s="48"/>
      <c r="C27" s="49"/>
      <c r="D27" s="50"/>
      <c r="E27" s="21"/>
      <c r="F27" s="19" t="s">
        <v>15</v>
      </c>
      <c r="G27" s="51">
        <v>28450</v>
      </c>
    </row>
    <row r="28" customFormat="1" ht="15.75" spans="1:8">
      <c r="A28" s="42" t="s">
        <v>78</v>
      </c>
      <c r="B28" s="52"/>
      <c r="C28" s="52"/>
      <c r="D28" s="43"/>
      <c r="E28" s="44"/>
      <c r="F28" s="53" t="s">
        <v>15</v>
      </c>
      <c r="G28" s="46">
        <v>1000</v>
      </c>
      <c r="H28" s="1"/>
    </row>
    <row r="29" ht="17.25" spans="1:7">
      <c r="A29" s="24" t="s">
        <v>79</v>
      </c>
      <c r="B29" s="74"/>
      <c r="C29" s="74"/>
      <c r="D29" s="25"/>
      <c r="E29" s="26"/>
      <c r="F29" s="75" t="s">
        <v>15</v>
      </c>
      <c r="G29" s="28">
        <f>SUM(G26:G28)</f>
        <v>93114.4</v>
      </c>
    </row>
    <row r="30" s="1" customFormat="1" ht="16.5" spans="1:7">
      <c r="A30" s="33"/>
      <c r="B30" s="33"/>
      <c r="C30" s="33"/>
      <c r="D30" s="33"/>
      <c r="E30" s="33"/>
      <c r="F30" s="90"/>
      <c r="G30" s="35"/>
    </row>
    <row r="31" spans="1:1">
      <c r="A31" s="2" t="s">
        <v>19</v>
      </c>
    </row>
    <row r="32" spans="2:2">
      <c r="B32" s="2" t="s">
        <v>20</v>
      </c>
    </row>
    <row r="34" spans="1:1">
      <c r="A34" s="2" t="s">
        <v>25</v>
      </c>
    </row>
    <row r="35" spans="2:2">
      <c r="B35" s="2" t="s">
        <v>62</v>
      </c>
    </row>
    <row r="37" spans="1:1">
      <c r="A37" s="2" t="s">
        <v>27</v>
      </c>
    </row>
    <row r="38" spans="2:2">
      <c r="B38" s="2" t="s">
        <v>28</v>
      </c>
    </row>
    <row r="39" spans="2:2">
      <c r="B39" s="36" t="s">
        <v>83</v>
      </c>
    </row>
    <row r="40" spans="2:2">
      <c r="B40" s="60" t="s">
        <v>84</v>
      </c>
    </row>
    <row r="42" spans="2:2">
      <c r="B42" s="2" t="s">
        <v>29</v>
      </c>
    </row>
    <row r="44" spans="2:2">
      <c r="B44" s="2" t="s">
        <v>30</v>
      </c>
    </row>
    <row r="45" spans="2:2">
      <c r="B45" s="38"/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85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3" spans="1:5">
      <c r="A63" s="2" t="s">
        <v>211</v>
      </c>
      <c r="D63" s="2" t="s">
        <v>41</v>
      </c>
      <c r="E63" s="2" t="s">
        <v>42</v>
      </c>
    </row>
    <row r="64" spans="1:5">
      <c r="A64" s="2" t="s">
        <v>43</v>
      </c>
      <c r="E64" s="2" t="s">
        <v>44</v>
      </c>
    </row>
  </sheetData>
  <mergeCells count="16">
    <mergeCell ref="A3:B3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27" workbookViewId="0">
      <selection activeCell="A19" sqref="A19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171</v>
      </c>
      <c r="B7" s="3"/>
    </row>
    <row r="8" spans="1:2">
      <c r="A8" s="3" t="s">
        <v>172</v>
      </c>
      <c r="B8" s="3"/>
    </row>
    <row r="9" spans="1:2">
      <c r="A9" s="3" t="s">
        <v>173</v>
      </c>
      <c r="B9" s="3"/>
    </row>
    <row r="10" spans="1:1">
      <c r="A10" s="2" t="s">
        <v>174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107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100</v>
      </c>
      <c r="D21" s="11">
        <v>41995</v>
      </c>
      <c r="E21" s="12">
        <f>(D21*0.76)-4000</f>
        <v>27916.2</v>
      </c>
      <c r="F21" s="9" t="s">
        <v>15</v>
      </c>
      <c r="G21" s="13">
        <f>E21*A21</f>
        <v>27916.2</v>
      </c>
    </row>
    <row r="22" spans="1:7">
      <c r="A22" s="14"/>
      <c r="B22" s="14"/>
      <c r="C22" s="15" t="s">
        <v>101</v>
      </c>
      <c r="D22" s="16"/>
      <c r="E22" s="17"/>
      <c r="F22" s="14"/>
      <c r="G22" s="18"/>
    </row>
    <row r="23" ht="15" spans="1:7">
      <c r="A23" s="19"/>
      <c r="B23" s="19"/>
      <c r="C23" s="20" t="s">
        <v>102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27916.2</v>
      </c>
    </row>
    <row r="25" ht="15" spans="1:7">
      <c r="A25" s="47" t="s">
        <v>133</v>
      </c>
      <c r="B25" s="48"/>
      <c r="C25" s="49"/>
      <c r="D25" s="50"/>
      <c r="E25" s="21"/>
      <c r="F25" s="19" t="s">
        <v>15</v>
      </c>
      <c r="G25" s="51">
        <v>24736.5</v>
      </c>
    </row>
    <row r="26" customFormat="1" ht="15.75" spans="1:8">
      <c r="A26" s="42" t="s">
        <v>78</v>
      </c>
      <c r="B26" s="52"/>
      <c r="C26" s="52"/>
      <c r="D26" s="43"/>
      <c r="E26" s="44"/>
      <c r="F26" s="53" t="s">
        <v>15</v>
      </c>
      <c r="G26" s="46">
        <v>600</v>
      </c>
      <c r="H26" s="1"/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SUM(G24:G26)</f>
        <v>53252.7</v>
      </c>
    </row>
    <row r="28" s="1" customFormat="1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62</v>
      </c>
    </row>
    <row r="35" spans="1:1">
      <c r="A35" s="2" t="s">
        <v>27</v>
      </c>
    </row>
    <row r="36" spans="2:2">
      <c r="B36" s="2" t="s">
        <v>28</v>
      </c>
    </row>
    <row r="37" spans="2:2">
      <c r="B37" s="36" t="s">
        <v>83</v>
      </c>
    </row>
    <row r="38" spans="2:2">
      <c r="B38" s="60" t="s">
        <v>84</v>
      </c>
    </row>
    <row r="40" spans="2:2">
      <c r="B40" s="2" t="s">
        <v>29</v>
      </c>
    </row>
    <row r="42" spans="2:2">
      <c r="B42" s="2" t="s">
        <v>30</v>
      </c>
    </row>
    <row r="43" spans="2:2">
      <c r="B43" s="38"/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85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4" spans="1:5">
      <c r="A64" s="2" t="s">
        <v>212</v>
      </c>
      <c r="D64" s="2" t="s">
        <v>41</v>
      </c>
      <c r="E64" s="2" t="s">
        <v>42</v>
      </c>
    </row>
    <row r="65" spans="1:5">
      <c r="A65" s="2" t="s">
        <v>176</v>
      </c>
      <c r="E65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45909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213</v>
      </c>
    </row>
    <row r="8" spans="1:1">
      <c r="A8" s="2" t="s">
        <v>214</v>
      </c>
    </row>
    <row r="9" spans="1:1">
      <c r="A9" s="2" t="s">
        <v>215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 spans="3:3">
      <c r="C19" s="36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4</v>
      </c>
      <c r="B21" s="62" t="s">
        <v>13</v>
      </c>
      <c r="C21" s="63" t="s">
        <v>216</v>
      </c>
      <c r="D21" s="64">
        <v>20495</v>
      </c>
      <c r="E21" s="12">
        <f>(D21*0.76)-1000</f>
        <v>14576.2</v>
      </c>
      <c r="F21" s="9" t="s">
        <v>15</v>
      </c>
      <c r="G21" s="65">
        <f>E21*A21</f>
        <v>58304.8</v>
      </c>
    </row>
    <row r="22" spans="1:7">
      <c r="A22" s="14"/>
      <c r="B22" s="66"/>
      <c r="C22" s="67" t="s">
        <v>217</v>
      </c>
      <c r="D22" s="68"/>
      <c r="E22" s="17"/>
      <c r="F22" s="14"/>
      <c r="G22" s="69"/>
    </row>
    <row r="23" spans="1:7">
      <c r="A23" s="14"/>
      <c r="B23" s="66"/>
      <c r="C23" s="67" t="s">
        <v>218</v>
      </c>
      <c r="D23" s="68"/>
      <c r="E23" s="17"/>
      <c r="F23" s="14"/>
      <c r="G23" s="69"/>
    </row>
    <row r="24" ht="15" spans="1:7">
      <c r="A24" s="19"/>
      <c r="B24" s="70"/>
      <c r="C24" s="71" t="s">
        <v>219</v>
      </c>
      <c r="D24" s="72"/>
      <c r="E24" s="22"/>
      <c r="F24" s="19"/>
      <c r="G24" s="73"/>
    </row>
    <row r="25" ht="15" spans="1:7">
      <c r="A25" s="42" t="s">
        <v>78</v>
      </c>
      <c r="B25" s="52"/>
      <c r="C25" s="52"/>
      <c r="D25" s="43"/>
      <c r="E25" s="44"/>
      <c r="F25" s="53" t="s">
        <v>15</v>
      </c>
      <c r="G25" s="46">
        <v>600</v>
      </c>
    </row>
    <row r="26" ht="17.25" spans="1:7">
      <c r="A26" s="24" t="s">
        <v>18</v>
      </c>
      <c r="B26" s="74"/>
      <c r="C26" s="74"/>
      <c r="D26" s="25"/>
      <c r="E26" s="26"/>
      <c r="F26" s="75" t="s">
        <v>15</v>
      </c>
      <c r="G26" s="28">
        <f>SUM(G21:G25)</f>
        <v>58904.8</v>
      </c>
    </row>
    <row r="27" ht="16.5" spans="1:7">
      <c r="A27" s="33"/>
      <c r="B27" s="33"/>
      <c r="C27" s="33"/>
      <c r="D27" s="33"/>
      <c r="E27" s="33"/>
      <c r="F27" s="34"/>
      <c r="G27" s="35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21</v>
      </c>
    </row>
    <row r="32" spans="2:2">
      <c r="B32" s="2" t="s">
        <v>116</v>
      </c>
    </row>
    <row r="34" spans="1:1">
      <c r="A34" s="2" t="s">
        <v>25</v>
      </c>
    </row>
    <row r="35" customFormat="1" ht="15" spans="2:2">
      <c r="B35" s="2" t="s">
        <v>220</v>
      </c>
    </row>
    <row r="36" s="1" customFormat="1" spans="2:2">
      <c r="B36" s="2"/>
    </row>
    <row r="37" spans="1:1">
      <c r="A37" s="2" t="s">
        <v>27</v>
      </c>
    </row>
    <row r="38" spans="2:2">
      <c r="B38" s="2" t="s">
        <v>28</v>
      </c>
    </row>
    <row r="39" s="1" customFormat="1" spans="2:2">
      <c r="B39" s="36"/>
    </row>
    <row r="40" spans="2:2">
      <c r="B40" s="2" t="s">
        <v>29</v>
      </c>
    </row>
    <row r="42" spans="2:2">
      <c r="B42" s="2" t="s">
        <v>30</v>
      </c>
    </row>
    <row r="47" spans="1:1">
      <c r="A47" s="2" t="s">
        <v>31</v>
      </c>
    </row>
    <row r="50" spans="1:1">
      <c r="A50" s="2" t="s">
        <v>32</v>
      </c>
    </row>
    <row r="51" spans="1:1">
      <c r="A51" s="2" t="s">
        <v>33</v>
      </c>
    </row>
    <row r="54" spans="1:4">
      <c r="A54" s="2" t="s">
        <v>150</v>
      </c>
      <c r="D54" s="2" t="s">
        <v>35</v>
      </c>
    </row>
    <row r="57" spans="1:4">
      <c r="A57" s="2" t="s">
        <v>36</v>
      </c>
      <c r="D57" s="2" t="s">
        <v>37</v>
      </c>
    </row>
    <row r="58" spans="1:4">
      <c r="A58" s="2" t="s">
        <v>38</v>
      </c>
      <c r="D58" s="2" t="s">
        <v>39</v>
      </c>
    </row>
    <row r="63" spans="1:5">
      <c r="A63" s="2" t="s">
        <v>221</v>
      </c>
      <c r="D63" s="2" t="s">
        <v>41</v>
      </c>
      <c r="E63" s="2" t="s">
        <v>42</v>
      </c>
    </row>
    <row r="64" spans="1:5">
      <c r="A64" s="2" t="s">
        <v>222</v>
      </c>
      <c r="E64" s="2" t="s">
        <v>44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629861111111111" header="0.5" footer="0.196527777777778"/>
  <pageSetup paperSize="1" scale="76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6"/>
  <sheetViews>
    <sheetView topLeftCell="A46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7.8857142857143" style="2" customWidth="1"/>
    <col min="8" max="8" width="9.1047619047619" style="2"/>
    <col min="9" max="9" width="10.4380952380952" style="2" customWidth="1"/>
    <col min="10" max="16383" width="9.1047619047619" style="2"/>
  </cols>
  <sheetData>
    <row r="3" ht="16.95" customHeight="1"/>
    <row r="4" spans="1:2">
      <c r="A4" s="3">
        <v>45909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223</v>
      </c>
    </row>
    <row r="8" spans="1:1">
      <c r="A8" s="2" t="s">
        <v>224</v>
      </c>
    </row>
    <row r="9" spans="1:1">
      <c r="A9" s="2" t="s">
        <v>225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 spans="3:3">
      <c r="C19" s="107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="2" customFormat="1" spans="1:7">
      <c r="A21" s="9">
        <v>1</v>
      </c>
      <c r="B21" s="9" t="s">
        <v>13</v>
      </c>
      <c r="C21" s="10" t="s">
        <v>72</v>
      </c>
      <c r="D21" s="11">
        <v>49995</v>
      </c>
      <c r="E21" s="12">
        <f>(D21*0.76)-4000</f>
        <v>33996.2</v>
      </c>
      <c r="F21" s="9" t="s">
        <v>15</v>
      </c>
      <c r="G21" s="13">
        <f>E21*A21</f>
        <v>33996.2</v>
      </c>
    </row>
    <row r="22" s="2" customFormat="1" spans="1:7">
      <c r="A22" s="14"/>
      <c r="B22" s="14"/>
      <c r="C22" s="15" t="s">
        <v>73</v>
      </c>
      <c r="D22" s="16"/>
      <c r="E22" s="17"/>
      <c r="F22" s="14"/>
      <c r="G22" s="18"/>
    </row>
    <row r="23" s="2" customFormat="1" ht="15" spans="1:7">
      <c r="A23" s="19"/>
      <c r="B23" s="19"/>
      <c r="C23" s="20" t="s">
        <v>74</v>
      </c>
      <c r="D23" s="21"/>
      <c r="E23" s="22"/>
      <c r="F23" s="19"/>
      <c r="G23" s="23"/>
    </row>
    <row r="24" s="2" customFormat="1" ht="15" spans="1:7">
      <c r="A24" s="42" t="s">
        <v>78</v>
      </c>
      <c r="B24" s="52"/>
      <c r="C24" s="52"/>
      <c r="D24" s="43"/>
      <c r="E24" s="44"/>
      <c r="F24" s="45" t="s">
        <v>15</v>
      </c>
      <c r="G24" s="46">
        <v>600</v>
      </c>
    </row>
    <row r="25" s="2" customFormat="1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SUM(G21:G24)</f>
        <v>34596.2</v>
      </c>
    </row>
    <row r="26" s="2" customFormat="1" ht="16.5" spans="1:7">
      <c r="A26" s="33"/>
      <c r="B26" s="33"/>
      <c r="C26" s="33"/>
      <c r="D26" s="33"/>
      <c r="E26" s="33"/>
      <c r="F26" s="34"/>
      <c r="G26" s="35"/>
    </row>
    <row r="27" s="2" customFormat="1" ht="15" spans="3:3">
      <c r="C27" s="107" t="s">
        <v>80</v>
      </c>
    </row>
    <row r="28" s="2" customFormat="1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s="2" customFormat="1" spans="1:7">
      <c r="A29" s="9">
        <v>1</v>
      </c>
      <c r="B29" s="9" t="s">
        <v>13</v>
      </c>
      <c r="C29" s="10" t="s">
        <v>81</v>
      </c>
      <c r="D29" s="11">
        <v>68995</v>
      </c>
      <c r="E29" s="12">
        <f>(D29*0.76)-7000</f>
        <v>45436.2</v>
      </c>
      <c r="F29" s="9" t="s">
        <v>15</v>
      </c>
      <c r="G29" s="13">
        <f>E29*A29</f>
        <v>45436.2</v>
      </c>
    </row>
    <row r="30" s="2" customFormat="1" spans="1:7">
      <c r="A30" s="14"/>
      <c r="B30" s="14"/>
      <c r="C30" s="15" t="s">
        <v>57</v>
      </c>
      <c r="D30" s="16"/>
      <c r="E30" s="17"/>
      <c r="F30" s="14"/>
      <c r="G30" s="18"/>
    </row>
    <row r="31" s="2" customFormat="1" ht="15" spans="1:7">
      <c r="A31" s="19"/>
      <c r="B31" s="19"/>
      <c r="C31" s="20" t="s">
        <v>82</v>
      </c>
      <c r="D31" s="21"/>
      <c r="E31" s="22"/>
      <c r="F31" s="19"/>
      <c r="G31" s="23"/>
    </row>
    <row r="32" s="2" customFormat="1" ht="15" spans="1:7">
      <c r="A32" s="42" t="s">
        <v>78</v>
      </c>
      <c r="B32" s="52"/>
      <c r="C32" s="52"/>
      <c r="D32" s="43"/>
      <c r="E32" s="44"/>
      <c r="F32" s="45" t="s">
        <v>15</v>
      </c>
      <c r="G32" s="46">
        <v>600</v>
      </c>
    </row>
    <row r="33" s="2" customFormat="1" ht="17.25" spans="1:7">
      <c r="A33" s="24" t="s">
        <v>18</v>
      </c>
      <c r="B33" s="74"/>
      <c r="C33" s="74"/>
      <c r="D33" s="25"/>
      <c r="E33" s="26"/>
      <c r="F33" s="75" t="s">
        <v>15</v>
      </c>
      <c r="G33" s="28">
        <f>SUM(G29:G32)</f>
        <v>46036.2</v>
      </c>
    </row>
    <row r="34" s="2" customFormat="1" ht="16.5" spans="1:7">
      <c r="A34" s="33"/>
      <c r="B34" s="33"/>
      <c r="C34" s="33"/>
      <c r="D34" s="33"/>
      <c r="E34" s="33"/>
      <c r="F34" s="34"/>
      <c r="G34" s="35"/>
    </row>
    <row r="35" s="2" customFormat="1" spans="1:1">
      <c r="A35" s="2" t="s">
        <v>19</v>
      </c>
    </row>
    <row r="36" s="2" customFormat="1" spans="2:2">
      <c r="B36" s="2" t="s">
        <v>20</v>
      </c>
    </row>
    <row r="38" s="2" customFormat="1" spans="1:1">
      <c r="A38" s="2" t="s">
        <v>21</v>
      </c>
    </row>
    <row r="39" s="2" customFormat="1" spans="2:2">
      <c r="B39" s="2" t="s">
        <v>59</v>
      </c>
    </row>
    <row r="40" s="1" customFormat="1" spans="2:2">
      <c r="B40" s="2" t="s">
        <v>60</v>
      </c>
    </row>
    <row r="41" s="1" customFormat="1" spans="2:2">
      <c r="B41" s="2" t="s">
        <v>61</v>
      </c>
    </row>
    <row r="43" s="2" customFormat="1" spans="1:1">
      <c r="A43" s="2" t="s">
        <v>25</v>
      </c>
    </row>
    <row r="44" s="2" customFormat="1" spans="2:2">
      <c r="B44" s="2" t="s">
        <v>62</v>
      </c>
    </row>
    <row r="45" s="1" customFormat="1" spans="2:2">
      <c r="B45" s="2"/>
    </row>
    <row r="46" s="2" customFormat="1" spans="1:1">
      <c r="A46" s="2" t="s">
        <v>27</v>
      </c>
    </row>
    <row r="47" s="2" customFormat="1" spans="2:2">
      <c r="B47" s="2" t="s">
        <v>28</v>
      </c>
    </row>
    <row r="49" s="2" customFormat="1" spans="2:2">
      <c r="B49" s="2" t="s">
        <v>29</v>
      </c>
    </row>
    <row r="51" s="2" customFormat="1" spans="2:2">
      <c r="B51" s="2" t="s">
        <v>30</v>
      </c>
    </row>
    <row r="52" s="1" customFormat="1" spans="2:2">
      <c r="B52" s="2"/>
    </row>
    <row r="57" s="2" customFormat="1" spans="1:1">
      <c r="A57" s="2" t="s">
        <v>31</v>
      </c>
    </row>
    <row r="60" s="2" customFormat="1" spans="1:1">
      <c r="A60" s="2" t="s">
        <v>32</v>
      </c>
    </row>
    <row r="61" s="2" customFormat="1" spans="1:1">
      <c r="A61" s="2" t="s">
        <v>33</v>
      </c>
    </row>
    <row r="65" s="2" customFormat="1" spans="1:4">
      <c r="A65" s="2" t="s">
        <v>150</v>
      </c>
      <c r="D65" s="2" t="s">
        <v>35</v>
      </c>
    </row>
    <row r="68" s="2" customFormat="1" spans="1:4">
      <c r="A68" s="2" t="s">
        <v>36</v>
      </c>
      <c r="D68" s="2" t="s">
        <v>37</v>
      </c>
    </row>
    <row r="69" s="2" customFormat="1" spans="1:4">
      <c r="A69" s="2" t="s">
        <v>38</v>
      </c>
      <c r="D69" s="2" t="s">
        <v>39</v>
      </c>
    </row>
    <row r="70" s="1" customFormat="1" spans="1:4">
      <c r="A70" s="2"/>
      <c r="D70" s="2"/>
    </row>
    <row r="75" s="2" customFormat="1" spans="1:5">
      <c r="A75" s="2" t="s">
        <v>226</v>
      </c>
      <c r="D75" s="2" t="s">
        <v>41</v>
      </c>
      <c r="E75" s="2" t="s">
        <v>42</v>
      </c>
    </row>
    <row r="76" s="2" customFormat="1" spans="1:5">
      <c r="A76" s="2" t="s">
        <v>87</v>
      </c>
      <c r="E76" s="2" t="s">
        <v>44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432638888888889" right="0.196527777777778" top="0.75" bottom="0.708333333333333" header="0.511805555555556" footer="0.3"/>
  <pageSetup paperSize="9" scale="68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39" workbookViewId="0">
      <selection activeCell="E37" sqref="E3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1.6666666666667" style="2" customWidth="1"/>
    <col min="4" max="4" width="12.552380952381" style="2" customWidth="1"/>
    <col min="5" max="5" width="14.552380952381" style="2" customWidth="1"/>
    <col min="6" max="6" width="5.66666666666667" style="2" customWidth="1"/>
    <col min="7" max="7" width="17.1047619047619" style="2" customWidth="1"/>
    <col min="8" max="16384" width="9.1047619047619" style="2"/>
  </cols>
  <sheetData>
    <row r="4" spans="1:2">
      <c r="A4" s="3">
        <v>45909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227</v>
      </c>
    </row>
    <row r="8" spans="1:1">
      <c r="A8" s="3" t="s">
        <v>228</v>
      </c>
    </row>
    <row r="9" spans="1:1">
      <c r="A9" s="3" t="s">
        <v>229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91</v>
      </c>
    </row>
    <row r="19" ht="15" spans="3:3">
      <c r="C19" s="107" t="s">
        <v>230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2</v>
      </c>
      <c r="B21" s="9" t="s">
        <v>13</v>
      </c>
      <c r="C21" s="10" t="s">
        <v>140</v>
      </c>
      <c r="D21" s="11">
        <v>42595</v>
      </c>
      <c r="E21" s="12">
        <f>(D21*0.76)-7000</f>
        <v>25372.2</v>
      </c>
      <c r="F21" s="9" t="s">
        <v>15</v>
      </c>
      <c r="G21" s="13">
        <f>E21*A21</f>
        <v>50744.4</v>
      </c>
    </row>
    <row r="22" spans="1:7">
      <c r="A22" s="14"/>
      <c r="B22" s="14"/>
      <c r="C22" s="15" t="s">
        <v>57</v>
      </c>
      <c r="D22" s="16"/>
      <c r="E22" s="17"/>
      <c r="F22" s="14"/>
      <c r="G22" s="18"/>
    </row>
    <row r="23" ht="15" spans="1:7">
      <c r="A23" s="19"/>
      <c r="B23" s="19"/>
      <c r="C23" s="20" t="s">
        <v>141</v>
      </c>
      <c r="D23" s="21"/>
      <c r="E23" s="22"/>
      <c r="F23" s="19"/>
      <c r="G23" s="23"/>
    </row>
    <row r="24" customFormat="1" ht="17.25" spans="1:7">
      <c r="A24" s="24" t="s">
        <v>18</v>
      </c>
      <c r="B24" s="25"/>
      <c r="C24" s="25"/>
      <c r="D24" s="25"/>
      <c r="E24" s="26"/>
      <c r="F24" s="75" t="s">
        <v>15</v>
      </c>
      <c r="G24" s="28">
        <f>SUM(G21:G23)</f>
        <v>50744.4</v>
      </c>
    </row>
    <row r="25" customFormat="1" ht="15.75" spans="1:7">
      <c r="A25" s="47" t="s">
        <v>77</v>
      </c>
      <c r="B25" s="48"/>
      <c r="C25" s="49"/>
      <c r="D25" s="50"/>
      <c r="E25" s="21"/>
      <c r="F25" s="19" t="s">
        <v>15</v>
      </c>
      <c r="G25" s="51">
        <v>70740</v>
      </c>
    </row>
    <row r="26" s="1" customFormat="1" ht="15" spans="1:7">
      <c r="A26" s="42" t="s">
        <v>78</v>
      </c>
      <c r="B26" s="52"/>
      <c r="C26" s="52"/>
      <c r="D26" s="43"/>
      <c r="E26" s="44"/>
      <c r="F26" s="53" t="s">
        <v>15</v>
      </c>
      <c r="G26" s="46">
        <v>600</v>
      </c>
    </row>
    <row r="27" ht="17.25" spans="1:7">
      <c r="A27" s="24" t="s">
        <v>79</v>
      </c>
      <c r="B27" s="74"/>
      <c r="C27" s="74"/>
      <c r="D27" s="25"/>
      <c r="E27" s="26"/>
      <c r="F27" s="27" t="s">
        <v>15</v>
      </c>
      <c r="G27" s="28">
        <f>SUM(G24:G26)</f>
        <v>122084.4</v>
      </c>
    </row>
    <row r="28" ht="16.5" spans="1:7">
      <c r="A28" s="33"/>
      <c r="B28" s="33"/>
      <c r="C28" s="33"/>
      <c r="D28" s="33"/>
      <c r="E28" s="33"/>
      <c r="F28" s="34"/>
      <c r="G28" s="35"/>
    </row>
    <row r="29" spans="1:1">
      <c r="A29" s="2" t="s">
        <v>19</v>
      </c>
    </row>
    <row r="30" spans="2:2">
      <c r="B30" s="2" t="s">
        <v>20</v>
      </c>
    </row>
    <row r="31" customFormat="1" ht="15" spans="2:2">
      <c r="B31" s="2"/>
    </row>
    <row r="32" spans="1:1">
      <c r="A32" s="2" t="s">
        <v>25</v>
      </c>
    </row>
    <row r="33" spans="2:2">
      <c r="B33" s="2" t="s">
        <v>62</v>
      </c>
    </row>
    <row r="34" s="1" customFormat="1" spans="2:2">
      <c r="B34" s="2"/>
    </row>
    <row r="35" spans="1:1">
      <c r="A35" s="2" t="s">
        <v>27</v>
      </c>
    </row>
    <row r="36" spans="2:2">
      <c r="B36" s="2" t="s">
        <v>28</v>
      </c>
    </row>
    <row r="37" customFormat="1" ht="15" spans="2:2">
      <c r="B37" s="36" t="s">
        <v>83</v>
      </c>
    </row>
    <row r="38" customFormat="1" ht="15" spans="2:2">
      <c r="B38" s="60" t="s">
        <v>84</v>
      </c>
    </row>
    <row r="39" s="1" customFormat="1" spans="2:2">
      <c r="B39" s="36"/>
    </row>
    <row r="40" spans="2:2">
      <c r="B40" s="2" t="s">
        <v>29</v>
      </c>
    </row>
    <row r="42" spans="2:2">
      <c r="B42" s="2" t="s">
        <v>30</v>
      </c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150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4" spans="1:5">
      <c r="A64" s="2" t="s">
        <v>231</v>
      </c>
      <c r="D64" s="2" t="s">
        <v>41</v>
      </c>
      <c r="E64" s="2" t="s">
        <v>42</v>
      </c>
    </row>
    <row r="65" spans="1:5">
      <c r="A65" s="2" t="s">
        <v>43</v>
      </c>
      <c r="E65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workbookViewId="0">
      <selection activeCell="C55" sqref="C55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8" width="9.1047619047619" style="2"/>
    <col min="9" max="9" width="11.1047619047619" style="2" customWidth="1"/>
    <col min="10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0</v>
      </c>
      <c r="B7" s="3"/>
    </row>
    <row r="8" spans="1:1">
      <c r="A8" s="3" t="s">
        <v>1</v>
      </c>
    </row>
    <row r="9" spans="1:1">
      <c r="A9" s="3" t="s">
        <v>2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55</v>
      </c>
    </row>
    <row r="19" ht="15" spans="2:2">
      <c r="B19" s="36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56</v>
      </c>
      <c r="D21" s="11">
        <v>59595</v>
      </c>
      <c r="E21" s="12">
        <f>(D21*0.76)-7000</f>
        <v>38292.2</v>
      </c>
      <c r="F21" s="9" t="s">
        <v>15</v>
      </c>
      <c r="G21" s="13">
        <f>E21*A21</f>
        <v>38292.2</v>
      </c>
    </row>
    <row r="22" spans="1:7">
      <c r="A22" s="14"/>
      <c r="B22" s="14"/>
      <c r="C22" s="15" t="s">
        <v>57</v>
      </c>
      <c r="D22" s="16"/>
      <c r="E22" s="17"/>
      <c r="F22" s="14"/>
      <c r="G22" s="18"/>
    </row>
    <row r="23" ht="15" spans="1:7">
      <c r="A23" s="19"/>
      <c r="B23" s="19"/>
      <c r="C23" s="20" t="s">
        <v>58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27" t="s">
        <v>15</v>
      </c>
      <c r="G24" s="28">
        <f>SUM(G21:G23)</f>
        <v>38292.2</v>
      </c>
    </row>
    <row r="25" ht="16.5" spans="1:7">
      <c r="A25" s="33"/>
      <c r="B25" s="33"/>
      <c r="C25" s="33"/>
      <c r="D25" s="33"/>
      <c r="E25" s="33"/>
      <c r="F25" s="90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21</v>
      </c>
    </row>
    <row r="30" spans="2:2">
      <c r="B30" s="2" t="s">
        <v>59</v>
      </c>
    </row>
    <row r="31" spans="2:2">
      <c r="B31" s="2" t="s">
        <v>60</v>
      </c>
    </row>
    <row r="32" spans="2:2">
      <c r="B32" s="2" t="s">
        <v>61</v>
      </c>
    </row>
    <row r="34" spans="1:1">
      <c r="A34" s="2" t="s">
        <v>25</v>
      </c>
    </row>
    <row r="35" spans="2:2">
      <c r="B35" s="2" t="s">
        <v>62</v>
      </c>
    </row>
    <row r="37" spans="1:1">
      <c r="A37" s="2" t="s">
        <v>27</v>
      </c>
    </row>
    <row r="38" spans="2:2">
      <c r="B38" s="2" t="s">
        <v>28</v>
      </c>
    </row>
    <row r="40" spans="2:2">
      <c r="B40" s="2" t="s">
        <v>29</v>
      </c>
    </row>
    <row r="42" spans="2:2">
      <c r="B42" s="2" t="s">
        <v>30</v>
      </c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34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7" spans="1:5">
      <c r="A67" s="2" t="s">
        <v>63</v>
      </c>
      <c r="D67" s="2" t="s">
        <v>41</v>
      </c>
      <c r="E67" s="2" t="s">
        <v>42</v>
      </c>
    </row>
    <row r="68" spans="1:5">
      <c r="A68" s="2" t="s">
        <v>43</v>
      </c>
      <c r="E68" s="2" t="s">
        <v>44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4" workbookViewId="0">
      <selection activeCell="C18" sqref="C18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45909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232</v>
      </c>
    </row>
    <row r="8" spans="1:1">
      <c r="A8" s="2" t="s">
        <v>233</v>
      </c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107</v>
      </c>
    </row>
    <row r="18" ht="15" spans="3:3">
      <c r="C18" s="36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100</v>
      </c>
      <c r="D20" s="11">
        <v>41995</v>
      </c>
      <c r="E20" s="12">
        <f>(D20*0.76)-4000</f>
        <v>27916.2</v>
      </c>
      <c r="F20" s="9" t="s">
        <v>15</v>
      </c>
      <c r="G20" s="13">
        <f>E20*A20</f>
        <v>27916.2</v>
      </c>
    </row>
    <row r="21" spans="1:7">
      <c r="A21" s="14"/>
      <c r="B21" s="14"/>
      <c r="C21" s="15" t="s">
        <v>101</v>
      </c>
      <c r="D21" s="16"/>
      <c r="E21" s="17"/>
      <c r="F21" s="14"/>
      <c r="G21" s="18"/>
    </row>
    <row r="22" ht="15" spans="1:7">
      <c r="A22" s="19"/>
      <c r="B22" s="19"/>
      <c r="C22" s="20" t="s">
        <v>102</v>
      </c>
      <c r="D22" s="21"/>
      <c r="E22" s="22"/>
      <c r="F22" s="19"/>
      <c r="G22" s="23"/>
    </row>
    <row r="23" ht="15" spans="1:7">
      <c r="A23" s="42" t="s">
        <v>78</v>
      </c>
      <c r="B23" s="52"/>
      <c r="C23" s="52"/>
      <c r="D23" s="43"/>
      <c r="E23" s="44"/>
      <c r="F23" s="53" t="s">
        <v>15</v>
      </c>
      <c r="G23" s="46">
        <v>600</v>
      </c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SUM(G20:G23)</f>
        <v>28516.2</v>
      </c>
    </row>
    <row r="25" ht="16.5" spans="1:7">
      <c r="A25" s="33"/>
      <c r="B25" s="33"/>
      <c r="C25" s="33"/>
      <c r="D25" s="33"/>
      <c r="E25" s="33"/>
      <c r="F25" s="34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21</v>
      </c>
    </row>
    <row r="30" spans="2:2">
      <c r="B30" s="2" t="s">
        <v>59</v>
      </c>
    </row>
    <row r="31" spans="2:2">
      <c r="B31" s="2" t="s">
        <v>60</v>
      </c>
    </row>
    <row r="32" spans="2:2">
      <c r="B32" s="2" t="s">
        <v>61</v>
      </c>
    </row>
    <row r="34" spans="1:1">
      <c r="A34" s="2" t="s">
        <v>25</v>
      </c>
    </row>
    <row r="35" customFormat="1" ht="15" spans="2:2">
      <c r="B35" s="2" t="s">
        <v>62</v>
      </c>
    </row>
    <row r="36" s="1" customFormat="1" spans="2:2">
      <c r="B36" s="2"/>
    </row>
    <row r="37" spans="1:1">
      <c r="A37" s="2" t="s">
        <v>27</v>
      </c>
    </row>
    <row r="38" spans="2:2">
      <c r="B38" s="2" t="s">
        <v>28</v>
      </c>
    </row>
    <row r="39" s="1" customFormat="1" spans="2:2">
      <c r="B39" s="36"/>
    </row>
    <row r="40" spans="2:2">
      <c r="B40" s="2" t="s">
        <v>29</v>
      </c>
    </row>
    <row r="42" spans="2:2">
      <c r="B42" s="2" t="s">
        <v>30</v>
      </c>
    </row>
    <row r="45" spans="2:2">
      <c r="B45" s="38" t="s">
        <v>234</v>
      </c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150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7" spans="1:5">
      <c r="A67" s="2" t="s">
        <v>235</v>
      </c>
      <c r="D67" s="2" t="s">
        <v>41</v>
      </c>
      <c r="E67" s="2" t="s">
        <v>42</v>
      </c>
    </row>
    <row r="68" spans="1:5">
      <c r="A68" s="2" t="s">
        <v>236</v>
      </c>
      <c r="E68" s="2" t="s">
        <v>44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629861111111111" header="0.5" footer="0.196527777777778"/>
  <pageSetup paperSize="1" scale="71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C16" sqref="C16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1" style="2" customWidth="1"/>
    <col min="4" max="4" width="12.552380952381" style="2" customWidth="1"/>
    <col min="5" max="5" width="15.4380952380952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45909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237</v>
      </c>
    </row>
    <row r="8" spans="1:1">
      <c r="A8" s="2" t="s">
        <v>238</v>
      </c>
    </row>
    <row r="9" spans="1:1">
      <c r="A9" s="2" t="s">
        <v>239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/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63" t="s">
        <v>240</v>
      </c>
      <c r="D21" s="64">
        <v>14595</v>
      </c>
      <c r="E21" s="12">
        <f>D21*0.75</f>
        <v>10946.25</v>
      </c>
      <c r="F21" s="9" t="s">
        <v>15</v>
      </c>
      <c r="G21" s="65">
        <f>E21*A21</f>
        <v>10946.25</v>
      </c>
    </row>
    <row r="22" spans="1:7">
      <c r="A22" s="14"/>
      <c r="B22" s="14"/>
      <c r="C22" s="67" t="s">
        <v>241</v>
      </c>
      <c r="D22" s="68"/>
      <c r="E22" s="17"/>
      <c r="F22" s="14"/>
      <c r="G22" s="69"/>
    </row>
    <row r="23" ht="15" spans="1:7">
      <c r="A23" s="19"/>
      <c r="B23" s="19"/>
      <c r="C23" s="71" t="s">
        <v>242</v>
      </c>
      <c r="D23" s="72"/>
      <c r="E23" s="22"/>
      <c r="F23" s="19"/>
      <c r="G23" s="73"/>
    </row>
    <row r="24" spans="1:7">
      <c r="A24" s="9">
        <v>1</v>
      </c>
      <c r="B24" s="62" t="s">
        <v>13</v>
      </c>
      <c r="C24" s="63" t="s">
        <v>243</v>
      </c>
      <c r="D24" s="64">
        <v>17195</v>
      </c>
      <c r="E24" s="12">
        <f>D24*0.75</f>
        <v>12896.25</v>
      </c>
      <c r="F24" s="9" t="s">
        <v>15</v>
      </c>
      <c r="G24" s="65">
        <f>E24*A24</f>
        <v>12896.25</v>
      </c>
    </row>
    <row r="25" spans="1:7">
      <c r="A25" s="14"/>
      <c r="B25" s="66"/>
      <c r="C25" s="67" t="s">
        <v>244</v>
      </c>
      <c r="D25" s="68"/>
      <c r="E25" s="17"/>
      <c r="F25" s="14"/>
      <c r="G25" s="69"/>
    </row>
    <row r="26" ht="15" spans="1:7">
      <c r="A26" s="19"/>
      <c r="B26" s="70"/>
      <c r="C26" s="71" t="s">
        <v>245</v>
      </c>
      <c r="D26" s="72"/>
      <c r="E26" s="22"/>
      <c r="F26" s="19"/>
      <c r="G26" s="73"/>
    </row>
    <row r="27" ht="15" spans="1:7">
      <c r="A27" s="42" t="s">
        <v>78</v>
      </c>
      <c r="B27" s="52"/>
      <c r="C27" s="52"/>
      <c r="D27" s="43"/>
      <c r="E27" s="44"/>
      <c r="F27" s="45" t="s">
        <v>15</v>
      </c>
      <c r="G27" s="46">
        <v>600</v>
      </c>
    </row>
    <row r="28" ht="17.25" spans="1:7">
      <c r="A28" s="24" t="s">
        <v>18</v>
      </c>
      <c r="B28" s="74"/>
      <c r="C28" s="74"/>
      <c r="D28" s="25"/>
      <c r="E28" s="26"/>
      <c r="F28" s="75" t="s">
        <v>15</v>
      </c>
      <c r="G28" s="28">
        <f>SUM(G21:G27)</f>
        <v>24442.5</v>
      </c>
    </row>
    <row r="29" ht="16.5" spans="1:7">
      <c r="A29" s="33"/>
      <c r="B29" s="33"/>
      <c r="C29" s="33"/>
      <c r="D29" s="33"/>
      <c r="E29" s="33"/>
      <c r="F29" s="34"/>
      <c r="G29" s="35"/>
    </row>
    <row r="30" spans="1:1">
      <c r="A30" s="2" t="s">
        <v>19</v>
      </c>
    </row>
    <row r="31" spans="2:2">
      <c r="B31" s="2" t="s">
        <v>20</v>
      </c>
    </row>
    <row r="33" spans="1:1">
      <c r="A33" s="2" t="s">
        <v>25</v>
      </c>
    </row>
    <row r="34" spans="2:2">
      <c r="B34" s="2" t="s">
        <v>246</v>
      </c>
    </row>
    <row r="35" s="1" customFormat="1"/>
    <row r="36" spans="1:1">
      <c r="A36" s="2" t="s">
        <v>27</v>
      </c>
    </row>
    <row r="37" spans="2:2">
      <c r="B37" s="2" t="s">
        <v>28</v>
      </c>
    </row>
    <row r="39" spans="2:2">
      <c r="B39" s="2" t="s">
        <v>29</v>
      </c>
    </row>
    <row r="41" spans="2:2">
      <c r="B41" s="2" t="s">
        <v>30</v>
      </c>
    </row>
    <row r="47" spans="1:1">
      <c r="A47" s="2" t="s">
        <v>31</v>
      </c>
    </row>
    <row r="50" spans="1:1">
      <c r="A50" s="2" t="s">
        <v>32</v>
      </c>
    </row>
    <row r="51" spans="1:1">
      <c r="A51" s="2" t="s">
        <v>33</v>
      </c>
    </row>
    <row r="54" spans="1:4">
      <c r="A54" s="2" t="s">
        <v>150</v>
      </c>
      <c r="D54" s="2" t="s">
        <v>35</v>
      </c>
    </row>
    <row r="57" spans="1:4">
      <c r="A57" s="2" t="s">
        <v>36</v>
      </c>
      <c r="D57" s="2" t="s">
        <v>37</v>
      </c>
    </row>
    <row r="58" spans="1:4">
      <c r="A58" s="2" t="s">
        <v>38</v>
      </c>
      <c r="D58" s="2" t="s">
        <v>39</v>
      </c>
    </row>
    <row r="64" spans="1:5">
      <c r="A64" s="2" t="s">
        <v>247</v>
      </c>
      <c r="D64" s="2" t="s">
        <v>41</v>
      </c>
      <c r="E64" s="2" t="s">
        <v>42</v>
      </c>
    </row>
    <row r="65" spans="1:5">
      <c r="A65" s="2" t="s">
        <v>248</v>
      </c>
      <c r="E65" s="2" t="s">
        <v>44</v>
      </c>
    </row>
  </sheetData>
  <mergeCells count="15">
    <mergeCell ref="A4:B4"/>
    <mergeCell ref="A27:E27"/>
    <mergeCell ref="A28:E28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3" style="2" customWidth="1"/>
    <col min="4" max="4" width="12.552380952381" style="2" customWidth="1"/>
    <col min="5" max="5" width="15.552380952381" style="2" customWidth="1"/>
    <col min="6" max="6" width="5.66666666666667" style="2" customWidth="1"/>
    <col min="7" max="7" width="16.552380952381" style="2" customWidth="1"/>
    <col min="8" max="16384" width="9.1047619047619" style="2"/>
  </cols>
  <sheetData>
    <row r="4" spans="1:2">
      <c r="A4" s="3">
        <v>45909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249</v>
      </c>
    </row>
    <row r="8" spans="1:1">
      <c r="A8" s="2" t="s">
        <v>250</v>
      </c>
    </row>
    <row r="9" spans="1:1">
      <c r="A9" s="2" t="s">
        <v>251</v>
      </c>
    </row>
    <row r="10" spans="1:1">
      <c r="A10" s="2" t="s">
        <v>252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146</v>
      </c>
    </row>
    <row r="19" ht="15" spans="3:3">
      <c r="C19" s="107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1</v>
      </c>
      <c r="B21" s="9" t="s">
        <v>13</v>
      </c>
      <c r="C21" s="10" t="s">
        <v>253</v>
      </c>
      <c r="D21" s="11">
        <v>80495</v>
      </c>
      <c r="E21" s="12">
        <f>(D21*0.76)-2500</f>
        <v>58676.2</v>
      </c>
      <c r="F21" s="9" t="s">
        <v>15</v>
      </c>
      <c r="G21" s="13">
        <f>E21*A21</f>
        <v>58676.2</v>
      </c>
    </row>
    <row r="22" customFormat="1" ht="16.05" customHeight="1" spans="1:7">
      <c r="A22" s="14"/>
      <c r="B22" s="14"/>
      <c r="C22" s="15" t="s">
        <v>16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254</v>
      </c>
      <c r="D23" s="21"/>
      <c r="E23" s="22"/>
      <c r="F23" s="19"/>
      <c r="G23" s="23"/>
    </row>
    <row r="24" s="2" customFormat="1" ht="15" spans="1:7">
      <c r="A24" s="42" t="s">
        <v>78</v>
      </c>
      <c r="B24" s="52"/>
      <c r="C24" s="52"/>
      <c r="D24" s="43"/>
      <c r="E24" s="44"/>
      <c r="F24" s="45" t="s">
        <v>15</v>
      </c>
      <c r="G24" s="46">
        <v>600</v>
      </c>
    </row>
    <row r="25" s="2" customFormat="1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SUM(G21:G24)</f>
        <v>59276.2</v>
      </c>
    </row>
    <row r="26" ht="16.5" spans="1:7">
      <c r="A26" s="33"/>
      <c r="B26" s="33"/>
      <c r="C26" s="33"/>
      <c r="D26" s="33"/>
      <c r="E26" s="33"/>
      <c r="F26" s="34"/>
      <c r="G26" s="35"/>
    </row>
    <row r="27" spans="1:1">
      <c r="A27" s="2" t="s">
        <v>19</v>
      </c>
    </row>
    <row r="28" spans="2:2">
      <c r="B28" s="2" t="s">
        <v>20</v>
      </c>
    </row>
    <row r="30" spans="1:1">
      <c r="A30" s="2" t="s">
        <v>21</v>
      </c>
    </row>
    <row r="31" spans="2:2">
      <c r="B31" s="54" t="s">
        <v>22</v>
      </c>
    </row>
    <row r="32" s="1" customFormat="1" spans="2:2">
      <c r="B32" s="55" t="s">
        <v>23</v>
      </c>
    </row>
    <row r="33" s="1" customFormat="1" spans="2:2">
      <c r="B33" s="55" t="s">
        <v>24</v>
      </c>
    </row>
    <row r="35" spans="1:1">
      <c r="A35" s="2" t="s">
        <v>25</v>
      </c>
    </row>
    <row r="36" s="1" customFormat="1" spans="2:2">
      <c r="B36" s="2" t="s">
        <v>255</v>
      </c>
    </row>
    <row r="37" s="1" customFormat="1"/>
    <row r="38" spans="1:1">
      <c r="A38" s="2" t="s">
        <v>27</v>
      </c>
    </row>
    <row r="39" spans="2:2">
      <c r="B39" s="2" t="s">
        <v>28</v>
      </c>
    </row>
    <row r="40" spans="2:2">
      <c r="B40" s="37"/>
    </row>
    <row r="41" spans="2:2">
      <c r="B41" s="2" t="s">
        <v>29</v>
      </c>
    </row>
    <row r="43" spans="2:2">
      <c r="B43" s="2" t="s">
        <v>30</v>
      </c>
    </row>
    <row r="45" spans="2:2">
      <c r="B45" s="127"/>
    </row>
    <row r="46" spans="2:2">
      <c r="B46" s="36"/>
    </row>
    <row r="47" spans="2:2">
      <c r="B47" s="36"/>
    </row>
    <row r="49" spans="1:1">
      <c r="A49" s="2" t="s">
        <v>31</v>
      </c>
    </row>
    <row r="52" spans="1:1">
      <c r="A52" s="2" t="s">
        <v>32</v>
      </c>
    </row>
    <row r="53" spans="1:1">
      <c r="A53" s="2" t="s">
        <v>33</v>
      </c>
    </row>
    <row r="56" spans="1:4">
      <c r="A56" s="2" t="s">
        <v>85</v>
      </c>
      <c r="D56" s="2" t="s">
        <v>35</v>
      </c>
    </row>
    <row r="59" spans="1:4">
      <c r="A59" s="2" t="s">
        <v>36</v>
      </c>
      <c r="D59" s="2" t="s">
        <v>37</v>
      </c>
    </row>
    <row r="60" spans="1:4">
      <c r="A60" s="2" t="s">
        <v>38</v>
      </c>
      <c r="D60" s="2" t="s">
        <v>39</v>
      </c>
    </row>
    <row r="65" spans="1:5">
      <c r="A65" s="2" t="s">
        <v>256</v>
      </c>
      <c r="D65" s="2" t="s">
        <v>41</v>
      </c>
      <c r="E65" s="2" t="s">
        <v>42</v>
      </c>
    </row>
    <row r="66" spans="1:5">
      <c r="A66" s="2" t="s">
        <v>257</v>
      </c>
      <c r="E66" s="2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432638888888889" right="0.17" top="0.84" bottom="0.590277777777778" header="0.511805555555556" footer="0.196527777777778"/>
  <pageSetup paperSize="1" scale="74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4"/>
  <sheetViews>
    <sheetView topLeftCell="A34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8.1047619047619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258</v>
      </c>
      <c r="B7" s="3"/>
    </row>
    <row r="8" spans="1:1">
      <c r="A8" s="3"/>
    </row>
    <row r="10" spans="1:1">
      <c r="A10" s="2" t="s">
        <v>3</v>
      </c>
    </row>
    <row r="12" spans="2:2">
      <c r="B12" s="2" t="s">
        <v>4</v>
      </c>
    </row>
    <row r="13" spans="2:2">
      <c r="B13" s="2" t="s">
        <v>5</v>
      </c>
    </row>
    <row r="15" spans="1:1">
      <c r="A15" s="2" t="s">
        <v>107</v>
      </c>
    </row>
    <row r="16" ht="15" spans="3:3">
      <c r="C16" s="107" t="s">
        <v>71</v>
      </c>
    </row>
    <row r="17" ht="25.5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pans="1:7">
      <c r="A18" s="9">
        <v>2</v>
      </c>
      <c r="B18" s="9" t="s">
        <v>13</v>
      </c>
      <c r="C18" s="10" t="s">
        <v>46</v>
      </c>
      <c r="D18" s="11">
        <v>117995</v>
      </c>
      <c r="E18" s="12">
        <f>(D18*0.76)</f>
        <v>89676.2</v>
      </c>
      <c r="F18" s="9" t="s">
        <v>15</v>
      </c>
      <c r="G18" s="13">
        <f>E18*A18</f>
        <v>179352.4</v>
      </c>
    </row>
    <row r="19" spans="1:7">
      <c r="A19" s="14"/>
      <c r="B19" s="14"/>
      <c r="C19" s="15" t="s">
        <v>47</v>
      </c>
      <c r="D19" s="16"/>
      <c r="E19" s="17"/>
      <c r="F19" s="14"/>
      <c r="G19" s="18"/>
    </row>
    <row r="20" ht="15" spans="1:7">
      <c r="A20" s="19"/>
      <c r="B20" s="19"/>
      <c r="C20" s="20" t="s">
        <v>48</v>
      </c>
      <c r="D20" s="21"/>
      <c r="E20" s="22"/>
      <c r="F20" s="19"/>
      <c r="G20" s="23"/>
    </row>
    <row r="21" spans="1:7">
      <c r="A21" s="9">
        <v>1</v>
      </c>
      <c r="B21" s="9" t="s">
        <v>13</v>
      </c>
      <c r="C21" s="10" t="s">
        <v>100</v>
      </c>
      <c r="D21" s="11">
        <v>41995</v>
      </c>
      <c r="E21" s="12">
        <f>(D21*0.76)-4000</f>
        <v>27916.2</v>
      </c>
      <c r="F21" s="9" t="s">
        <v>15</v>
      </c>
      <c r="G21" s="13">
        <f>E21*A21</f>
        <v>27916.2</v>
      </c>
    </row>
    <row r="22" spans="1:7">
      <c r="A22" s="14"/>
      <c r="B22" s="14"/>
      <c r="C22" s="15" t="s">
        <v>101</v>
      </c>
      <c r="D22" s="16"/>
      <c r="E22" s="17"/>
      <c r="F22" s="14"/>
      <c r="G22" s="18"/>
    </row>
    <row r="23" ht="15" spans="1:7">
      <c r="A23" s="19"/>
      <c r="B23" s="19"/>
      <c r="C23" s="20" t="s">
        <v>102</v>
      </c>
      <c r="D23" s="21"/>
      <c r="E23" s="22"/>
      <c r="F23" s="19"/>
      <c r="G23" s="23"/>
    </row>
    <row r="24" spans="1:7">
      <c r="A24" s="9">
        <v>1</v>
      </c>
      <c r="B24" s="9" t="s">
        <v>13</v>
      </c>
      <c r="C24" s="10" t="s">
        <v>72</v>
      </c>
      <c r="D24" s="11">
        <v>49995</v>
      </c>
      <c r="E24" s="12">
        <f>(D24*0.76)-4000</f>
        <v>33996.2</v>
      </c>
      <c r="F24" s="9" t="s">
        <v>15</v>
      </c>
      <c r="G24" s="13">
        <f>E24*A24</f>
        <v>33996.2</v>
      </c>
    </row>
    <row r="25" spans="1:7">
      <c r="A25" s="14"/>
      <c r="B25" s="14"/>
      <c r="C25" s="15" t="s">
        <v>73</v>
      </c>
      <c r="D25" s="16"/>
      <c r="E25" s="17"/>
      <c r="F25" s="14"/>
      <c r="G25" s="18"/>
    </row>
    <row r="26" ht="15" spans="1:7">
      <c r="A26" s="19"/>
      <c r="B26" s="19"/>
      <c r="C26" s="20" t="s">
        <v>74</v>
      </c>
      <c r="D26" s="21"/>
      <c r="E26" s="22"/>
      <c r="F26" s="19"/>
      <c r="G26" s="23"/>
    </row>
    <row r="27" ht="15" spans="1:7">
      <c r="A27" s="42" t="s">
        <v>78</v>
      </c>
      <c r="B27" s="52"/>
      <c r="C27" s="52"/>
      <c r="D27" s="43"/>
      <c r="E27" s="44"/>
      <c r="F27" s="53" t="s">
        <v>15</v>
      </c>
      <c r="G27" s="46">
        <v>600</v>
      </c>
    </row>
    <row r="28" ht="17.25" spans="1:7">
      <c r="A28" s="24" t="s">
        <v>18</v>
      </c>
      <c r="B28" s="74"/>
      <c r="C28" s="74"/>
      <c r="D28" s="25"/>
      <c r="E28" s="26"/>
      <c r="F28" s="75" t="s">
        <v>15</v>
      </c>
      <c r="G28" s="28">
        <f>SUM(G18:G27)</f>
        <v>241864.8</v>
      </c>
    </row>
    <row r="29" ht="16.5" spans="1:7">
      <c r="A29" s="33"/>
      <c r="B29" s="33"/>
      <c r="C29" s="33"/>
      <c r="D29" s="33"/>
      <c r="E29" s="33"/>
      <c r="F29" s="34"/>
      <c r="G29" s="35"/>
    </row>
    <row r="30" ht="15" spans="3:3">
      <c r="C30" s="107" t="s">
        <v>80</v>
      </c>
    </row>
    <row r="31" ht="25.5" customHeight="1" spans="1:7">
      <c r="A31" s="5" t="s">
        <v>7</v>
      </c>
      <c r="B31" s="5" t="s">
        <v>8</v>
      </c>
      <c r="C31" s="5" t="s">
        <v>9</v>
      </c>
      <c r="D31" s="5" t="s">
        <v>10</v>
      </c>
      <c r="E31" s="6" t="s">
        <v>11</v>
      </c>
      <c r="F31" s="7"/>
      <c r="G31" s="8" t="s">
        <v>12</v>
      </c>
    </row>
    <row r="32" spans="1:7">
      <c r="A32" s="9">
        <v>2</v>
      </c>
      <c r="B32" s="9" t="s">
        <v>13</v>
      </c>
      <c r="C32" s="10" t="s">
        <v>46</v>
      </c>
      <c r="D32" s="11">
        <v>117995</v>
      </c>
      <c r="E32" s="12">
        <f>(D32*0.76)</f>
        <v>89676.2</v>
      </c>
      <c r="F32" s="9" t="s">
        <v>15</v>
      </c>
      <c r="G32" s="13">
        <f>E32*A32</f>
        <v>179352.4</v>
      </c>
    </row>
    <row r="33" spans="1:7">
      <c r="A33" s="14"/>
      <c r="B33" s="14"/>
      <c r="C33" s="15" t="s">
        <v>47</v>
      </c>
      <c r="D33" s="16"/>
      <c r="E33" s="17"/>
      <c r="F33" s="14"/>
      <c r="G33" s="18"/>
    </row>
    <row r="34" ht="15" spans="1:7">
      <c r="A34" s="19"/>
      <c r="B34" s="19"/>
      <c r="C34" s="20" t="s">
        <v>48</v>
      </c>
      <c r="D34" s="21"/>
      <c r="E34" s="22"/>
      <c r="F34" s="19"/>
      <c r="G34" s="23"/>
    </row>
    <row r="35" spans="1:7">
      <c r="A35" s="9">
        <v>1</v>
      </c>
      <c r="B35" s="9" t="s">
        <v>13</v>
      </c>
      <c r="C35" s="10" t="s">
        <v>56</v>
      </c>
      <c r="D35" s="11">
        <v>59595</v>
      </c>
      <c r="E35" s="12">
        <f>(D35*0.76)-7000</f>
        <v>38292.2</v>
      </c>
      <c r="F35" s="9" t="s">
        <v>15</v>
      </c>
      <c r="G35" s="13">
        <f>E35*A35</f>
        <v>38292.2</v>
      </c>
    </row>
    <row r="36" spans="1:7">
      <c r="A36" s="14"/>
      <c r="B36" s="14"/>
      <c r="C36" s="15" t="s">
        <v>57</v>
      </c>
      <c r="D36" s="16"/>
      <c r="E36" s="17"/>
      <c r="F36" s="14"/>
      <c r="G36" s="18"/>
    </row>
    <row r="37" ht="15" spans="1:7">
      <c r="A37" s="19"/>
      <c r="B37" s="19"/>
      <c r="C37" s="20" t="s">
        <v>58</v>
      </c>
      <c r="D37" s="21"/>
      <c r="E37" s="22"/>
      <c r="F37" s="19"/>
      <c r="G37" s="23"/>
    </row>
    <row r="38" spans="1:7">
      <c r="A38" s="9">
        <v>1</v>
      </c>
      <c r="B38" s="9" t="s">
        <v>13</v>
      </c>
      <c r="C38" s="10" t="s">
        <v>81</v>
      </c>
      <c r="D38" s="11">
        <v>68995</v>
      </c>
      <c r="E38" s="12">
        <f>(D38*0.76)-7000</f>
        <v>45436.2</v>
      </c>
      <c r="F38" s="9" t="s">
        <v>15</v>
      </c>
      <c r="G38" s="13">
        <f>E38*A38</f>
        <v>45436.2</v>
      </c>
    </row>
    <row r="39" spans="1:7">
      <c r="A39" s="14"/>
      <c r="B39" s="14"/>
      <c r="C39" s="15" t="s">
        <v>57</v>
      </c>
      <c r="D39" s="16"/>
      <c r="E39" s="17"/>
      <c r="F39" s="14"/>
      <c r="G39" s="18"/>
    </row>
    <row r="40" ht="15" spans="1:7">
      <c r="A40" s="19"/>
      <c r="B40" s="19"/>
      <c r="C40" s="20" t="s">
        <v>82</v>
      </c>
      <c r="D40" s="21"/>
      <c r="E40" s="22"/>
      <c r="F40" s="19"/>
      <c r="G40" s="23"/>
    </row>
    <row r="41" ht="15" spans="1:7">
      <c r="A41" s="42" t="s">
        <v>78</v>
      </c>
      <c r="B41" s="52"/>
      <c r="C41" s="52"/>
      <c r="D41" s="43"/>
      <c r="E41" s="44"/>
      <c r="F41" s="53" t="s">
        <v>15</v>
      </c>
      <c r="G41" s="46">
        <v>600</v>
      </c>
    </row>
    <row r="42" ht="17.25" spans="1:7">
      <c r="A42" s="24" t="s">
        <v>18</v>
      </c>
      <c r="B42" s="74"/>
      <c r="C42" s="74"/>
      <c r="D42" s="25"/>
      <c r="E42" s="26"/>
      <c r="F42" s="75" t="s">
        <v>15</v>
      </c>
      <c r="G42" s="28">
        <f>SUM(G32:G41)</f>
        <v>263680.8</v>
      </c>
    </row>
    <row r="43" ht="16.5" spans="1:7">
      <c r="A43" s="33"/>
      <c r="B43" s="33"/>
      <c r="C43" s="33"/>
      <c r="D43" s="33"/>
      <c r="E43" s="33"/>
      <c r="F43" s="34"/>
      <c r="G43" s="35"/>
    </row>
    <row r="44" spans="1:1">
      <c r="A44" s="2" t="s">
        <v>19</v>
      </c>
    </row>
    <row r="45" spans="2:2">
      <c r="B45" s="2" t="s">
        <v>20</v>
      </c>
    </row>
    <row r="47" spans="1:1">
      <c r="A47" s="2" t="s">
        <v>21</v>
      </c>
    </row>
    <row r="48" spans="2:2">
      <c r="B48" s="56" t="s">
        <v>49</v>
      </c>
    </row>
    <row r="49" spans="2:2">
      <c r="B49" s="55" t="s">
        <v>50</v>
      </c>
    </row>
    <row r="50" spans="2:2">
      <c r="B50" s="55" t="s">
        <v>51</v>
      </c>
    </row>
    <row r="51" spans="2:2">
      <c r="B51" s="2" t="s">
        <v>59</v>
      </c>
    </row>
    <row r="52" spans="2:2">
      <c r="B52" s="2" t="s">
        <v>60</v>
      </c>
    </row>
    <row r="53" spans="2:2">
      <c r="B53" s="2" t="s">
        <v>61</v>
      </c>
    </row>
    <row r="55" spans="1:1">
      <c r="A55" s="2" t="s">
        <v>25</v>
      </c>
    </row>
    <row r="56" s="1" customFormat="1" spans="2:2">
      <c r="B56" s="2" t="s">
        <v>52</v>
      </c>
    </row>
    <row r="57" s="1" customFormat="1" spans="2:2">
      <c r="B57" s="2" t="s">
        <v>62</v>
      </c>
    </row>
    <row r="59" spans="1:1">
      <c r="A59" s="2" t="s">
        <v>27</v>
      </c>
    </row>
    <row r="60" spans="2:2">
      <c r="B60" s="2" t="s">
        <v>28</v>
      </c>
    </row>
    <row r="62" spans="2:2">
      <c r="B62" s="2" t="s">
        <v>29</v>
      </c>
    </row>
    <row r="64" spans="2:2">
      <c r="B64" s="2" t="s">
        <v>30</v>
      </c>
    </row>
    <row r="68" spans="1:1">
      <c r="A68" s="2" t="s">
        <v>31</v>
      </c>
    </row>
    <row r="71" spans="1:1">
      <c r="A71" s="2" t="s">
        <v>32</v>
      </c>
    </row>
    <row r="72" spans="1:1">
      <c r="A72" s="2" t="s">
        <v>33</v>
      </c>
    </row>
    <row r="75" spans="1:4">
      <c r="A75" s="2" t="s">
        <v>85</v>
      </c>
      <c r="D75" s="2" t="s">
        <v>35</v>
      </c>
    </row>
    <row r="78" spans="1:4">
      <c r="A78" s="2" t="s">
        <v>36</v>
      </c>
      <c r="D78" s="2" t="s">
        <v>37</v>
      </c>
    </row>
    <row r="79" spans="1:4">
      <c r="A79" s="2" t="s">
        <v>38</v>
      </c>
      <c r="D79" s="2" t="s">
        <v>39</v>
      </c>
    </row>
    <row r="83" spans="1:5">
      <c r="A83" s="2" t="s">
        <v>259</v>
      </c>
      <c r="D83" s="2" t="s">
        <v>41</v>
      </c>
      <c r="E83" s="2" t="s">
        <v>42</v>
      </c>
    </row>
    <row r="84" spans="1:5">
      <c r="A84" s="2" t="s">
        <v>87</v>
      </c>
      <c r="E84" s="2" t="s">
        <v>44</v>
      </c>
    </row>
  </sheetData>
  <mergeCells count="41">
    <mergeCell ref="A4:B4"/>
    <mergeCell ref="A27:E27"/>
    <mergeCell ref="A28:E28"/>
    <mergeCell ref="A41:E41"/>
    <mergeCell ref="A42:E42"/>
    <mergeCell ref="A18:A20"/>
    <mergeCell ref="A21:A23"/>
    <mergeCell ref="A24:A26"/>
    <mergeCell ref="A32:A34"/>
    <mergeCell ref="A35:A37"/>
    <mergeCell ref="A38:A40"/>
    <mergeCell ref="B18:B20"/>
    <mergeCell ref="B21:B23"/>
    <mergeCell ref="B24:B26"/>
    <mergeCell ref="B32:B34"/>
    <mergeCell ref="B35:B37"/>
    <mergeCell ref="B38:B40"/>
    <mergeCell ref="D18:D20"/>
    <mergeCell ref="D21:D23"/>
    <mergeCell ref="D24:D26"/>
    <mergeCell ref="D32:D34"/>
    <mergeCell ref="D35:D37"/>
    <mergeCell ref="D38:D40"/>
    <mergeCell ref="E18:E20"/>
    <mergeCell ref="E21:E23"/>
    <mergeCell ref="E24:E26"/>
    <mergeCell ref="E32:E34"/>
    <mergeCell ref="E35:E37"/>
    <mergeCell ref="E38:E40"/>
    <mergeCell ref="F18:F20"/>
    <mergeCell ref="F21:F23"/>
    <mergeCell ref="F24:F26"/>
    <mergeCell ref="F32:F34"/>
    <mergeCell ref="F35:F37"/>
    <mergeCell ref="F38:F40"/>
    <mergeCell ref="G18:G20"/>
    <mergeCell ref="G21:G23"/>
    <mergeCell ref="G24:G26"/>
    <mergeCell ref="G32:G34"/>
    <mergeCell ref="G35:G37"/>
    <mergeCell ref="G38:G40"/>
  </mergeCells>
  <pageMargins left="0.393055555555556" right="0.17" top="0.84" bottom="0.590277777777778" header="0.5" footer="0.196527777777778"/>
  <pageSetup paperSize="1" scale="57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0.43809523809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8.4380952380952" style="2" customWidth="1"/>
    <col min="8" max="8" width="17.1047619047619" style="2" customWidth="1"/>
    <col min="9" max="9" width="14" style="2" customWidth="1"/>
    <col min="10" max="16384" width="9.1047619047619" style="2"/>
  </cols>
  <sheetData>
    <row r="4" spans="1:2">
      <c r="A4" s="3">
        <v>45909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260</v>
      </c>
      <c r="B7" s="3"/>
    </row>
    <row r="8" spans="1:1">
      <c r="A8" s="3" t="s">
        <v>261</v>
      </c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107</v>
      </c>
    </row>
    <row r="18" ht="15" spans="2:2">
      <c r="B18" s="36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2</v>
      </c>
      <c r="B20" s="9" t="s">
        <v>13</v>
      </c>
      <c r="C20" s="10" t="s">
        <v>262</v>
      </c>
      <c r="D20" s="11">
        <v>30795</v>
      </c>
      <c r="E20" s="12">
        <v>15400</v>
      </c>
      <c r="F20" s="9" t="s">
        <v>15</v>
      </c>
      <c r="G20" s="13">
        <f>E20*A20</f>
        <v>30800</v>
      </c>
    </row>
    <row r="21" spans="1:7">
      <c r="A21" s="14"/>
      <c r="B21" s="14"/>
      <c r="C21" s="15" t="s">
        <v>263</v>
      </c>
      <c r="D21" s="16"/>
      <c r="E21" s="17"/>
      <c r="F21" s="14"/>
      <c r="G21" s="18"/>
    </row>
    <row r="22" ht="15" spans="1:7">
      <c r="A22" s="19"/>
      <c r="B22" s="19"/>
      <c r="C22" s="20" t="s">
        <v>264</v>
      </c>
      <c r="D22" s="21"/>
      <c r="E22" s="22"/>
      <c r="F22" s="19"/>
      <c r="G22" s="23"/>
    </row>
    <row r="23" ht="15" spans="1:7">
      <c r="A23" s="42" t="s">
        <v>78</v>
      </c>
      <c r="B23" s="52"/>
      <c r="C23" s="52"/>
      <c r="D23" s="43"/>
      <c r="E23" s="44"/>
      <c r="F23" s="53" t="s">
        <v>15</v>
      </c>
      <c r="G23" s="46">
        <v>600</v>
      </c>
    </row>
    <row r="24" ht="17.25" spans="1:7">
      <c r="A24" s="24" t="s">
        <v>18</v>
      </c>
      <c r="B24" s="74"/>
      <c r="C24" s="74"/>
      <c r="D24" s="25"/>
      <c r="E24" s="26"/>
      <c r="F24" s="27" t="s">
        <v>15</v>
      </c>
      <c r="G24" s="28">
        <f>SUM(G20:G23)</f>
        <v>31400</v>
      </c>
    </row>
    <row r="25" ht="16.5" spans="1:7">
      <c r="A25" s="33"/>
      <c r="B25" s="33"/>
      <c r="C25" s="33"/>
      <c r="D25" s="33"/>
      <c r="E25" s="33"/>
      <c r="F25" s="90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21</v>
      </c>
    </row>
    <row r="30" spans="2:2">
      <c r="B30" s="2" t="s">
        <v>59</v>
      </c>
    </row>
    <row r="31" spans="2:2">
      <c r="B31" s="2" t="s">
        <v>60</v>
      </c>
    </row>
    <row r="32" spans="2:2">
      <c r="B32" s="2" t="s">
        <v>61</v>
      </c>
    </row>
    <row r="34" spans="1:1">
      <c r="A34" s="2" t="s">
        <v>25</v>
      </c>
    </row>
    <row r="35" spans="2:2">
      <c r="B35" s="2" t="s">
        <v>265</v>
      </c>
    </row>
    <row r="37" spans="1:1">
      <c r="A37" s="2" t="s">
        <v>27</v>
      </c>
    </row>
    <row r="38" spans="2:2">
      <c r="B38" s="2" t="s">
        <v>28</v>
      </c>
    </row>
    <row r="40" spans="2:2">
      <c r="B40" s="2" t="s">
        <v>29</v>
      </c>
    </row>
    <row r="42" spans="2:2">
      <c r="B42" s="2" t="s">
        <v>30</v>
      </c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34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7" spans="1:5">
      <c r="A67" s="2" t="s">
        <v>266</v>
      </c>
      <c r="D67" s="2" t="s">
        <v>41</v>
      </c>
      <c r="E67" s="2" t="s">
        <v>42</v>
      </c>
    </row>
    <row r="68" spans="1:5">
      <c r="A68" s="2" t="s">
        <v>267</v>
      </c>
      <c r="E68" s="2" t="s">
        <v>44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7.6666666666667" style="2" customWidth="1"/>
    <col min="8" max="16384" width="9.1047619047619" style="2"/>
  </cols>
  <sheetData>
    <row r="4" spans="1:2">
      <c r="A4" s="3">
        <v>45910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268</v>
      </c>
      <c r="B7" s="3"/>
    </row>
    <row r="8" spans="1:2">
      <c r="A8" s="3" t="s">
        <v>269</v>
      </c>
      <c r="B8" s="3"/>
    </row>
    <row r="9" spans="1:2">
      <c r="A9" s="3" t="s">
        <v>270</v>
      </c>
      <c r="B9" s="3"/>
    </row>
    <row r="10" spans="1:1">
      <c r="A10" s="2" t="s">
        <v>271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272</v>
      </c>
    </row>
    <row r="19" ht="15" spans="3:3">
      <c r="C19" s="107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1</v>
      </c>
      <c r="B21" s="9" t="s">
        <v>13</v>
      </c>
      <c r="C21" s="10" t="s">
        <v>14</v>
      </c>
      <c r="D21" s="11">
        <v>113195</v>
      </c>
      <c r="E21" s="12">
        <f>(D21*0.76)-7000</f>
        <v>79028.2</v>
      </c>
      <c r="F21" s="9" t="s">
        <v>15</v>
      </c>
      <c r="G21" s="13">
        <f>E21*A21</f>
        <v>79028.2</v>
      </c>
    </row>
    <row r="22" customFormat="1" ht="15" spans="1:7">
      <c r="A22" s="14"/>
      <c r="B22" s="14"/>
      <c r="C22" s="15" t="s">
        <v>16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17</v>
      </c>
      <c r="D23" s="21"/>
      <c r="E23" s="22"/>
      <c r="F23" s="19"/>
      <c r="G23" s="23"/>
    </row>
    <row r="24" ht="15" spans="1:7">
      <c r="A24" s="42" t="s">
        <v>78</v>
      </c>
      <c r="B24" s="52"/>
      <c r="C24" s="52"/>
      <c r="D24" s="43"/>
      <c r="E24" s="44"/>
      <c r="F24" s="53" t="s">
        <v>15</v>
      </c>
      <c r="G24" s="46">
        <v>600</v>
      </c>
    </row>
    <row r="25" ht="17.25" spans="1:7">
      <c r="A25" s="24" t="s">
        <v>18</v>
      </c>
      <c r="B25" s="74"/>
      <c r="C25" s="74"/>
      <c r="D25" s="25"/>
      <c r="E25" s="26"/>
      <c r="F25" s="27" t="s">
        <v>15</v>
      </c>
      <c r="G25" s="28">
        <f>SUM(G21:G24)</f>
        <v>79628.2</v>
      </c>
    </row>
    <row r="26" s="1" customFormat="1" ht="16.5" spans="1:7">
      <c r="A26" s="33"/>
      <c r="B26" s="33"/>
      <c r="C26" s="33"/>
      <c r="D26" s="33"/>
      <c r="E26" s="33"/>
      <c r="F26" s="90"/>
      <c r="G26" s="35"/>
    </row>
    <row r="27" s="1" customFormat="1" ht="15" spans="1:7">
      <c r="A27" s="2"/>
      <c r="B27" s="2"/>
      <c r="C27" s="107" t="s">
        <v>80</v>
      </c>
      <c r="D27" s="2"/>
      <c r="E27" s="2"/>
      <c r="F27" s="2"/>
      <c r="G27" s="2"/>
    </row>
    <row r="28" s="1" customFormat="1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customFormat="1" ht="15" spans="1:7">
      <c r="A29" s="9">
        <v>1</v>
      </c>
      <c r="B29" s="9" t="s">
        <v>13</v>
      </c>
      <c r="C29" s="10" t="s">
        <v>253</v>
      </c>
      <c r="D29" s="11">
        <v>80495</v>
      </c>
      <c r="E29" s="12">
        <f>(D29*0.76)-2500</f>
        <v>58676.2</v>
      </c>
      <c r="F29" s="9" t="s">
        <v>15</v>
      </c>
      <c r="G29" s="13">
        <f>E29*A29</f>
        <v>58676.2</v>
      </c>
    </row>
    <row r="30" customFormat="1" ht="15" spans="1:7">
      <c r="A30" s="14"/>
      <c r="B30" s="14"/>
      <c r="C30" s="15" t="s">
        <v>16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254</v>
      </c>
      <c r="D31" s="21"/>
      <c r="E31" s="22"/>
      <c r="F31" s="19"/>
      <c r="G31" s="23"/>
    </row>
    <row r="32" ht="15" spans="1:7">
      <c r="A32" s="42" t="s">
        <v>78</v>
      </c>
      <c r="B32" s="52"/>
      <c r="C32" s="52"/>
      <c r="D32" s="43"/>
      <c r="E32" s="44"/>
      <c r="F32" s="53" t="s">
        <v>15</v>
      </c>
      <c r="G32" s="46">
        <v>600</v>
      </c>
    </row>
    <row r="33" ht="17.25" spans="1:7">
      <c r="A33" s="24" t="s">
        <v>18</v>
      </c>
      <c r="B33" s="74"/>
      <c r="C33" s="74"/>
      <c r="D33" s="25"/>
      <c r="E33" s="26"/>
      <c r="F33" s="27" t="s">
        <v>15</v>
      </c>
      <c r="G33" s="28">
        <f>SUM(G29:G32)</f>
        <v>59276.2</v>
      </c>
    </row>
    <row r="34" s="1" customFormat="1" ht="16.5" spans="1:7">
      <c r="A34" s="33"/>
      <c r="B34" s="33"/>
      <c r="C34" s="33"/>
      <c r="D34" s="33"/>
      <c r="E34" s="33"/>
      <c r="F34" s="90"/>
      <c r="G34" s="35"/>
    </row>
    <row r="35" spans="1:1">
      <c r="A35" s="2" t="s">
        <v>19</v>
      </c>
    </row>
    <row r="36" spans="2:2">
      <c r="B36" s="2" t="s">
        <v>20</v>
      </c>
    </row>
    <row r="38" spans="1:1">
      <c r="A38" s="2" t="s">
        <v>21</v>
      </c>
    </row>
    <row r="39" spans="2:2">
      <c r="B39" s="54" t="s">
        <v>22</v>
      </c>
    </row>
    <row r="40" spans="2:2">
      <c r="B40" s="55" t="s">
        <v>23</v>
      </c>
    </row>
    <row r="41" spans="2:2">
      <c r="B41" s="55" t="s">
        <v>24</v>
      </c>
    </row>
    <row r="43" spans="1:1">
      <c r="A43" s="2" t="s">
        <v>25</v>
      </c>
    </row>
    <row r="44" spans="2:2">
      <c r="B44" s="2" t="s">
        <v>255</v>
      </c>
    </row>
    <row r="45" spans="2:2">
      <c r="B45" s="2" t="s">
        <v>26</v>
      </c>
    </row>
    <row r="47" spans="1:1">
      <c r="A47" s="2" t="s">
        <v>27</v>
      </c>
    </row>
    <row r="48" spans="2:2">
      <c r="B48" s="2" t="s">
        <v>28</v>
      </c>
    </row>
    <row r="49" spans="2:2">
      <c r="B49" s="36"/>
    </row>
    <row r="50" spans="2:2">
      <c r="B50" s="2" t="s">
        <v>29</v>
      </c>
    </row>
    <row r="52" spans="2:2">
      <c r="B52" s="2" t="s">
        <v>30</v>
      </c>
    </row>
    <row r="53" spans="2:2">
      <c r="B53" s="38"/>
    </row>
    <row r="54" spans="2:3">
      <c r="B54" s="38" t="s">
        <v>273</v>
      </c>
      <c r="C54" s="38"/>
    </row>
    <row r="58" spans="1:1">
      <c r="A58" s="2" t="s">
        <v>31</v>
      </c>
    </row>
    <row r="61" spans="1:1">
      <c r="A61" s="2" t="s">
        <v>32</v>
      </c>
    </row>
    <row r="62" spans="1:1">
      <c r="A62" s="2" t="s">
        <v>33</v>
      </c>
    </row>
    <row r="64" spans="1:4">
      <c r="A64" s="2" t="s">
        <v>85</v>
      </c>
      <c r="D64" s="2" t="s">
        <v>35</v>
      </c>
    </row>
    <row r="67" spans="1:4">
      <c r="A67" s="2" t="s">
        <v>36</v>
      </c>
      <c r="D67" s="2" t="s">
        <v>37</v>
      </c>
    </row>
    <row r="68" spans="1:4">
      <c r="A68" s="2" t="s">
        <v>38</v>
      </c>
      <c r="D68" s="2" t="s">
        <v>39</v>
      </c>
    </row>
    <row r="73" spans="1:5">
      <c r="A73" s="2" t="s">
        <v>274</v>
      </c>
      <c r="D73" s="2" t="s">
        <v>41</v>
      </c>
      <c r="E73" s="2" t="s">
        <v>42</v>
      </c>
    </row>
    <row r="74" spans="1:5">
      <c r="A74" s="2" t="s">
        <v>275</v>
      </c>
      <c r="E74" s="2" t="s">
        <v>44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3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7.6666666666667" style="2" customWidth="1"/>
    <col min="8" max="16384" width="9.1047619047619" style="2"/>
  </cols>
  <sheetData>
    <row r="4" spans="1:2">
      <c r="A4" s="3">
        <v>45910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276</v>
      </c>
      <c r="B7" s="3"/>
    </row>
    <row r="8" spans="1:2">
      <c r="A8" s="3" t="s">
        <v>277</v>
      </c>
      <c r="B8" s="3"/>
    </row>
    <row r="9" spans="1:1">
      <c r="A9" s="2" t="s">
        <v>278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 spans="3:3">
      <c r="C19" s="107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1</v>
      </c>
      <c r="B21" s="62" t="s">
        <v>13</v>
      </c>
      <c r="C21" s="63" t="s">
        <v>243</v>
      </c>
      <c r="D21" s="64">
        <v>17195</v>
      </c>
      <c r="E21" s="12">
        <f>D21*0.75</f>
        <v>12896.25</v>
      </c>
      <c r="F21" s="9" t="s">
        <v>15</v>
      </c>
      <c r="G21" s="65">
        <f>E21*A21</f>
        <v>12896.25</v>
      </c>
    </row>
    <row r="22" customFormat="1" ht="15" spans="1:7">
      <c r="A22" s="14"/>
      <c r="B22" s="66"/>
      <c r="C22" s="67" t="s">
        <v>244</v>
      </c>
      <c r="D22" s="68"/>
      <c r="E22" s="17"/>
      <c r="F22" s="14"/>
      <c r="G22" s="69"/>
    </row>
    <row r="23" customFormat="1" ht="15.75" spans="1:7">
      <c r="A23" s="19"/>
      <c r="B23" s="70"/>
      <c r="C23" s="71" t="s">
        <v>245</v>
      </c>
      <c r="D23" s="72"/>
      <c r="E23" s="22"/>
      <c r="F23" s="19"/>
      <c r="G23" s="73"/>
    </row>
    <row r="24" ht="15" spans="1:7">
      <c r="A24" s="42" t="s">
        <v>78</v>
      </c>
      <c r="B24" s="52"/>
      <c r="C24" s="52"/>
      <c r="D24" s="43"/>
      <c r="E24" s="44"/>
      <c r="F24" s="53" t="s">
        <v>15</v>
      </c>
      <c r="G24" s="46">
        <v>600</v>
      </c>
    </row>
    <row r="25" ht="17.25" spans="1:7">
      <c r="A25" s="24" t="s">
        <v>18</v>
      </c>
      <c r="B25" s="74"/>
      <c r="C25" s="74"/>
      <c r="D25" s="25"/>
      <c r="E25" s="26"/>
      <c r="F25" s="27" t="s">
        <v>15</v>
      </c>
      <c r="G25" s="28">
        <f>SUM(G21:G24)</f>
        <v>13496.25</v>
      </c>
    </row>
    <row r="26" s="1" customFormat="1" ht="16.5" spans="1:7">
      <c r="A26" s="33"/>
      <c r="B26" s="33"/>
      <c r="C26" s="33"/>
      <c r="D26" s="33"/>
      <c r="E26" s="33"/>
      <c r="F26" s="90"/>
      <c r="G26" s="35"/>
    </row>
    <row r="27" spans="1:1">
      <c r="A27" s="2" t="s">
        <v>19</v>
      </c>
    </row>
    <row r="28" spans="2:2">
      <c r="B28" s="2" t="s">
        <v>20</v>
      </c>
    </row>
    <row r="30" spans="1:1">
      <c r="A30" s="2" t="s">
        <v>21</v>
      </c>
    </row>
    <row r="31" spans="2:2">
      <c r="B31" s="2" t="s">
        <v>279</v>
      </c>
    </row>
    <row r="33" spans="1:1">
      <c r="A33" s="2" t="s">
        <v>25</v>
      </c>
    </row>
    <row r="34" spans="2:2">
      <c r="B34" s="2" t="s">
        <v>246</v>
      </c>
    </row>
    <row r="36" spans="1:1">
      <c r="A36" s="2" t="s">
        <v>27</v>
      </c>
    </row>
    <row r="37" spans="2:2">
      <c r="B37" s="2" t="s">
        <v>28</v>
      </c>
    </row>
    <row r="38" spans="2:2">
      <c r="B38" s="36"/>
    </row>
    <row r="39" spans="2:2">
      <c r="B39" s="2" t="s">
        <v>29</v>
      </c>
    </row>
    <row r="41" spans="2:2">
      <c r="B41" s="2" t="s">
        <v>30</v>
      </c>
    </row>
    <row r="42" spans="2:2">
      <c r="B42" s="38"/>
    </row>
    <row r="43" spans="2:3">
      <c r="B43" s="38"/>
      <c r="C43" s="38"/>
    </row>
    <row r="47" spans="1:1">
      <c r="A47" s="2" t="s">
        <v>31</v>
      </c>
    </row>
    <row r="50" spans="1:1">
      <c r="A50" s="2" t="s">
        <v>32</v>
      </c>
    </row>
    <row r="51" spans="1:1">
      <c r="A51" s="2" t="s">
        <v>33</v>
      </c>
    </row>
    <row r="53" spans="1:4">
      <c r="A53" s="2" t="s">
        <v>85</v>
      </c>
      <c r="D53" s="2" t="s">
        <v>35</v>
      </c>
    </row>
    <row r="56" spans="1:4">
      <c r="A56" s="2" t="s">
        <v>36</v>
      </c>
      <c r="D56" s="2" t="s">
        <v>37</v>
      </c>
    </row>
    <row r="57" spans="1:4">
      <c r="A57" s="2" t="s">
        <v>38</v>
      </c>
      <c r="D57" s="2" t="s">
        <v>39</v>
      </c>
    </row>
    <row r="62" spans="1:5">
      <c r="A62" s="2" t="s">
        <v>280</v>
      </c>
      <c r="D62" s="2" t="s">
        <v>41</v>
      </c>
      <c r="E62" s="2" t="s">
        <v>42</v>
      </c>
    </row>
    <row r="63" spans="1:5">
      <c r="A63" s="2" t="s">
        <v>248</v>
      </c>
      <c r="E63" s="2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7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50" workbookViewId="0">
      <selection activeCell="A7" sqref="A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45910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281</v>
      </c>
      <c r="B7" s="3"/>
    </row>
    <row r="8" spans="1:2">
      <c r="A8" s="3" t="s">
        <v>282</v>
      </c>
      <c r="B8" s="3"/>
    </row>
    <row r="9" spans="1:2">
      <c r="A9" s="3" t="s">
        <v>283</v>
      </c>
      <c r="B9" s="3"/>
    </row>
    <row r="10" spans="1:1">
      <c r="A10" s="2" t="s">
        <v>284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89" t="s">
        <v>285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92</v>
      </c>
      <c r="D21" s="11">
        <v>165995</v>
      </c>
      <c r="E21" s="12">
        <f>(D21*0.76)-14000</f>
        <v>112156.2</v>
      </c>
      <c r="F21" s="9" t="s">
        <v>15</v>
      </c>
      <c r="G21" s="13">
        <f>E21*A21</f>
        <v>112156.2</v>
      </c>
    </row>
    <row r="22" spans="1:7">
      <c r="A22" s="14"/>
      <c r="B22" s="14"/>
      <c r="C22" s="15" t="s">
        <v>16</v>
      </c>
      <c r="D22" s="16"/>
      <c r="E22" s="17"/>
      <c r="F22" s="14"/>
      <c r="G22" s="18"/>
    </row>
    <row r="23" ht="15" spans="1:7">
      <c r="A23" s="19"/>
      <c r="B23" s="19"/>
      <c r="C23" s="20" t="s">
        <v>93</v>
      </c>
      <c r="D23" s="21"/>
      <c r="E23" s="22"/>
      <c r="F23" s="19"/>
      <c r="G23" s="23"/>
    </row>
    <row r="24" customFormat="1" ht="15" spans="1:7">
      <c r="A24" s="9">
        <v>1</v>
      </c>
      <c r="B24" s="9" t="s">
        <v>13</v>
      </c>
      <c r="C24" s="10" t="s">
        <v>75</v>
      </c>
      <c r="D24" s="11">
        <v>76595</v>
      </c>
      <c r="E24" s="12">
        <f>(D24*0.76)-7000</f>
        <v>51212.2</v>
      </c>
      <c r="F24" s="9" t="s">
        <v>15</v>
      </c>
      <c r="G24" s="13">
        <f>E24*A24</f>
        <v>51212.2</v>
      </c>
    </row>
    <row r="25" customFormat="1" ht="15" spans="1:7">
      <c r="A25" s="14"/>
      <c r="B25" s="14"/>
      <c r="C25" s="15" t="s">
        <v>57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76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163368.4</v>
      </c>
    </row>
    <row r="28" ht="15" spans="1:7">
      <c r="A28" s="47" t="s">
        <v>286</v>
      </c>
      <c r="B28" s="48"/>
      <c r="C28" s="49"/>
      <c r="D28" s="50"/>
      <c r="E28" s="21"/>
      <c r="F28" s="19" t="s">
        <v>15</v>
      </c>
      <c r="G28" s="51">
        <v>57150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79</v>
      </c>
      <c r="B30" s="74"/>
      <c r="C30" s="74"/>
      <c r="D30" s="25"/>
      <c r="E30" s="26"/>
      <c r="F30" s="75" t="s">
        <v>15</v>
      </c>
      <c r="G30" s="28">
        <f>SUM(G27:G29)</f>
        <v>221118.4</v>
      </c>
    </row>
    <row r="31" s="1" customFormat="1" ht="16.5" spans="1:7">
      <c r="A31" s="33"/>
      <c r="B31" s="33"/>
      <c r="C31" s="33"/>
      <c r="D31" s="33"/>
      <c r="E31" s="33"/>
      <c r="F31" s="90"/>
      <c r="G31" s="35"/>
    </row>
    <row r="32" spans="1:1">
      <c r="A32" s="2" t="s">
        <v>19</v>
      </c>
    </row>
    <row r="33" spans="2:2">
      <c r="B33" s="2" t="s">
        <v>20</v>
      </c>
    </row>
    <row r="35" spans="1:1">
      <c r="A35" s="2" t="s">
        <v>25</v>
      </c>
    </row>
    <row r="36" spans="2:2">
      <c r="B36" s="2" t="s">
        <v>26</v>
      </c>
    </row>
    <row r="37" spans="2:2">
      <c r="B37" s="2" t="s">
        <v>62</v>
      </c>
    </row>
    <row r="39" spans="1:1">
      <c r="A39" s="2" t="s">
        <v>27</v>
      </c>
    </row>
    <row r="40" spans="2:2">
      <c r="B40" s="2" t="s">
        <v>28</v>
      </c>
    </row>
    <row r="41" spans="2:2">
      <c r="B41" s="36" t="s">
        <v>83</v>
      </c>
    </row>
    <row r="42" spans="2:2">
      <c r="B42" s="60" t="s">
        <v>84</v>
      </c>
    </row>
    <row r="44" spans="2:2">
      <c r="B44" s="2" t="s">
        <v>29</v>
      </c>
    </row>
    <row r="46" spans="2:2">
      <c r="B46" s="2" t="s">
        <v>30</v>
      </c>
    </row>
    <row r="51" spans="1:1">
      <c r="A51" s="2" t="s">
        <v>31</v>
      </c>
    </row>
    <row r="54" spans="1:1">
      <c r="A54" s="2" t="s">
        <v>32</v>
      </c>
    </row>
    <row r="55" spans="1:1">
      <c r="A55" s="2" t="s">
        <v>33</v>
      </c>
    </row>
    <row r="58" spans="1:4">
      <c r="A58" s="2" t="s">
        <v>85</v>
      </c>
      <c r="D58" s="2" t="s">
        <v>35</v>
      </c>
    </row>
    <row r="61" spans="1:4">
      <c r="A61" s="2" t="s">
        <v>36</v>
      </c>
      <c r="D61" s="2" t="s">
        <v>37</v>
      </c>
    </row>
    <row r="62" spans="1:4">
      <c r="A62" s="2" t="s">
        <v>38</v>
      </c>
      <c r="D62" s="2" t="s">
        <v>39</v>
      </c>
    </row>
    <row r="66" spans="1:5">
      <c r="A66" s="2" t="s">
        <v>287</v>
      </c>
      <c r="D66" s="2" t="s">
        <v>41</v>
      </c>
      <c r="E66" s="2" t="s">
        <v>42</v>
      </c>
    </row>
    <row r="67" spans="1:5">
      <c r="A67" s="2" t="s">
        <v>288</v>
      </c>
      <c r="E67" s="2" t="s">
        <v>44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40" workbookViewId="0">
      <selection activeCell="G54" sqref="G54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45910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281</v>
      </c>
      <c r="B7" s="3"/>
    </row>
    <row r="8" spans="1:2">
      <c r="A8" s="3" t="s">
        <v>282</v>
      </c>
      <c r="B8" s="3"/>
    </row>
    <row r="9" spans="1:2">
      <c r="A9" s="3" t="s">
        <v>283</v>
      </c>
      <c r="B9" s="3"/>
    </row>
    <row r="10" spans="1:1">
      <c r="A10" s="2" t="s">
        <v>284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89" t="s">
        <v>289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2</v>
      </c>
      <c r="B21" s="9" t="s">
        <v>13</v>
      </c>
      <c r="C21" s="10" t="s">
        <v>75</v>
      </c>
      <c r="D21" s="11">
        <v>76595</v>
      </c>
      <c r="E21" s="12">
        <f>(D21*0.76)-7000</f>
        <v>51212.2</v>
      </c>
      <c r="F21" s="9" t="s">
        <v>15</v>
      </c>
      <c r="G21" s="13">
        <f>E21*A21</f>
        <v>102424.4</v>
      </c>
    </row>
    <row r="22" customFormat="1" ht="15" spans="1:7">
      <c r="A22" s="14"/>
      <c r="B22" s="14"/>
      <c r="C22" s="15" t="s">
        <v>57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76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102424.4</v>
      </c>
    </row>
    <row r="25" ht="15" spans="1:7">
      <c r="A25" s="47" t="s">
        <v>286</v>
      </c>
      <c r="B25" s="48"/>
      <c r="C25" s="49"/>
      <c r="D25" s="50"/>
      <c r="E25" s="21"/>
      <c r="F25" s="19" t="s">
        <v>15</v>
      </c>
      <c r="G25" s="51">
        <v>25430</v>
      </c>
    </row>
    <row r="26" customFormat="1" ht="15.75" spans="1:8">
      <c r="A26" s="42" t="s">
        <v>78</v>
      </c>
      <c r="B26" s="52"/>
      <c r="C26" s="52"/>
      <c r="D26" s="43"/>
      <c r="E26" s="44"/>
      <c r="F26" s="53" t="s">
        <v>15</v>
      </c>
      <c r="G26" s="46">
        <v>600</v>
      </c>
      <c r="H26" s="1"/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SUM(G24:G26)</f>
        <v>128454.4</v>
      </c>
    </row>
    <row r="28" s="1" customFormat="1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62</v>
      </c>
    </row>
    <row r="35" spans="1:1">
      <c r="A35" s="2" t="s">
        <v>134</v>
      </c>
    </row>
    <row r="36" spans="2:2">
      <c r="B36" s="2" t="s">
        <v>135</v>
      </c>
    </row>
    <row r="37" spans="2:2">
      <c r="B37" s="2" t="s">
        <v>28</v>
      </c>
    </row>
    <row r="39" spans="2:2">
      <c r="B39" s="36" t="s">
        <v>83</v>
      </c>
    </row>
    <row r="40" spans="2:2">
      <c r="B40" s="60" t="s">
        <v>84</v>
      </c>
    </row>
    <row r="42" spans="2:2">
      <c r="B42" s="2" t="s">
        <v>29</v>
      </c>
    </row>
    <row r="44" spans="2:2">
      <c r="B44" s="2" t="s">
        <v>30</v>
      </c>
    </row>
    <row r="49" spans="1:1">
      <c r="A49" s="2" t="s">
        <v>31</v>
      </c>
    </row>
    <row r="52" spans="1:1">
      <c r="A52" s="2" t="s">
        <v>32</v>
      </c>
    </row>
    <row r="53" spans="1:1">
      <c r="A53" s="2" t="s">
        <v>33</v>
      </c>
    </row>
    <row r="56" spans="1:4">
      <c r="A56" s="2" t="s">
        <v>85</v>
      </c>
      <c r="D56" s="2" t="s">
        <v>35</v>
      </c>
    </row>
    <row r="59" spans="1:4">
      <c r="A59" s="2" t="s">
        <v>36</v>
      </c>
      <c r="D59" s="2" t="s">
        <v>37</v>
      </c>
    </row>
    <row r="60" spans="1:4">
      <c r="A60" s="2" t="s">
        <v>38</v>
      </c>
      <c r="D60" s="2" t="s">
        <v>39</v>
      </c>
    </row>
    <row r="64" spans="1:5">
      <c r="A64" s="2" t="s">
        <v>290</v>
      </c>
      <c r="D64" s="2" t="s">
        <v>41</v>
      </c>
      <c r="E64" s="2" t="s">
        <v>42</v>
      </c>
    </row>
    <row r="65" spans="1:5">
      <c r="A65" s="2" t="s">
        <v>291</v>
      </c>
      <c r="E65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41" workbookViewId="0">
      <selection activeCell="G36" sqref="G36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45910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281</v>
      </c>
      <c r="B7" s="3"/>
    </row>
    <row r="8" spans="1:2">
      <c r="A8" s="3" t="s">
        <v>282</v>
      </c>
      <c r="B8" s="3"/>
    </row>
    <row r="9" spans="1:2">
      <c r="A9" s="3" t="s">
        <v>283</v>
      </c>
      <c r="B9" s="3"/>
    </row>
    <row r="10" spans="1:1">
      <c r="A10" s="2" t="s">
        <v>284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89" t="s">
        <v>292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2</v>
      </c>
      <c r="B21" s="9" t="s">
        <v>13</v>
      </c>
      <c r="C21" s="10" t="s">
        <v>56</v>
      </c>
      <c r="D21" s="11">
        <v>59595</v>
      </c>
      <c r="E21" s="12">
        <f>(D21*0.76)-7000</f>
        <v>38292.2</v>
      </c>
      <c r="F21" s="9" t="s">
        <v>15</v>
      </c>
      <c r="G21" s="13">
        <f>E21*A21</f>
        <v>76584.4</v>
      </c>
    </row>
    <row r="22" customFormat="1" ht="15" spans="1:7">
      <c r="A22" s="14"/>
      <c r="B22" s="14"/>
      <c r="C22" s="15" t="s">
        <v>57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58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76584.4</v>
      </c>
    </row>
    <row r="25" ht="15" spans="1:7">
      <c r="A25" s="47" t="s">
        <v>286</v>
      </c>
      <c r="B25" s="48"/>
      <c r="C25" s="49"/>
      <c r="D25" s="50"/>
      <c r="E25" s="21"/>
      <c r="F25" s="19" t="s">
        <v>15</v>
      </c>
      <c r="G25" s="51">
        <v>23580</v>
      </c>
    </row>
    <row r="26" customFormat="1" ht="15.75" spans="1:8">
      <c r="A26" s="42" t="s">
        <v>78</v>
      </c>
      <c r="B26" s="52"/>
      <c r="C26" s="52"/>
      <c r="D26" s="43"/>
      <c r="E26" s="44"/>
      <c r="F26" s="53" t="s">
        <v>15</v>
      </c>
      <c r="G26" s="46">
        <v>600</v>
      </c>
      <c r="H26" s="1"/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SUM(G24:G26)</f>
        <v>100764.4</v>
      </c>
    </row>
    <row r="28" s="1" customFormat="1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62</v>
      </c>
    </row>
    <row r="35" spans="1:1">
      <c r="A35" s="2" t="s">
        <v>134</v>
      </c>
    </row>
    <row r="36" spans="2:2">
      <c r="B36" s="2" t="s">
        <v>135</v>
      </c>
    </row>
    <row r="37" spans="2:2">
      <c r="B37" s="2" t="s">
        <v>28</v>
      </c>
    </row>
    <row r="39" spans="2:2">
      <c r="B39" s="36" t="s">
        <v>83</v>
      </c>
    </row>
    <row r="40" spans="2:2">
      <c r="B40" s="60" t="s">
        <v>84</v>
      </c>
    </row>
    <row r="42" spans="2:2">
      <c r="B42" s="2" t="s">
        <v>29</v>
      </c>
    </row>
    <row r="44" spans="2:2">
      <c r="B44" s="2" t="s">
        <v>30</v>
      </c>
    </row>
    <row r="49" spans="1:1">
      <c r="A49" s="2" t="s">
        <v>31</v>
      </c>
    </row>
    <row r="52" spans="1:1">
      <c r="A52" s="2" t="s">
        <v>32</v>
      </c>
    </row>
    <row r="53" spans="1:1">
      <c r="A53" s="2" t="s">
        <v>33</v>
      </c>
    </row>
    <row r="56" spans="1:4">
      <c r="A56" s="2" t="s">
        <v>85</v>
      </c>
      <c r="D56" s="2" t="s">
        <v>35</v>
      </c>
    </row>
    <row r="59" spans="1:4">
      <c r="A59" s="2" t="s">
        <v>36</v>
      </c>
      <c r="D59" s="2" t="s">
        <v>37</v>
      </c>
    </row>
    <row r="60" spans="1:4">
      <c r="A60" s="2" t="s">
        <v>38</v>
      </c>
      <c r="D60" s="2" t="s">
        <v>39</v>
      </c>
    </row>
    <row r="65" spans="1:5">
      <c r="A65" s="2" t="s">
        <v>293</v>
      </c>
      <c r="D65" s="2" t="s">
        <v>41</v>
      </c>
      <c r="E65" s="2" t="s">
        <v>42</v>
      </c>
    </row>
    <row r="66" spans="1:5">
      <c r="A66" s="2" t="s">
        <v>291</v>
      </c>
      <c r="E66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workbookViewId="0">
      <selection activeCell="A67" sqref="A67:A68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8" width="9.1047619047619" style="2"/>
    <col min="9" max="9" width="11.1047619047619" style="2" customWidth="1"/>
    <col min="10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0</v>
      </c>
      <c r="B7" s="3"/>
    </row>
    <row r="8" spans="1:1">
      <c r="A8" s="3" t="s">
        <v>1</v>
      </c>
    </row>
    <row r="9" spans="1:1">
      <c r="A9" s="3" t="s">
        <v>2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64</v>
      </c>
    </row>
    <row r="19" ht="15" spans="2:2">
      <c r="B19" s="36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56</v>
      </c>
      <c r="D21" s="11">
        <v>59595</v>
      </c>
      <c r="E21" s="12">
        <f>(D21*0.76)-7000</f>
        <v>38292.2</v>
      </c>
      <c r="F21" s="9" t="s">
        <v>15</v>
      </c>
      <c r="G21" s="13">
        <f>E21*A21</f>
        <v>38292.2</v>
      </c>
    </row>
    <row r="22" spans="1:7">
      <c r="A22" s="14"/>
      <c r="B22" s="14"/>
      <c r="C22" s="15" t="s">
        <v>57</v>
      </c>
      <c r="D22" s="16"/>
      <c r="E22" s="17"/>
      <c r="F22" s="14"/>
      <c r="G22" s="18"/>
    </row>
    <row r="23" ht="15" spans="1:7">
      <c r="A23" s="19"/>
      <c r="B23" s="19"/>
      <c r="C23" s="20" t="s">
        <v>58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27" t="s">
        <v>15</v>
      </c>
      <c r="G24" s="28">
        <f>SUM(G21:G23)</f>
        <v>38292.2</v>
      </c>
    </row>
    <row r="25" ht="16.5" spans="1:7">
      <c r="A25" s="33"/>
      <c r="B25" s="33"/>
      <c r="C25" s="33"/>
      <c r="D25" s="33"/>
      <c r="E25" s="33"/>
      <c r="F25" s="90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21</v>
      </c>
    </row>
    <row r="30" spans="2:2">
      <c r="B30" s="2" t="s">
        <v>59</v>
      </c>
    </row>
    <row r="31" spans="2:2">
      <c r="B31" s="2" t="s">
        <v>60</v>
      </c>
    </row>
    <row r="32" spans="2:2">
      <c r="B32" s="2" t="s">
        <v>61</v>
      </c>
    </row>
    <row r="34" spans="1:1">
      <c r="A34" s="2" t="s">
        <v>25</v>
      </c>
    </row>
    <row r="35" spans="2:2">
      <c r="B35" s="2" t="s">
        <v>62</v>
      </c>
    </row>
    <row r="37" spans="1:1">
      <c r="A37" s="2" t="s">
        <v>27</v>
      </c>
    </row>
    <row r="38" spans="2:2">
      <c r="B38" s="2" t="s">
        <v>28</v>
      </c>
    </row>
    <row r="40" spans="2:2">
      <c r="B40" s="2" t="s">
        <v>29</v>
      </c>
    </row>
    <row r="42" spans="2:2">
      <c r="B42" s="2" t="s">
        <v>30</v>
      </c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34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7" spans="1:5">
      <c r="A67" s="2" t="s">
        <v>65</v>
      </c>
      <c r="D67" s="2" t="s">
        <v>41</v>
      </c>
      <c r="E67" s="2" t="s">
        <v>42</v>
      </c>
    </row>
    <row r="68" spans="1:5">
      <c r="A68" s="2" t="s">
        <v>43</v>
      </c>
      <c r="E68" s="2" t="s">
        <v>44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workbookViewId="0">
      <selection activeCell="C17" sqref="C1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1" spans="1:3">
      <c r="A1" s="130"/>
      <c r="B1" s="130"/>
      <c r="C1" s="130"/>
    </row>
    <row r="2" spans="1:3">
      <c r="A2" s="130"/>
      <c r="B2" s="130"/>
      <c r="C2" s="130"/>
    </row>
    <row r="3" spans="1:3">
      <c r="A3" s="130"/>
      <c r="B3" s="130"/>
      <c r="C3" s="130"/>
    </row>
    <row r="4" spans="1:3">
      <c r="A4" s="131">
        <v>45910</v>
      </c>
      <c r="B4" s="131"/>
      <c r="C4" s="130"/>
    </row>
    <row r="5" spans="1:3">
      <c r="A5" s="131"/>
      <c r="B5" s="131"/>
      <c r="C5" s="130"/>
    </row>
    <row r="6" spans="1:3">
      <c r="A6" s="131"/>
      <c r="B6" s="131"/>
      <c r="C6" s="130"/>
    </row>
    <row r="7" spans="1:3">
      <c r="A7" s="131" t="s">
        <v>294</v>
      </c>
      <c r="B7" s="131"/>
      <c r="C7" s="130"/>
    </row>
    <row r="8" spans="1:3">
      <c r="A8" s="131" t="s">
        <v>295</v>
      </c>
      <c r="B8" s="131"/>
      <c r="C8" s="130"/>
    </row>
    <row r="9" spans="1:3">
      <c r="A9" s="130" t="s">
        <v>296</v>
      </c>
      <c r="B9" s="130"/>
      <c r="C9" s="130"/>
    </row>
    <row r="10" spans="1:3">
      <c r="A10" s="130"/>
      <c r="B10" s="130"/>
      <c r="C10" s="130"/>
    </row>
    <row r="11" spans="1:3">
      <c r="A11" s="130"/>
      <c r="B11" s="130"/>
      <c r="C11" s="130"/>
    </row>
    <row r="12" spans="1:3">
      <c r="A12" s="130" t="s">
        <v>3</v>
      </c>
      <c r="B12" s="130"/>
      <c r="C12" s="130"/>
    </row>
    <row r="13" spans="1:3">
      <c r="A13" s="130"/>
      <c r="B13" s="130"/>
      <c r="C13" s="130"/>
    </row>
    <row r="14" spans="1:3">
      <c r="A14" s="130"/>
      <c r="B14" s="130" t="s">
        <v>4</v>
      </c>
      <c r="C14" s="130"/>
    </row>
    <row r="15" spans="1:3">
      <c r="A15" s="130"/>
      <c r="B15" s="130" t="s">
        <v>5</v>
      </c>
      <c r="C15" s="130"/>
    </row>
    <row r="17" spans="1:1">
      <c r="A17" s="130" t="s">
        <v>297</v>
      </c>
    </row>
    <row r="18" spans="3:3">
      <c r="C18" s="89"/>
    </row>
    <row r="19" ht="25.5" customHeight="1" spans="1:7">
      <c r="A19" s="132" t="s">
        <v>7</v>
      </c>
      <c r="B19" s="132" t="s">
        <v>8</v>
      </c>
      <c r="C19" s="132" t="s">
        <v>9</v>
      </c>
      <c r="D19" s="132" t="s">
        <v>10</v>
      </c>
      <c r="E19" s="133" t="s">
        <v>11</v>
      </c>
      <c r="F19" s="134"/>
      <c r="G19" s="132" t="s">
        <v>12</v>
      </c>
    </row>
    <row r="20" spans="1:7">
      <c r="A20" s="135">
        <v>8</v>
      </c>
      <c r="B20" s="135" t="s">
        <v>13</v>
      </c>
      <c r="C20" s="130" t="s">
        <v>92</v>
      </c>
      <c r="D20" s="136">
        <v>165995</v>
      </c>
      <c r="E20" s="136">
        <f>(D20*0.76)-14000</f>
        <v>112156.2</v>
      </c>
      <c r="F20" s="135" t="s">
        <v>15</v>
      </c>
      <c r="G20" s="137">
        <f>E20*A20</f>
        <v>897249.6</v>
      </c>
    </row>
    <row r="21" spans="1:7">
      <c r="A21" s="135"/>
      <c r="B21" s="135"/>
      <c r="C21" s="130" t="s">
        <v>16</v>
      </c>
      <c r="D21" s="136"/>
      <c r="E21" s="136"/>
      <c r="F21" s="135"/>
      <c r="G21" s="137"/>
    </row>
    <row r="22" spans="1:7">
      <c r="A22" s="135"/>
      <c r="B22" s="135"/>
      <c r="C22" s="130" t="s">
        <v>93</v>
      </c>
      <c r="D22" s="136"/>
      <c r="E22" s="136"/>
      <c r="F22" s="135"/>
      <c r="G22" s="137"/>
    </row>
    <row r="23" customFormat="1" ht="15" spans="1:7">
      <c r="A23" s="135">
        <v>2</v>
      </c>
      <c r="B23" s="135" t="s">
        <v>13</v>
      </c>
      <c r="C23" s="130" t="s">
        <v>14</v>
      </c>
      <c r="D23" s="136">
        <v>113195</v>
      </c>
      <c r="E23" s="136">
        <f>(D23*0.76)-7000</f>
        <v>79028.2</v>
      </c>
      <c r="F23" s="135" t="s">
        <v>15</v>
      </c>
      <c r="G23" s="137">
        <f>E23*A23</f>
        <v>158056.4</v>
      </c>
    </row>
    <row r="24" customFormat="1" ht="15" spans="1:7">
      <c r="A24" s="135"/>
      <c r="B24" s="135"/>
      <c r="C24" s="130" t="s">
        <v>16</v>
      </c>
      <c r="D24" s="136"/>
      <c r="E24" s="136"/>
      <c r="F24" s="135"/>
      <c r="G24" s="137"/>
    </row>
    <row r="25" customFormat="1" ht="15" spans="1:7">
      <c r="A25" s="135"/>
      <c r="B25" s="135"/>
      <c r="C25" s="130" t="s">
        <v>17</v>
      </c>
      <c r="D25" s="136"/>
      <c r="E25" s="136"/>
      <c r="F25" s="135"/>
      <c r="G25" s="137"/>
    </row>
    <row r="26" customFormat="1" ht="15" spans="1:7">
      <c r="A26" s="135">
        <v>2</v>
      </c>
      <c r="B26" s="135" t="s">
        <v>13</v>
      </c>
      <c r="C26" s="130" t="s">
        <v>75</v>
      </c>
      <c r="D26" s="136">
        <v>76595</v>
      </c>
      <c r="E26" s="136">
        <f>(D26*0.76)-7000</f>
        <v>51212.2</v>
      </c>
      <c r="F26" s="135" t="s">
        <v>15</v>
      </c>
      <c r="G26" s="137">
        <f>E26*A26</f>
        <v>102424.4</v>
      </c>
    </row>
    <row r="27" customFormat="1" ht="15" spans="1:7">
      <c r="A27" s="135"/>
      <c r="B27" s="135"/>
      <c r="C27" s="130" t="s">
        <v>57</v>
      </c>
      <c r="D27" s="136"/>
      <c r="E27" s="136"/>
      <c r="F27" s="135"/>
      <c r="G27" s="137"/>
    </row>
    <row r="28" customFormat="1" ht="15" spans="1:7">
      <c r="A28" s="135"/>
      <c r="B28" s="135"/>
      <c r="C28" s="130" t="s">
        <v>76</v>
      </c>
      <c r="D28" s="136"/>
      <c r="E28" s="136"/>
      <c r="F28" s="135"/>
      <c r="G28" s="137"/>
    </row>
    <row r="29" customFormat="1" ht="15" spans="1:7">
      <c r="A29" s="135">
        <v>4</v>
      </c>
      <c r="B29" s="135" t="s">
        <v>13</v>
      </c>
      <c r="C29" s="130" t="s">
        <v>81</v>
      </c>
      <c r="D29" s="136">
        <v>68995</v>
      </c>
      <c r="E29" s="136">
        <f>(D29*0.76)-7000</f>
        <v>45436.2</v>
      </c>
      <c r="F29" s="135" t="s">
        <v>15</v>
      </c>
      <c r="G29" s="137">
        <f>E29*A29</f>
        <v>181744.8</v>
      </c>
    </row>
    <row r="30" customFormat="1" ht="15" spans="1:7">
      <c r="A30" s="135"/>
      <c r="B30" s="135"/>
      <c r="C30" s="130" t="s">
        <v>57</v>
      </c>
      <c r="D30" s="136"/>
      <c r="E30" s="136"/>
      <c r="F30" s="135"/>
      <c r="G30" s="137"/>
    </row>
    <row r="31" customFormat="1" ht="15" spans="1:7">
      <c r="A31" s="135"/>
      <c r="B31" s="135"/>
      <c r="C31" s="130" t="s">
        <v>82</v>
      </c>
      <c r="D31" s="136"/>
      <c r="E31" s="136"/>
      <c r="F31" s="135"/>
      <c r="G31" s="137"/>
    </row>
    <row r="32" ht="16.5" spans="1:7">
      <c r="A32" s="138" t="s">
        <v>18</v>
      </c>
      <c r="B32" s="138"/>
      <c r="C32" s="138"/>
      <c r="D32" s="138"/>
      <c r="E32" s="138"/>
      <c r="F32" s="139" t="s">
        <v>15</v>
      </c>
      <c r="G32" s="140">
        <f>SUM(G20:G31)</f>
        <v>1339475.2</v>
      </c>
    </row>
    <row r="33" spans="1:7">
      <c r="A33" s="141" t="s">
        <v>286</v>
      </c>
      <c r="B33" s="135"/>
      <c r="C33" s="130"/>
      <c r="D33" s="136"/>
      <c r="E33" s="136"/>
      <c r="F33" s="135" t="s">
        <v>15</v>
      </c>
      <c r="G33" s="137">
        <v>805800</v>
      </c>
    </row>
    <row r="34" ht="16.5" spans="1:7">
      <c r="A34" s="138" t="s">
        <v>79</v>
      </c>
      <c r="B34" s="138"/>
      <c r="C34" s="138"/>
      <c r="D34" s="138"/>
      <c r="E34" s="138"/>
      <c r="F34" s="139" t="s">
        <v>15</v>
      </c>
      <c r="G34" s="140">
        <f>SUM(G32:G33)</f>
        <v>2145275.2</v>
      </c>
    </row>
    <row r="35" s="1" customFormat="1" ht="16.5" spans="1:7">
      <c r="A35" s="138"/>
      <c r="B35" s="138"/>
      <c r="C35" s="138"/>
      <c r="D35" s="138"/>
      <c r="E35" s="138"/>
      <c r="F35" s="142"/>
      <c r="G35" s="140"/>
    </row>
    <row r="36" spans="1:7">
      <c r="A36" s="130" t="s">
        <v>19</v>
      </c>
      <c r="B36" s="130"/>
      <c r="C36" s="130"/>
      <c r="D36" s="130"/>
      <c r="E36" s="130"/>
      <c r="F36" s="130"/>
      <c r="G36" s="130"/>
    </row>
    <row r="37" spans="1:7">
      <c r="A37" s="130"/>
      <c r="B37" s="130" t="s">
        <v>20</v>
      </c>
      <c r="C37" s="130"/>
      <c r="D37" s="130"/>
      <c r="E37" s="130"/>
      <c r="F37" s="130"/>
      <c r="G37" s="130"/>
    </row>
    <row r="38" spans="1:7">
      <c r="A38" s="130"/>
      <c r="B38" s="130"/>
      <c r="C38" s="130"/>
      <c r="D38" s="130"/>
      <c r="E38" s="130"/>
      <c r="F38" s="130"/>
      <c r="G38" s="130"/>
    </row>
    <row r="39" spans="1:7">
      <c r="A39" s="130" t="s">
        <v>25</v>
      </c>
      <c r="B39" s="130"/>
      <c r="C39" s="130"/>
      <c r="D39" s="130"/>
      <c r="E39" s="130"/>
      <c r="F39" s="130"/>
      <c r="G39" s="130"/>
    </row>
    <row r="40" spans="1:7">
      <c r="A40" s="130"/>
      <c r="B40" s="130" t="s">
        <v>26</v>
      </c>
      <c r="C40" s="130"/>
      <c r="D40" s="130"/>
      <c r="E40" s="130"/>
      <c r="F40" s="130"/>
      <c r="G40" s="130"/>
    </row>
    <row r="41" spans="1:7">
      <c r="A41" s="130"/>
      <c r="B41" s="130" t="s">
        <v>62</v>
      </c>
      <c r="C41" s="130"/>
      <c r="D41" s="130"/>
      <c r="E41" s="130"/>
      <c r="F41" s="130"/>
      <c r="G41" s="130"/>
    </row>
    <row r="42" spans="1:7">
      <c r="A42" s="130"/>
      <c r="B42" s="130"/>
      <c r="C42" s="130"/>
      <c r="D42" s="130"/>
      <c r="E42" s="130"/>
      <c r="F42" s="130"/>
      <c r="G42" s="130"/>
    </row>
    <row r="43" spans="1:7">
      <c r="A43" s="130" t="s">
        <v>27</v>
      </c>
      <c r="B43" s="130"/>
      <c r="C43" s="130"/>
      <c r="D43" s="130"/>
      <c r="E43" s="130"/>
      <c r="F43" s="130"/>
      <c r="G43" s="130"/>
    </row>
    <row r="44" spans="1:7">
      <c r="A44" s="130"/>
      <c r="B44" s="130" t="s">
        <v>28</v>
      </c>
      <c r="C44" s="130"/>
      <c r="D44" s="130"/>
      <c r="E44" s="130"/>
      <c r="F44" s="130"/>
      <c r="G44" s="130"/>
    </row>
    <row r="45" spans="1:7">
      <c r="A45" s="130"/>
      <c r="B45" s="143" t="s">
        <v>83</v>
      </c>
      <c r="C45" s="130"/>
      <c r="D45" s="130"/>
      <c r="E45" s="130"/>
      <c r="F45" s="130"/>
      <c r="G45" s="130"/>
    </row>
    <row r="46" spans="1:7">
      <c r="A46" s="130"/>
      <c r="B46" s="144" t="s">
        <v>84</v>
      </c>
      <c r="C46" s="130"/>
      <c r="D46" s="130"/>
      <c r="E46" s="130"/>
      <c r="F46" s="130"/>
      <c r="G46" s="130"/>
    </row>
    <row r="47" spans="1:7">
      <c r="A47" s="130"/>
      <c r="B47" s="130"/>
      <c r="C47" s="130"/>
      <c r="D47" s="130"/>
      <c r="E47" s="130"/>
      <c r="F47" s="130"/>
      <c r="G47" s="130"/>
    </row>
    <row r="48" spans="1:7">
      <c r="A48" s="130"/>
      <c r="B48" s="130" t="s">
        <v>29</v>
      </c>
      <c r="C48" s="130"/>
      <c r="D48" s="130"/>
      <c r="E48" s="130"/>
      <c r="F48" s="130"/>
      <c r="G48" s="130"/>
    </row>
    <row r="49" spans="1:7">
      <c r="A49" s="130"/>
      <c r="B49" s="130"/>
      <c r="C49" s="130"/>
      <c r="D49" s="130"/>
      <c r="E49" s="130"/>
      <c r="F49" s="130"/>
      <c r="G49" s="130"/>
    </row>
    <row r="50" spans="1:7">
      <c r="A50" s="130"/>
      <c r="B50" s="130" t="s">
        <v>30</v>
      </c>
      <c r="C50" s="130"/>
      <c r="D50" s="130"/>
      <c r="E50" s="130"/>
      <c r="F50" s="130"/>
      <c r="G50" s="130"/>
    </row>
    <row r="51" spans="1:7">
      <c r="A51" s="130"/>
      <c r="B51" s="130"/>
      <c r="C51" s="130"/>
      <c r="D51" s="130"/>
      <c r="E51" s="130"/>
      <c r="F51" s="130"/>
      <c r="G51" s="130"/>
    </row>
    <row r="52" spans="1:7">
      <c r="A52" s="130"/>
      <c r="B52" s="130"/>
      <c r="C52" s="130"/>
      <c r="D52" s="130"/>
      <c r="E52" s="130"/>
      <c r="F52" s="130"/>
      <c r="G52" s="130"/>
    </row>
    <row r="53" spans="1:7">
      <c r="A53" s="130"/>
      <c r="B53" s="130"/>
      <c r="C53" s="130"/>
      <c r="D53" s="130"/>
      <c r="E53" s="130"/>
      <c r="F53" s="130"/>
      <c r="G53" s="130"/>
    </row>
    <row r="54" spans="1:7">
      <c r="A54" s="130"/>
      <c r="B54" s="130"/>
      <c r="C54" s="130"/>
      <c r="D54" s="130"/>
      <c r="E54" s="130"/>
      <c r="F54" s="130"/>
      <c r="G54" s="130"/>
    </row>
    <row r="55" spans="1:7">
      <c r="A55" s="130" t="s">
        <v>31</v>
      </c>
      <c r="B55" s="130"/>
      <c r="C55" s="130"/>
      <c r="D55" s="130"/>
      <c r="E55" s="130"/>
      <c r="F55" s="130"/>
      <c r="G55" s="130"/>
    </row>
    <row r="56" spans="1:7">
      <c r="A56" s="130"/>
      <c r="B56" s="130"/>
      <c r="C56" s="130"/>
      <c r="D56" s="130"/>
      <c r="E56" s="130"/>
      <c r="F56" s="130"/>
      <c r="G56" s="130"/>
    </row>
    <row r="57" spans="1:7">
      <c r="A57" s="130"/>
      <c r="B57" s="130"/>
      <c r="C57" s="130"/>
      <c r="D57" s="130"/>
      <c r="E57" s="130"/>
      <c r="F57" s="130"/>
      <c r="G57" s="130"/>
    </row>
    <row r="58" spans="1:7">
      <c r="A58" s="130" t="s">
        <v>32</v>
      </c>
      <c r="B58" s="130"/>
      <c r="C58" s="130"/>
      <c r="D58" s="130"/>
      <c r="E58" s="130"/>
      <c r="F58" s="130"/>
      <c r="G58" s="130"/>
    </row>
    <row r="59" spans="1:7">
      <c r="A59" s="130" t="s">
        <v>33</v>
      </c>
      <c r="B59" s="130"/>
      <c r="C59" s="130"/>
      <c r="D59" s="130"/>
      <c r="E59" s="130"/>
      <c r="F59" s="130"/>
      <c r="G59" s="130"/>
    </row>
    <row r="60" spans="1:7">
      <c r="A60" s="130"/>
      <c r="B60" s="130"/>
      <c r="C60" s="130"/>
      <c r="D60" s="130"/>
      <c r="E60" s="130"/>
      <c r="F60" s="130"/>
      <c r="G60" s="130"/>
    </row>
    <row r="61" spans="1:7">
      <c r="A61" s="130"/>
      <c r="B61" s="130"/>
      <c r="C61" s="130"/>
      <c r="D61" s="130"/>
      <c r="E61" s="130"/>
      <c r="F61" s="130"/>
      <c r="G61" s="130"/>
    </row>
    <row r="62" spans="1:7">
      <c r="A62" s="130" t="s">
        <v>85</v>
      </c>
      <c r="B62" s="130"/>
      <c r="C62" s="130"/>
      <c r="D62" s="130" t="s">
        <v>35</v>
      </c>
      <c r="E62" s="130"/>
      <c r="F62" s="130"/>
      <c r="G62" s="130"/>
    </row>
    <row r="63" spans="1:7">
      <c r="A63" s="130"/>
      <c r="B63" s="130"/>
      <c r="C63" s="130"/>
      <c r="D63" s="130"/>
      <c r="E63" s="130"/>
      <c r="F63" s="130"/>
      <c r="G63" s="130"/>
    </row>
    <row r="64" spans="1:7">
      <c r="A64" s="130"/>
      <c r="B64" s="130"/>
      <c r="C64" s="130"/>
      <c r="D64" s="130"/>
      <c r="E64" s="130"/>
      <c r="F64" s="130"/>
      <c r="G64" s="130"/>
    </row>
    <row r="65" spans="1:7">
      <c r="A65" s="130" t="s">
        <v>36</v>
      </c>
      <c r="B65" s="130"/>
      <c r="C65" s="130"/>
      <c r="D65" s="130" t="s">
        <v>37</v>
      </c>
      <c r="E65" s="130"/>
      <c r="F65" s="130"/>
      <c r="G65" s="130"/>
    </row>
    <row r="66" spans="1:7">
      <c r="A66" s="130" t="s">
        <v>38</v>
      </c>
      <c r="B66" s="130"/>
      <c r="C66" s="130"/>
      <c r="D66" s="130" t="s">
        <v>39</v>
      </c>
      <c r="E66" s="130"/>
      <c r="F66" s="130"/>
      <c r="G66" s="130"/>
    </row>
    <row r="67" spans="1:7">
      <c r="A67" s="130"/>
      <c r="B67" s="130"/>
      <c r="C67" s="130"/>
      <c r="D67" s="130"/>
      <c r="E67" s="130"/>
      <c r="F67" s="130"/>
      <c r="G67" s="130"/>
    </row>
    <row r="68" spans="1:7">
      <c r="A68" s="130"/>
      <c r="B68" s="130"/>
      <c r="C68" s="130"/>
      <c r="D68" s="130"/>
      <c r="E68" s="130"/>
      <c r="F68" s="130"/>
      <c r="G68" s="130"/>
    </row>
    <row r="69" spans="1:7">
      <c r="A69" s="130"/>
      <c r="B69" s="130"/>
      <c r="C69" s="130"/>
      <c r="D69" s="130"/>
      <c r="E69" s="130"/>
      <c r="F69" s="130"/>
      <c r="G69" s="130"/>
    </row>
    <row r="70" spans="1:7">
      <c r="A70" s="130" t="s">
        <v>298</v>
      </c>
      <c r="B70" s="130"/>
      <c r="C70" s="130"/>
      <c r="D70" s="130" t="s">
        <v>41</v>
      </c>
      <c r="E70" s="130" t="s">
        <v>42</v>
      </c>
      <c r="F70" s="130"/>
      <c r="G70" s="130"/>
    </row>
    <row r="71" spans="1:7">
      <c r="A71" s="130" t="s">
        <v>299</v>
      </c>
      <c r="B71" s="130"/>
      <c r="C71" s="130"/>
      <c r="D71" s="130"/>
      <c r="E71" s="130" t="s">
        <v>44</v>
      </c>
      <c r="F71" s="130"/>
      <c r="G71" s="130"/>
    </row>
  </sheetData>
  <mergeCells count="27">
    <mergeCell ref="A4:B4"/>
    <mergeCell ref="A32:E32"/>
    <mergeCell ref="A34:E34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45910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294</v>
      </c>
      <c r="B7" s="3"/>
    </row>
    <row r="8" spans="1:2">
      <c r="A8" s="3" t="s">
        <v>295</v>
      </c>
      <c r="B8" s="3"/>
    </row>
    <row r="9" spans="1:1">
      <c r="A9" s="2" t="s">
        <v>296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300</v>
      </c>
    </row>
    <row r="18" ht="15" spans="3:3">
      <c r="C18" s="89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8</v>
      </c>
      <c r="B20" s="9" t="s">
        <v>13</v>
      </c>
      <c r="C20" s="10" t="s">
        <v>92</v>
      </c>
      <c r="D20" s="11">
        <v>165995</v>
      </c>
      <c r="E20" s="12">
        <f>(D20*0.76)-14000</f>
        <v>112156.2</v>
      </c>
      <c r="F20" s="9" t="s">
        <v>15</v>
      </c>
      <c r="G20" s="13">
        <f>E20*A20</f>
        <v>897249.6</v>
      </c>
    </row>
    <row r="21" spans="1:7">
      <c r="A21" s="14"/>
      <c r="B21" s="14"/>
      <c r="C21" s="15" t="s">
        <v>16</v>
      </c>
      <c r="D21" s="16"/>
      <c r="E21" s="17"/>
      <c r="F21" s="14"/>
      <c r="G21" s="18"/>
    </row>
    <row r="22" ht="15" spans="1:7">
      <c r="A22" s="19"/>
      <c r="B22" s="19"/>
      <c r="C22" s="20" t="s">
        <v>93</v>
      </c>
      <c r="D22" s="21"/>
      <c r="E22" s="22"/>
      <c r="F22" s="19"/>
      <c r="G22" s="23"/>
    </row>
    <row r="23" customFormat="1" ht="15" spans="1:7">
      <c r="A23" s="9">
        <v>2</v>
      </c>
      <c r="B23" s="9" t="s">
        <v>13</v>
      </c>
      <c r="C23" s="10" t="s">
        <v>14</v>
      </c>
      <c r="D23" s="11">
        <v>113195</v>
      </c>
      <c r="E23" s="12">
        <f>(D23*0.76)-7000</f>
        <v>79028.2</v>
      </c>
      <c r="F23" s="9" t="s">
        <v>15</v>
      </c>
      <c r="G23" s="13">
        <f>E23*A23</f>
        <v>158056.4</v>
      </c>
    </row>
    <row r="24" customFormat="1" ht="15" spans="1:7">
      <c r="A24" s="14"/>
      <c r="B24" s="14"/>
      <c r="C24" s="15" t="s">
        <v>16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17</v>
      </c>
      <c r="D25" s="21"/>
      <c r="E25" s="22"/>
      <c r="F25" s="19"/>
      <c r="G25" s="23"/>
    </row>
    <row r="26" customFormat="1" ht="15" spans="1:7">
      <c r="A26" s="9">
        <v>2</v>
      </c>
      <c r="B26" s="9" t="s">
        <v>13</v>
      </c>
      <c r="C26" s="10" t="s">
        <v>75</v>
      </c>
      <c r="D26" s="11">
        <v>76595</v>
      </c>
      <c r="E26" s="12">
        <f>(D26*0.76)-7000</f>
        <v>51212.2</v>
      </c>
      <c r="F26" s="9" t="s">
        <v>15</v>
      </c>
      <c r="G26" s="13">
        <f>E26*A26</f>
        <v>102424.4</v>
      </c>
    </row>
    <row r="27" customFormat="1" ht="15" spans="1:7">
      <c r="A27" s="14"/>
      <c r="B27" s="14"/>
      <c r="C27" s="15" t="s">
        <v>57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76</v>
      </c>
      <c r="D28" s="21"/>
      <c r="E28" s="22"/>
      <c r="F28" s="19"/>
      <c r="G28" s="23"/>
    </row>
    <row r="29" customFormat="1" ht="15" spans="1:7">
      <c r="A29" s="9">
        <v>4</v>
      </c>
      <c r="B29" s="9" t="s">
        <v>13</v>
      </c>
      <c r="C29" s="10" t="s">
        <v>72</v>
      </c>
      <c r="D29" s="11">
        <v>49995</v>
      </c>
      <c r="E29" s="12">
        <f>(D29*0.76)-4000</f>
        <v>33996.2</v>
      </c>
      <c r="F29" s="9" t="s">
        <v>15</v>
      </c>
      <c r="G29" s="13">
        <f>E29*A29</f>
        <v>135984.8</v>
      </c>
    </row>
    <row r="30" customFormat="1" ht="15" spans="1:7">
      <c r="A30" s="14"/>
      <c r="B30" s="14"/>
      <c r="C30" s="15" t="s">
        <v>73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74</v>
      </c>
      <c r="D31" s="21"/>
      <c r="E31" s="22"/>
      <c r="F31" s="19"/>
      <c r="G31" s="23"/>
    </row>
    <row r="32" ht="17.25" spans="1:7">
      <c r="A32" s="24" t="s">
        <v>18</v>
      </c>
      <c r="B32" s="74"/>
      <c r="C32" s="74"/>
      <c r="D32" s="25"/>
      <c r="E32" s="26"/>
      <c r="F32" s="75" t="s">
        <v>15</v>
      </c>
      <c r="G32" s="28">
        <f>SUM(G20:G31)</f>
        <v>1293715.2</v>
      </c>
    </row>
    <row r="33" ht="15" spans="1:7">
      <c r="A33" s="47" t="s">
        <v>286</v>
      </c>
      <c r="B33" s="48"/>
      <c r="C33" s="49"/>
      <c r="D33" s="50"/>
      <c r="E33" s="21"/>
      <c r="F33" s="19" t="s">
        <v>15</v>
      </c>
      <c r="G33" s="51">
        <v>805800</v>
      </c>
    </row>
    <row r="34" ht="17.25" spans="1:7">
      <c r="A34" s="24" t="s">
        <v>79</v>
      </c>
      <c r="B34" s="74"/>
      <c r="C34" s="74"/>
      <c r="D34" s="25"/>
      <c r="E34" s="26"/>
      <c r="F34" s="75" t="s">
        <v>15</v>
      </c>
      <c r="G34" s="28">
        <f>SUM(G32:G33)</f>
        <v>2099515.2</v>
      </c>
    </row>
    <row r="35" s="1" customFormat="1" ht="16.5" spans="1:7">
      <c r="A35" s="33"/>
      <c r="B35" s="33"/>
      <c r="C35" s="33"/>
      <c r="D35" s="33"/>
      <c r="E35" s="33"/>
      <c r="F35" s="90"/>
      <c r="G35" s="35"/>
    </row>
    <row r="36" spans="1:1">
      <c r="A36" s="2" t="s">
        <v>19</v>
      </c>
    </row>
    <row r="37" spans="2:2">
      <c r="B37" s="2" t="s">
        <v>20</v>
      </c>
    </row>
    <row r="39" spans="1:1">
      <c r="A39" s="2" t="s">
        <v>25</v>
      </c>
    </row>
    <row r="40" spans="2:2">
      <c r="B40" s="2" t="s">
        <v>26</v>
      </c>
    </row>
    <row r="41" spans="2:2">
      <c r="B41" s="2" t="s">
        <v>62</v>
      </c>
    </row>
    <row r="43" spans="1:1">
      <c r="A43" s="2" t="s">
        <v>27</v>
      </c>
    </row>
    <row r="44" spans="2:2">
      <c r="B44" s="2" t="s">
        <v>28</v>
      </c>
    </row>
    <row r="45" spans="2:2">
      <c r="B45" s="36" t="s">
        <v>83</v>
      </c>
    </row>
    <row r="46" spans="2:2">
      <c r="B46" s="60" t="s">
        <v>84</v>
      </c>
    </row>
    <row r="48" spans="2:2">
      <c r="B48" s="2" t="s">
        <v>29</v>
      </c>
    </row>
    <row r="50" spans="2:2">
      <c r="B50" s="2" t="s">
        <v>30</v>
      </c>
    </row>
    <row r="55" spans="1:1">
      <c r="A55" s="2" t="s">
        <v>31</v>
      </c>
    </row>
    <row r="58" spans="1:1">
      <c r="A58" s="2" t="s">
        <v>32</v>
      </c>
    </row>
    <row r="59" spans="1:1">
      <c r="A59" s="2" t="s">
        <v>33</v>
      </c>
    </row>
    <row r="62" spans="1:4">
      <c r="A62" s="2" t="s">
        <v>85</v>
      </c>
      <c r="D62" s="2" t="s">
        <v>35</v>
      </c>
    </row>
    <row r="65" spans="1:4">
      <c r="A65" s="2" t="s">
        <v>36</v>
      </c>
      <c r="D65" s="2" t="s">
        <v>37</v>
      </c>
    </row>
    <row r="66" spans="1:4">
      <c r="A66" s="2" t="s">
        <v>38</v>
      </c>
      <c r="D66" s="2" t="s">
        <v>39</v>
      </c>
    </row>
    <row r="70" spans="1:5">
      <c r="A70" s="2" t="s">
        <v>301</v>
      </c>
      <c r="D70" s="2" t="s">
        <v>41</v>
      </c>
      <c r="E70" s="2" t="s">
        <v>42</v>
      </c>
    </row>
    <row r="71" spans="1:5">
      <c r="A71" s="2" t="s">
        <v>302</v>
      </c>
      <c r="E71" s="2" t="s">
        <v>44</v>
      </c>
    </row>
  </sheetData>
  <mergeCells count="27">
    <mergeCell ref="A4:B4"/>
    <mergeCell ref="A32:E32"/>
    <mergeCell ref="A34:E34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41" workbookViewId="0">
      <selection activeCell="C17" sqref="C1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1" style="2" customWidth="1"/>
    <col min="4" max="4" width="12.552380952381" style="2" customWidth="1"/>
    <col min="5" max="5" width="15.4380952380952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45910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237</v>
      </c>
    </row>
    <row r="8" spans="1:1">
      <c r="A8" s="2" t="s">
        <v>238</v>
      </c>
    </row>
    <row r="9" spans="1:1">
      <c r="A9" s="2" t="s">
        <v>239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/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63" t="s">
        <v>240</v>
      </c>
      <c r="D21" s="64">
        <v>14595</v>
      </c>
      <c r="E21" s="12">
        <f>D21*0.75</f>
        <v>10946.25</v>
      </c>
      <c r="F21" s="9" t="s">
        <v>15</v>
      </c>
      <c r="G21" s="65">
        <f>E21*A21</f>
        <v>10946.25</v>
      </c>
    </row>
    <row r="22" spans="1:7">
      <c r="A22" s="14"/>
      <c r="B22" s="14"/>
      <c r="C22" s="67" t="s">
        <v>241</v>
      </c>
      <c r="D22" s="68"/>
      <c r="E22" s="17"/>
      <c r="F22" s="14"/>
      <c r="G22" s="69"/>
    </row>
    <row r="23" ht="15" spans="1:7">
      <c r="A23" s="19"/>
      <c r="B23" s="19"/>
      <c r="C23" s="71" t="s">
        <v>242</v>
      </c>
      <c r="D23" s="72"/>
      <c r="E23" s="22"/>
      <c r="F23" s="19"/>
      <c r="G23" s="73"/>
    </row>
    <row r="24" spans="1:7">
      <c r="A24" s="9">
        <v>2</v>
      </c>
      <c r="B24" s="62" t="s">
        <v>13</v>
      </c>
      <c r="C24" s="63" t="s">
        <v>243</v>
      </c>
      <c r="D24" s="64">
        <v>17195</v>
      </c>
      <c r="E24" s="12">
        <f>D24*0.75</f>
        <v>12896.25</v>
      </c>
      <c r="F24" s="9" t="s">
        <v>15</v>
      </c>
      <c r="G24" s="65">
        <f>E24*A24</f>
        <v>25792.5</v>
      </c>
    </row>
    <row r="25" spans="1:7">
      <c r="A25" s="14"/>
      <c r="B25" s="66"/>
      <c r="C25" s="67" t="s">
        <v>244</v>
      </c>
      <c r="D25" s="68"/>
      <c r="E25" s="17"/>
      <c r="F25" s="14"/>
      <c r="G25" s="69"/>
    </row>
    <row r="26" ht="15" spans="1:7">
      <c r="A26" s="19"/>
      <c r="B26" s="70"/>
      <c r="C26" s="71" t="s">
        <v>245</v>
      </c>
      <c r="D26" s="72"/>
      <c r="E26" s="22"/>
      <c r="F26" s="19"/>
      <c r="G26" s="73"/>
    </row>
    <row r="27" ht="15" spans="1:7">
      <c r="A27" s="42" t="s">
        <v>78</v>
      </c>
      <c r="B27" s="52"/>
      <c r="C27" s="52"/>
      <c r="D27" s="43"/>
      <c r="E27" s="44"/>
      <c r="F27" s="45" t="s">
        <v>15</v>
      </c>
      <c r="G27" s="46">
        <v>600</v>
      </c>
    </row>
    <row r="28" ht="17.25" spans="1:7">
      <c r="A28" s="24" t="s">
        <v>18</v>
      </c>
      <c r="B28" s="74"/>
      <c r="C28" s="74"/>
      <c r="D28" s="25"/>
      <c r="E28" s="26"/>
      <c r="F28" s="75" t="s">
        <v>15</v>
      </c>
      <c r="G28" s="28">
        <f>SUM(G21:G27)</f>
        <v>37338.75</v>
      </c>
    </row>
    <row r="29" ht="16.5" spans="1:7">
      <c r="A29" s="33"/>
      <c r="B29" s="33"/>
      <c r="C29" s="33"/>
      <c r="D29" s="33"/>
      <c r="E29" s="33"/>
      <c r="F29" s="34"/>
      <c r="G29" s="35"/>
    </row>
    <row r="30" spans="1:1">
      <c r="A30" s="2" t="s">
        <v>19</v>
      </c>
    </row>
    <row r="31" spans="2:2">
      <c r="B31" s="2" t="s">
        <v>20</v>
      </c>
    </row>
    <row r="33" spans="1:1">
      <c r="A33" s="2" t="s">
        <v>25</v>
      </c>
    </row>
    <row r="34" spans="2:2">
      <c r="B34" s="2" t="s">
        <v>246</v>
      </c>
    </row>
    <row r="35" s="1" customFormat="1"/>
    <row r="36" spans="1:1">
      <c r="A36" s="2" t="s">
        <v>27</v>
      </c>
    </row>
    <row r="37" spans="2:2">
      <c r="B37" s="2" t="s">
        <v>28</v>
      </c>
    </row>
    <row r="39" spans="2:2">
      <c r="B39" s="2" t="s">
        <v>29</v>
      </c>
    </row>
    <row r="41" spans="2:2">
      <c r="B41" s="2" t="s">
        <v>30</v>
      </c>
    </row>
    <row r="47" spans="1:1">
      <c r="A47" s="2" t="s">
        <v>31</v>
      </c>
    </row>
    <row r="50" spans="1:1">
      <c r="A50" s="2" t="s">
        <v>32</v>
      </c>
    </row>
    <row r="51" spans="1:1">
      <c r="A51" s="2" t="s">
        <v>33</v>
      </c>
    </row>
    <row r="54" spans="1:4">
      <c r="A54" s="2" t="s">
        <v>150</v>
      </c>
      <c r="D54" s="2" t="s">
        <v>35</v>
      </c>
    </row>
    <row r="57" spans="1:4">
      <c r="A57" s="2" t="s">
        <v>36</v>
      </c>
      <c r="D57" s="2" t="s">
        <v>37</v>
      </c>
    </row>
    <row r="58" spans="1:4">
      <c r="A58" s="2" t="s">
        <v>38</v>
      </c>
      <c r="D58" s="2" t="s">
        <v>39</v>
      </c>
    </row>
    <row r="64" spans="1:5">
      <c r="A64" s="2" t="s">
        <v>303</v>
      </c>
      <c r="D64" s="2" t="s">
        <v>41</v>
      </c>
      <c r="E64" s="2" t="s">
        <v>42</v>
      </c>
    </row>
    <row r="65" spans="1:5">
      <c r="A65" s="2" t="s">
        <v>248</v>
      </c>
      <c r="E65" s="2" t="s">
        <v>44</v>
      </c>
    </row>
  </sheetData>
  <mergeCells count="15">
    <mergeCell ref="A4:B4"/>
    <mergeCell ref="A27:E27"/>
    <mergeCell ref="A28:E28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G30" sqref="G30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304</v>
      </c>
      <c r="B7" s="3"/>
    </row>
    <row r="8" spans="1:1">
      <c r="A8" s="3" t="s">
        <v>305</v>
      </c>
    </row>
    <row r="9" spans="1:1">
      <c r="A9" s="123" t="s">
        <v>306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 spans="3:3">
      <c r="C19" s="36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63" t="s">
        <v>108</v>
      </c>
      <c r="D21" s="64">
        <v>27995</v>
      </c>
      <c r="E21" s="12">
        <f>(D21*0.76)-1000</f>
        <v>20276.2</v>
      </c>
      <c r="F21" s="9" t="s">
        <v>15</v>
      </c>
      <c r="G21" s="65">
        <f>E21*A21</f>
        <v>20276.2</v>
      </c>
    </row>
    <row r="22" spans="1:7">
      <c r="A22" s="14"/>
      <c r="B22" s="14"/>
      <c r="C22" s="67" t="s">
        <v>109</v>
      </c>
      <c r="D22" s="68"/>
      <c r="E22" s="17"/>
      <c r="F22" s="14"/>
      <c r="G22" s="69"/>
    </row>
    <row r="23" spans="1:7">
      <c r="A23" s="14"/>
      <c r="B23" s="14"/>
      <c r="C23" s="67" t="s">
        <v>110</v>
      </c>
      <c r="D23" s="68"/>
      <c r="E23" s="17"/>
      <c r="F23" s="14"/>
      <c r="G23" s="69"/>
    </row>
    <row r="24" ht="15" spans="1:7">
      <c r="A24" s="19"/>
      <c r="B24" s="19"/>
      <c r="C24" s="71" t="s">
        <v>111</v>
      </c>
      <c r="D24" s="72"/>
      <c r="E24" s="22"/>
      <c r="F24" s="19"/>
      <c r="G24" s="73"/>
    </row>
    <row r="25" ht="15" spans="1:7">
      <c r="A25" s="42" t="s">
        <v>78</v>
      </c>
      <c r="B25" s="52"/>
      <c r="C25" s="52"/>
      <c r="D25" s="43"/>
      <c r="E25" s="44"/>
      <c r="F25" s="53" t="s">
        <v>15</v>
      </c>
      <c r="G25" s="46">
        <v>1000</v>
      </c>
    </row>
    <row r="26" ht="17.25" spans="1:7">
      <c r="A26" s="24" t="s">
        <v>18</v>
      </c>
      <c r="B26" s="74"/>
      <c r="C26" s="74"/>
      <c r="D26" s="25"/>
      <c r="E26" s="26"/>
      <c r="F26" s="27" t="s">
        <v>15</v>
      </c>
      <c r="G26" s="28">
        <f>SUM(G21:G25)</f>
        <v>21276.2</v>
      </c>
    </row>
    <row r="27" ht="16.5" spans="1:7">
      <c r="A27" s="33"/>
      <c r="B27" s="33"/>
      <c r="C27" s="33"/>
      <c r="D27" s="33"/>
      <c r="E27" s="33"/>
      <c r="F27" s="90"/>
      <c r="G27" s="35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21</v>
      </c>
    </row>
    <row r="32" spans="2:2">
      <c r="B32" s="2" t="s">
        <v>116</v>
      </c>
    </row>
    <row r="34" spans="1:1">
      <c r="A34" s="2" t="s">
        <v>25</v>
      </c>
    </row>
    <row r="35" spans="2:2">
      <c r="B35" s="2" t="s">
        <v>117</v>
      </c>
    </row>
    <row r="37" spans="1:1">
      <c r="A37" s="2" t="s">
        <v>27</v>
      </c>
    </row>
    <row r="38" spans="2:2">
      <c r="B38" s="2" t="s">
        <v>28</v>
      </c>
    </row>
    <row r="40" spans="2:2">
      <c r="B40" s="2" t="s">
        <v>29</v>
      </c>
    </row>
    <row r="42" spans="2:2">
      <c r="B42" s="2" t="s">
        <v>30</v>
      </c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34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0" ht="13.05" customHeight="1"/>
    <row r="64" spans="1:5">
      <c r="A64" s="2" t="s">
        <v>307</v>
      </c>
      <c r="D64" s="2" t="s">
        <v>41</v>
      </c>
      <c r="E64" s="2" t="s">
        <v>42</v>
      </c>
    </row>
    <row r="65" spans="1:5">
      <c r="A65" s="2" t="s">
        <v>222</v>
      </c>
      <c r="E65" s="2" t="s">
        <v>44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308</v>
      </c>
      <c r="B7" s="3"/>
    </row>
    <row r="8" spans="1:1">
      <c r="A8" s="123" t="s">
        <v>309</v>
      </c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310</v>
      </c>
    </row>
    <row r="18" ht="15" spans="3:3">
      <c r="C18" s="36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14</v>
      </c>
      <c r="D20" s="11">
        <v>113195</v>
      </c>
      <c r="E20" s="12">
        <f>(D20*0.8)-7000</f>
        <v>83556</v>
      </c>
      <c r="F20" s="9" t="s">
        <v>15</v>
      </c>
      <c r="G20" s="13">
        <f>E20*A20</f>
        <v>83556</v>
      </c>
    </row>
    <row r="21" spans="1:7">
      <c r="A21" s="14"/>
      <c r="B21" s="14"/>
      <c r="C21" s="15" t="s">
        <v>16</v>
      </c>
      <c r="D21" s="16"/>
      <c r="E21" s="17"/>
      <c r="F21" s="14"/>
      <c r="G21" s="18"/>
    </row>
    <row r="22" ht="15" spans="1:7">
      <c r="A22" s="19"/>
      <c r="B22" s="19"/>
      <c r="C22" s="20" t="s">
        <v>17</v>
      </c>
      <c r="D22" s="21"/>
      <c r="E22" s="22"/>
      <c r="F22" s="19"/>
      <c r="G22" s="23"/>
    </row>
    <row r="23" spans="1:7">
      <c r="A23" s="9">
        <v>1</v>
      </c>
      <c r="B23" s="9" t="s">
        <v>13</v>
      </c>
      <c r="C23" s="10" t="s">
        <v>92</v>
      </c>
      <c r="D23" s="11">
        <v>165995</v>
      </c>
      <c r="E23" s="12">
        <f>(D23*0.8)-14000</f>
        <v>118796</v>
      </c>
      <c r="F23" s="9" t="s">
        <v>15</v>
      </c>
      <c r="G23" s="13">
        <f>E23*A23</f>
        <v>118796</v>
      </c>
    </row>
    <row r="24" spans="1:7">
      <c r="A24" s="14"/>
      <c r="B24" s="14"/>
      <c r="C24" s="15" t="s">
        <v>16</v>
      </c>
      <c r="D24" s="16"/>
      <c r="E24" s="17"/>
      <c r="F24" s="14"/>
      <c r="G24" s="18"/>
    </row>
    <row r="25" ht="15" spans="1:7">
      <c r="A25" s="19"/>
      <c r="B25" s="19"/>
      <c r="C25" s="20" t="s">
        <v>93</v>
      </c>
      <c r="D25" s="21"/>
      <c r="E25" s="22"/>
      <c r="F25" s="19"/>
      <c r="G25" s="23"/>
    </row>
    <row r="26" spans="1:7">
      <c r="A26" s="9">
        <v>2</v>
      </c>
      <c r="B26" s="9" t="s">
        <v>13</v>
      </c>
      <c r="C26" s="10" t="s">
        <v>188</v>
      </c>
      <c r="D26" s="11">
        <v>29995</v>
      </c>
      <c r="E26" s="12">
        <f>(D26*0.8)-4000</f>
        <v>19996</v>
      </c>
      <c r="F26" s="9" t="s">
        <v>15</v>
      </c>
      <c r="G26" s="13">
        <f>E26*A26</f>
        <v>39992</v>
      </c>
    </row>
    <row r="27" spans="1:7">
      <c r="A27" s="14"/>
      <c r="B27" s="14"/>
      <c r="C27" s="15" t="s">
        <v>101</v>
      </c>
      <c r="D27" s="16"/>
      <c r="E27" s="17"/>
      <c r="F27" s="14"/>
      <c r="G27" s="18"/>
    </row>
    <row r="28" ht="15" spans="1:7">
      <c r="A28" s="19"/>
      <c r="B28" s="19"/>
      <c r="C28" s="20" t="s">
        <v>189</v>
      </c>
      <c r="D28" s="21"/>
      <c r="E28" s="22"/>
      <c r="F28" s="19"/>
      <c r="G28" s="23"/>
    </row>
    <row r="29" spans="1:7">
      <c r="A29" s="9">
        <v>1</v>
      </c>
      <c r="B29" s="9" t="s">
        <v>13</v>
      </c>
      <c r="C29" s="10" t="s">
        <v>46</v>
      </c>
      <c r="D29" s="11">
        <v>117995</v>
      </c>
      <c r="E29" s="12">
        <f>(D29*0.8)</f>
        <v>94396</v>
      </c>
      <c r="F29" s="9" t="s">
        <v>15</v>
      </c>
      <c r="G29" s="13">
        <f>E29*A29</f>
        <v>94396</v>
      </c>
    </row>
    <row r="30" spans="1:7">
      <c r="A30" s="14"/>
      <c r="B30" s="14"/>
      <c r="C30" s="15" t="s">
        <v>47</v>
      </c>
      <c r="D30" s="16"/>
      <c r="E30" s="17"/>
      <c r="F30" s="14"/>
      <c r="G30" s="18"/>
    </row>
    <row r="31" ht="15" spans="1:7">
      <c r="A31" s="19"/>
      <c r="B31" s="19"/>
      <c r="C31" s="20" t="s">
        <v>48</v>
      </c>
      <c r="D31" s="21"/>
      <c r="E31" s="22"/>
      <c r="F31" s="19"/>
      <c r="G31" s="23"/>
    </row>
    <row r="32" ht="15" spans="1:7">
      <c r="A32" s="42" t="s">
        <v>78</v>
      </c>
      <c r="B32" s="52"/>
      <c r="C32" s="52"/>
      <c r="D32" s="43"/>
      <c r="E32" s="44"/>
      <c r="F32" s="53" t="s">
        <v>15</v>
      </c>
      <c r="G32" s="46">
        <v>600</v>
      </c>
    </row>
    <row r="33" ht="17.25" spans="1:7">
      <c r="A33" s="24" t="s">
        <v>18</v>
      </c>
      <c r="B33" s="74"/>
      <c r="C33" s="74"/>
      <c r="D33" s="25"/>
      <c r="E33" s="26"/>
      <c r="F33" s="27" t="s">
        <v>15</v>
      </c>
      <c r="G33" s="28">
        <f>SUM(G20:G32)</f>
        <v>337340</v>
      </c>
    </row>
    <row r="34" ht="16.5" spans="1:7">
      <c r="A34" s="33"/>
      <c r="B34" s="33"/>
      <c r="C34" s="33"/>
      <c r="D34" s="33"/>
      <c r="E34" s="33"/>
      <c r="F34" s="90"/>
      <c r="G34" s="35"/>
    </row>
    <row r="35" spans="1:1">
      <c r="A35" s="2" t="s">
        <v>19</v>
      </c>
    </row>
    <row r="36" spans="2:2">
      <c r="B36" s="2" t="s">
        <v>20</v>
      </c>
    </row>
    <row r="38" spans="1:1">
      <c r="A38" s="2" t="s">
        <v>21</v>
      </c>
    </row>
    <row r="39" spans="2:2">
      <c r="B39" s="56" t="s">
        <v>311</v>
      </c>
    </row>
    <row r="40" spans="2:2">
      <c r="B40" s="55" t="s">
        <v>23</v>
      </c>
    </row>
    <row r="41" spans="2:2">
      <c r="B41" s="55" t="s">
        <v>24</v>
      </c>
    </row>
    <row r="42" spans="2:2">
      <c r="B42" s="2" t="s">
        <v>312</v>
      </c>
    </row>
    <row r="43" spans="2:2">
      <c r="B43" s="2" t="s">
        <v>60</v>
      </c>
    </row>
    <row r="44" spans="2:2">
      <c r="B44" s="2" t="s">
        <v>61</v>
      </c>
    </row>
    <row r="45" spans="2:2">
      <c r="B45" s="56" t="s">
        <v>313</v>
      </c>
    </row>
    <row r="46" spans="2:2">
      <c r="B46" s="55" t="s">
        <v>50</v>
      </c>
    </row>
    <row r="47" spans="2:2">
      <c r="B47" s="55" t="s">
        <v>51</v>
      </c>
    </row>
    <row r="48" spans="2:2">
      <c r="B48" s="55"/>
    </row>
    <row r="49" spans="1:1">
      <c r="A49" s="2" t="s">
        <v>25</v>
      </c>
    </row>
    <row r="50" spans="2:2">
      <c r="B50" s="2" t="s">
        <v>26</v>
      </c>
    </row>
    <row r="51" spans="2:2">
      <c r="B51" s="2" t="s">
        <v>62</v>
      </c>
    </row>
    <row r="52" spans="2:2">
      <c r="B52" s="2" t="s">
        <v>52</v>
      </c>
    </row>
    <row r="54" spans="1:1">
      <c r="A54" s="2" t="s">
        <v>27</v>
      </c>
    </row>
    <row r="55" spans="2:2">
      <c r="B55" s="2" t="s">
        <v>28</v>
      </c>
    </row>
    <row r="57" spans="2:2">
      <c r="B57" s="2" t="s">
        <v>29</v>
      </c>
    </row>
    <row r="59" spans="2:2">
      <c r="B59" s="2" t="s">
        <v>30</v>
      </c>
    </row>
    <row r="64" spans="1:1">
      <c r="A64" s="2" t="s">
        <v>31</v>
      </c>
    </row>
    <row r="67" spans="1:1">
      <c r="A67" s="2" t="s">
        <v>32</v>
      </c>
    </row>
    <row r="68" spans="1:1">
      <c r="A68" s="2" t="s">
        <v>33</v>
      </c>
    </row>
    <row r="71" spans="1:4">
      <c r="A71" s="2" t="s">
        <v>34</v>
      </c>
      <c r="D71" s="2" t="s">
        <v>35</v>
      </c>
    </row>
    <row r="74" spans="1:4">
      <c r="A74" s="2" t="s">
        <v>36</v>
      </c>
      <c r="D74" s="2" t="s">
        <v>37</v>
      </c>
    </row>
    <row r="75" spans="1:4">
      <c r="A75" s="2" t="s">
        <v>38</v>
      </c>
      <c r="D75" s="2" t="s">
        <v>39</v>
      </c>
    </row>
    <row r="79" spans="1:5">
      <c r="A79" s="2" t="s">
        <v>301</v>
      </c>
      <c r="D79" s="2" t="s">
        <v>41</v>
      </c>
      <c r="E79" s="2" t="s">
        <v>42</v>
      </c>
    </row>
    <row r="80" spans="1:5">
      <c r="A80" s="2" t="s">
        <v>314</v>
      </c>
      <c r="E80" s="2" t="s">
        <v>44</v>
      </c>
    </row>
  </sheetData>
  <mergeCells count="27">
    <mergeCell ref="A4:B4"/>
    <mergeCell ref="A32:E32"/>
    <mergeCell ref="A33:E33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topLeftCell="A7" workbookViewId="0">
      <selection activeCell="A79" sqref="A79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308</v>
      </c>
      <c r="B7" s="3"/>
    </row>
    <row r="8" spans="1:1">
      <c r="A8" s="123" t="s">
        <v>309</v>
      </c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315</v>
      </c>
    </row>
    <row r="18" ht="15" spans="3:3">
      <c r="C18" s="36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14</v>
      </c>
      <c r="D20" s="11">
        <v>113195</v>
      </c>
      <c r="E20" s="12">
        <f>(D20*0.8)-7000</f>
        <v>83556</v>
      </c>
      <c r="F20" s="9" t="s">
        <v>15</v>
      </c>
      <c r="G20" s="13">
        <f>E20*A20</f>
        <v>83556</v>
      </c>
    </row>
    <row r="21" spans="1:7">
      <c r="A21" s="14"/>
      <c r="B21" s="14"/>
      <c r="C21" s="15" t="s">
        <v>16</v>
      </c>
      <c r="D21" s="16"/>
      <c r="E21" s="17"/>
      <c r="F21" s="14"/>
      <c r="G21" s="18"/>
    </row>
    <row r="22" ht="15" spans="1:7">
      <c r="A22" s="19"/>
      <c r="B22" s="19"/>
      <c r="C22" s="20" t="s">
        <v>17</v>
      </c>
      <c r="D22" s="21"/>
      <c r="E22" s="22"/>
      <c r="F22" s="19"/>
      <c r="G22" s="23"/>
    </row>
    <row r="23" spans="1:7">
      <c r="A23" s="9">
        <v>1</v>
      </c>
      <c r="B23" s="9" t="s">
        <v>13</v>
      </c>
      <c r="C23" s="10" t="s">
        <v>92</v>
      </c>
      <c r="D23" s="11">
        <v>165995</v>
      </c>
      <c r="E23" s="12">
        <f>(D23*0.8)-14000</f>
        <v>118796</v>
      </c>
      <c r="F23" s="9" t="s">
        <v>15</v>
      </c>
      <c r="G23" s="13">
        <f>E23*A23</f>
        <v>118796</v>
      </c>
    </row>
    <row r="24" spans="1:7">
      <c r="A24" s="14"/>
      <c r="B24" s="14"/>
      <c r="C24" s="15" t="s">
        <v>16</v>
      </c>
      <c r="D24" s="16"/>
      <c r="E24" s="17"/>
      <c r="F24" s="14"/>
      <c r="G24" s="18"/>
    </row>
    <row r="25" ht="15" spans="1:7">
      <c r="A25" s="19"/>
      <c r="B25" s="19"/>
      <c r="C25" s="20" t="s">
        <v>93</v>
      </c>
      <c r="D25" s="21"/>
      <c r="E25" s="22"/>
      <c r="F25" s="19"/>
      <c r="G25" s="23"/>
    </row>
    <row r="26" spans="1:7">
      <c r="A26" s="9">
        <v>2</v>
      </c>
      <c r="B26" s="9" t="s">
        <v>13</v>
      </c>
      <c r="C26" s="10" t="s">
        <v>140</v>
      </c>
      <c r="D26" s="11">
        <v>42595</v>
      </c>
      <c r="E26" s="12">
        <f>(D26*0.8)-7000</f>
        <v>27076</v>
      </c>
      <c r="F26" s="9" t="s">
        <v>15</v>
      </c>
      <c r="G26" s="13">
        <f>E26*A26</f>
        <v>54152</v>
      </c>
    </row>
    <row r="27" spans="1:7">
      <c r="A27" s="14"/>
      <c r="B27" s="14"/>
      <c r="C27" s="15" t="s">
        <v>57</v>
      </c>
      <c r="D27" s="16"/>
      <c r="E27" s="17"/>
      <c r="F27" s="14"/>
      <c r="G27" s="18"/>
    </row>
    <row r="28" ht="15" spans="1:7">
      <c r="A28" s="19"/>
      <c r="B28" s="19"/>
      <c r="C28" s="20" t="s">
        <v>141</v>
      </c>
      <c r="D28" s="21"/>
      <c r="E28" s="22"/>
      <c r="F28" s="19"/>
      <c r="G28" s="23"/>
    </row>
    <row r="29" spans="1:7">
      <c r="A29" s="9">
        <v>1</v>
      </c>
      <c r="B29" s="9" t="s">
        <v>13</v>
      </c>
      <c r="C29" s="10" t="s">
        <v>46</v>
      </c>
      <c r="D29" s="11">
        <v>117995</v>
      </c>
      <c r="E29" s="12">
        <f>(D29*0.8)</f>
        <v>94396</v>
      </c>
      <c r="F29" s="9" t="s">
        <v>15</v>
      </c>
      <c r="G29" s="13">
        <f>E29*A29</f>
        <v>94396</v>
      </c>
    </row>
    <row r="30" spans="1:7">
      <c r="A30" s="14"/>
      <c r="B30" s="14"/>
      <c r="C30" s="15" t="s">
        <v>47</v>
      </c>
      <c r="D30" s="16"/>
      <c r="E30" s="17"/>
      <c r="F30" s="14"/>
      <c r="G30" s="18"/>
    </row>
    <row r="31" ht="15" spans="1:7">
      <c r="A31" s="19"/>
      <c r="B31" s="19"/>
      <c r="C31" s="20" t="s">
        <v>48</v>
      </c>
      <c r="D31" s="21"/>
      <c r="E31" s="22"/>
      <c r="F31" s="19"/>
      <c r="G31" s="23"/>
    </row>
    <row r="32" ht="15" spans="1:7">
      <c r="A32" s="42" t="s">
        <v>78</v>
      </c>
      <c r="B32" s="52"/>
      <c r="C32" s="52"/>
      <c r="D32" s="43"/>
      <c r="E32" s="44"/>
      <c r="F32" s="53" t="s">
        <v>15</v>
      </c>
      <c r="G32" s="46">
        <v>600</v>
      </c>
    </row>
    <row r="33" ht="17.25" spans="1:7">
      <c r="A33" s="24" t="s">
        <v>18</v>
      </c>
      <c r="B33" s="74"/>
      <c r="C33" s="74"/>
      <c r="D33" s="25"/>
      <c r="E33" s="26"/>
      <c r="F33" s="27" t="s">
        <v>15</v>
      </c>
      <c r="G33" s="28">
        <f>SUM(G20:G32)</f>
        <v>351500</v>
      </c>
    </row>
    <row r="34" ht="16.5" spans="1:7">
      <c r="A34" s="33"/>
      <c r="B34" s="33"/>
      <c r="C34" s="33"/>
      <c r="D34" s="33"/>
      <c r="E34" s="33"/>
      <c r="F34" s="90"/>
      <c r="G34" s="35"/>
    </row>
    <row r="35" spans="1:1">
      <c r="A35" s="2" t="s">
        <v>19</v>
      </c>
    </row>
    <row r="36" spans="2:2">
      <c r="B36" s="2" t="s">
        <v>20</v>
      </c>
    </row>
    <row r="38" spans="1:1">
      <c r="A38" s="2" t="s">
        <v>21</v>
      </c>
    </row>
    <row r="39" spans="2:2">
      <c r="B39" s="56" t="s">
        <v>311</v>
      </c>
    </row>
    <row r="40" spans="2:2">
      <c r="B40" s="55" t="s">
        <v>23</v>
      </c>
    </row>
    <row r="41" spans="2:2">
      <c r="B41" s="55" t="s">
        <v>24</v>
      </c>
    </row>
    <row r="42" spans="2:2">
      <c r="B42" s="2" t="s">
        <v>312</v>
      </c>
    </row>
    <row r="43" spans="2:2">
      <c r="B43" s="2" t="s">
        <v>60</v>
      </c>
    </row>
    <row r="44" spans="2:2">
      <c r="B44" s="2" t="s">
        <v>61</v>
      </c>
    </row>
    <row r="45" spans="2:2">
      <c r="B45" s="56" t="s">
        <v>313</v>
      </c>
    </row>
    <row r="46" spans="2:2">
      <c r="B46" s="55" t="s">
        <v>50</v>
      </c>
    </row>
    <row r="47" spans="2:2">
      <c r="B47" s="55" t="s">
        <v>51</v>
      </c>
    </row>
    <row r="48" spans="2:2">
      <c r="B48" s="55"/>
    </row>
    <row r="49" spans="1:1">
      <c r="A49" s="2" t="s">
        <v>25</v>
      </c>
    </row>
    <row r="50" spans="2:2">
      <c r="B50" s="2" t="s">
        <v>26</v>
      </c>
    </row>
    <row r="51" spans="2:2">
      <c r="B51" s="2" t="s">
        <v>62</v>
      </c>
    </row>
    <row r="52" spans="2:2">
      <c r="B52" s="2" t="s">
        <v>52</v>
      </c>
    </row>
    <row r="54" spans="1:1">
      <c r="A54" s="2" t="s">
        <v>27</v>
      </c>
    </row>
    <row r="55" spans="2:2">
      <c r="B55" s="2" t="s">
        <v>28</v>
      </c>
    </row>
    <row r="57" spans="2:2">
      <c r="B57" s="2" t="s">
        <v>29</v>
      </c>
    </row>
    <row r="59" spans="2:2">
      <c r="B59" s="2" t="s">
        <v>30</v>
      </c>
    </row>
    <row r="64" spans="1:1">
      <c r="A64" s="2" t="s">
        <v>31</v>
      </c>
    </row>
    <row r="67" spans="1:1">
      <c r="A67" s="2" t="s">
        <v>32</v>
      </c>
    </row>
    <row r="68" spans="1:1">
      <c r="A68" s="2" t="s">
        <v>33</v>
      </c>
    </row>
    <row r="71" spans="1:4">
      <c r="A71" s="2" t="s">
        <v>34</v>
      </c>
      <c r="D71" s="2" t="s">
        <v>35</v>
      </c>
    </row>
    <row r="74" spans="1:4">
      <c r="A74" s="2" t="s">
        <v>36</v>
      </c>
      <c r="D74" s="2" t="s">
        <v>37</v>
      </c>
    </row>
    <row r="75" spans="1:4">
      <c r="A75" s="2" t="s">
        <v>38</v>
      </c>
      <c r="D75" s="2" t="s">
        <v>39</v>
      </c>
    </row>
    <row r="79" spans="1:5">
      <c r="A79" s="2" t="s">
        <v>316</v>
      </c>
      <c r="D79" s="2" t="s">
        <v>41</v>
      </c>
      <c r="E79" s="2" t="s">
        <v>42</v>
      </c>
    </row>
    <row r="80" spans="1:5">
      <c r="A80" s="2" t="s">
        <v>317</v>
      </c>
      <c r="E80" s="2" t="s">
        <v>44</v>
      </c>
    </row>
  </sheetData>
  <mergeCells count="27">
    <mergeCell ref="A4:B4"/>
    <mergeCell ref="A32:E32"/>
    <mergeCell ref="A33:E33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workbookViewId="0">
      <selection activeCell="A7" sqref="A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3" style="2" customWidth="1"/>
    <col min="4" max="4" width="12.552380952381" style="2" customWidth="1"/>
    <col min="5" max="5" width="15.552380952381" style="2" customWidth="1"/>
    <col min="6" max="6" width="5.66666666666667" style="2" customWidth="1"/>
    <col min="7" max="7" width="16.552380952381" style="2" customWidth="1"/>
    <col min="8" max="16384" width="9.1047619047619" style="2"/>
  </cols>
  <sheetData>
    <row r="4" spans="1:2">
      <c r="A4" s="3">
        <v>45911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318</v>
      </c>
    </row>
    <row r="8" spans="1:1">
      <c r="A8" s="2" t="s">
        <v>319</v>
      </c>
    </row>
    <row r="9" spans="1:1">
      <c r="A9" s="2" t="s">
        <v>320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146</v>
      </c>
    </row>
    <row r="18" ht="15" spans="3:3">
      <c r="C18" s="106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customFormat="1" ht="15" spans="1:7">
      <c r="A20" s="9">
        <v>2</v>
      </c>
      <c r="B20" s="62" t="s">
        <v>13</v>
      </c>
      <c r="C20" s="63" t="s">
        <v>321</v>
      </c>
      <c r="D20" s="64">
        <v>22495</v>
      </c>
      <c r="E20" s="12">
        <f>(D20*0.76)-1000</f>
        <v>16096.2</v>
      </c>
      <c r="F20" s="9" t="s">
        <v>15</v>
      </c>
      <c r="G20" s="65">
        <f>E20*A20</f>
        <v>32192.4</v>
      </c>
    </row>
    <row r="21" customFormat="1" ht="15" spans="1:7">
      <c r="A21" s="14"/>
      <c r="B21" s="66"/>
      <c r="C21" s="67" t="s">
        <v>322</v>
      </c>
      <c r="D21" s="68"/>
      <c r="E21" s="17"/>
      <c r="F21" s="14"/>
      <c r="G21" s="69"/>
    </row>
    <row r="22" customFormat="1" ht="15" spans="1:7">
      <c r="A22" s="14"/>
      <c r="B22" s="66"/>
      <c r="C22" s="67" t="s">
        <v>323</v>
      </c>
      <c r="D22" s="68"/>
      <c r="E22" s="17"/>
      <c r="F22" s="14"/>
      <c r="G22" s="69"/>
    </row>
    <row r="23" customFormat="1" ht="15.75" spans="1:7">
      <c r="A23" s="19"/>
      <c r="B23" s="70"/>
      <c r="C23" s="71" t="s">
        <v>324</v>
      </c>
      <c r="D23" s="72"/>
      <c r="E23" s="22"/>
      <c r="F23" s="19"/>
      <c r="G23" s="73"/>
    </row>
    <row r="24" customFormat="1" ht="15" spans="1:7">
      <c r="A24" s="9">
        <v>3</v>
      </c>
      <c r="B24" s="62" t="s">
        <v>13</v>
      </c>
      <c r="C24" s="63" t="s">
        <v>325</v>
      </c>
      <c r="D24" s="64">
        <v>30995</v>
      </c>
      <c r="E24" s="12">
        <f>(D24*0.76)-1200</f>
        <v>22356.2</v>
      </c>
      <c r="F24" s="9" t="s">
        <v>15</v>
      </c>
      <c r="G24" s="65">
        <f>E24*A24</f>
        <v>67068.6</v>
      </c>
    </row>
    <row r="25" customFormat="1" ht="15" spans="1:7">
      <c r="A25" s="14"/>
      <c r="B25" s="66"/>
      <c r="C25" s="67" t="s">
        <v>322</v>
      </c>
      <c r="D25" s="68"/>
      <c r="E25" s="17"/>
      <c r="F25" s="14"/>
      <c r="G25" s="69"/>
    </row>
    <row r="26" customFormat="1" ht="15" spans="1:7">
      <c r="A26" s="14"/>
      <c r="B26" s="66"/>
      <c r="C26" s="67" t="s">
        <v>326</v>
      </c>
      <c r="D26" s="68"/>
      <c r="E26" s="17"/>
      <c r="F26" s="14"/>
      <c r="G26" s="69"/>
    </row>
    <row r="27" customFormat="1" ht="15.75" spans="1:7">
      <c r="A27" s="19"/>
      <c r="B27" s="70"/>
      <c r="C27" s="71" t="s">
        <v>327</v>
      </c>
      <c r="D27" s="72"/>
      <c r="E27" s="22"/>
      <c r="F27" s="19"/>
      <c r="G27" s="73"/>
    </row>
    <row r="28" customFormat="1" ht="15.75" spans="1:8">
      <c r="A28" s="42" t="s">
        <v>78</v>
      </c>
      <c r="B28" s="52"/>
      <c r="C28" s="52"/>
      <c r="D28" s="43"/>
      <c r="E28" s="44"/>
      <c r="F28" s="53" t="s">
        <v>15</v>
      </c>
      <c r="G28" s="46">
        <v>1000</v>
      </c>
      <c r="H28" s="1"/>
    </row>
    <row r="29" ht="17.25" spans="1:7">
      <c r="A29" s="24" t="s">
        <v>18</v>
      </c>
      <c r="B29" s="74"/>
      <c r="C29" s="74"/>
      <c r="D29" s="25"/>
      <c r="E29" s="26"/>
      <c r="F29" s="75" t="s">
        <v>15</v>
      </c>
      <c r="G29" s="28">
        <f>SUM(G20:G28)</f>
        <v>100261</v>
      </c>
    </row>
    <row r="30" ht="16.5" spans="1:7">
      <c r="A30" s="33"/>
      <c r="B30" s="33"/>
      <c r="C30" s="33"/>
      <c r="D30" s="33"/>
      <c r="E30" s="33"/>
      <c r="F30" s="34"/>
      <c r="G30" s="35"/>
    </row>
    <row r="31" ht="15" spans="3:3">
      <c r="C31" s="106" t="s">
        <v>80</v>
      </c>
    </row>
    <row r="32" ht="25.5" customHeight="1" spans="1:7">
      <c r="A32" s="5" t="s">
        <v>7</v>
      </c>
      <c r="B32" s="5" t="s">
        <v>8</v>
      </c>
      <c r="C32" s="5" t="s">
        <v>9</v>
      </c>
      <c r="D32" s="5" t="s">
        <v>10</v>
      </c>
      <c r="E32" s="6" t="s">
        <v>11</v>
      </c>
      <c r="F32" s="7"/>
      <c r="G32" s="8" t="s">
        <v>12</v>
      </c>
    </row>
    <row r="33" customFormat="1" ht="15" spans="1:7">
      <c r="A33" s="9">
        <v>2</v>
      </c>
      <c r="B33" s="9" t="s">
        <v>13</v>
      </c>
      <c r="C33" s="63" t="s">
        <v>108</v>
      </c>
      <c r="D33" s="64">
        <v>27995</v>
      </c>
      <c r="E33" s="12">
        <f>(D33*0.76)-1000</f>
        <v>20276.2</v>
      </c>
      <c r="F33" s="9" t="s">
        <v>15</v>
      </c>
      <c r="G33" s="65">
        <f>E33*A33</f>
        <v>40552.4</v>
      </c>
    </row>
    <row r="34" customFormat="1" ht="15" spans="1:7">
      <c r="A34" s="14"/>
      <c r="B34" s="14"/>
      <c r="C34" s="67" t="s">
        <v>109</v>
      </c>
      <c r="D34" s="68"/>
      <c r="E34" s="17"/>
      <c r="F34" s="14"/>
      <c r="G34" s="69"/>
    </row>
    <row r="35" customFormat="1" ht="15" spans="1:7">
      <c r="A35" s="14"/>
      <c r="B35" s="14"/>
      <c r="C35" s="67" t="s">
        <v>110</v>
      </c>
      <c r="D35" s="68"/>
      <c r="E35" s="17"/>
      <c r="F35" s="14"/>
      <c r="G35" s="69"/>
    </row>
    <row r="36" customFormat="1" ht="15.75" spans="1:7">
      <c r="A36" s="19"/>
      <c r="B36" s="19"/>
      <c r="C36" s="71" t="s">
        <v>111</v>
      </c>
      <c r="D36" s="72"/>
      <c r="E36" s="22"/>
      <c r="F36" s="19"/>
      <c r="G36" s="73"/>
    </row>
    <row r="37" customFormat="1" ht="15" spans="1:7">
      <c r="A37" s="9">
        <v>3</v>
      </c>
      <c r="B37" s="9" t="s">
        <v>13</v>
      </c>
      <c r="C37" s="63" t="s">
        <v>328</v>
      </c>
      <c r="D37" s="64">
        <v>36995</v>
      </c>
      <c r="E37" s="12">
        <f>(D37*0.76)-1200</f>
        <v>26916.2</v>
      </c>
      <c r="F37" s="9" t="s">
        <v>15</v>
      </c>
      <c r="G37" s="65">
        <f>E37*A37</f>
        <v>80748.6</v>
      </c>
    </row>
    <row r="38" customFormat="1" ht="15" spans="1:7">
      <c r="A38" s="14"/>
      <c r="B38" s="14"/>
      <c r="C38" s="67" t="s">
        <v>109</v>
      </c>
      <c r="D38" s="68"/>
      <c r="E38" s="17"/>
      <c r="F38" s="14"/>
      <c r="G38" s="69"/>
    </row>
    <row r="39" customFormat="1" ht="15" spans="1:7">
      <c r="A39" s="14"/>
      <c r="B39" s="14"/>
      <c r="C39" s="67" t="s">
        <v>329</v>
      </c>
      <c r="D39" s="68"/>
      <c r="E39" s="17"/>
      <c r="F39" s="14"/>
      <c r="G39" s="69"/>
    </row>
    <row r="40" customFormat="1" ht="15.75" spans="1:7">
      <c r="A40" s="19"/>
      <c r="B40" s="19"/>
      <c r="C40" s="71" t="s">
        <v>330</v>
      </c>
      <c r="D40" s="72"/>
      <c r="E40" s="22"/>
      <c r="F40" s="19"/>
      <c r="G40" s="73"/>
    </row>
    <row r="41" customFormat="1" ht="15.75" spans="1:8">
      <c r="A41" s="42" t="s">
        <v>78</v>
      </c>
      <c r="B41" s="52"/>
      <c r="C41" s="52"/>
      <c r="D41" s="43"/>
      <c r="E41" s="44"/>
      <c r="F41" s="53" t="s">
        <v>15</v>
      </c>
      <c r="G41" s="46">
        <v>1000</v>
      </c>
      <c r="H41" s="1"/>
    </row>
    <row r="42" ht="17.25" spans="1:7">
      <c r="A42" s="24" t="s">
        <v>18</v>
      </c>
      <c r="B42" s="74"/>
      <c r="C42" s="74"/>
      <c r="D42" s="25"/>
      <c r="E42" s="26"/>
      <c r="F42" s="75" t="s">
        <v>15</v>
      </c>
      <c r="G42" s="28">
        <f>SUM(G33:G41)</f>
        <v>122301</v>
      </c>
    </row>
    <row r="43" ht="16.5" spans="1:7">
      <c r="A43" s="33"/>
      <c r="B43" s="33"/>
      <c r="C43" s="33"/>
      <c r="D43" s="33"/>
      <c r="E43" s="33"/>
      <c r="F43" s="34"/>
      <c r="G43" s="35"/>
    </row>
    <row r="44" spans="1:1">
      <c r="A44" s="2" t="s">
        <v>19</v>
      </c>
    </row>
    <row r="45" spans="2:2">
      <c r="B45" s="2" t="s">
        <v>20</v>
      </c>
    </row>
    <row r="47" spans="1:1">
      <c r="A47" s="2" t="s">
        <v>21</v>
      </c>
    </row>
    <row r="48" spans="2:2">
      <c r="B48" s="2" t="s">
        <v>116</v>
      </c>
    </row>
    <row r="50" spans="1:1">
      <c r="A50" s="2" t="s">
        <v>25</v>
      </c>
    </row>
    <row r="51" s="1" customFormat="1" spans="2:2">
      <c r="B51" s="2" t="s">
        <v>117</v>
      </c>
    </row>
    <row r="52" s="1" customFormat="1"/>
    <row r="53" spans="1:1">
      <c r="A53" s="2" t="s">
        <v>27</v>
      </c>
    </row>
    <row r="54" spans="2:2">
      <c r="B54" s="2" t="s">
        <v>28</v>
      </c>
    </row>
    <row r="55" spans="2:2">
      <c r="B55" s="37"/>
    </row>
    <row r="56" spans="2:2">
      <c r="B56" s="2" t="s">
        <v>29</v>
      </c>
    </row>
    <row r="58" spans="2:2">
      <c r="B58" s="2" t="s">
        <v>30</v>
      </c>
    </row>
    <row r="61" spans="2:2">
      <c r="B61" s="36"/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70" spans="1:4">
      <c r="A70" s="2" t="s">
        <v>85</v>
      </c>
      <c r="D70" s="2" t="s">
        <v>35</v>
      </c>
    </row>
    <row r="73" spans="1:4">
      <c r="A73" s="2" t="s">
        <v>36</v>
      </c>
      <c r="D73" s="2" t="s">
        <v>37</v>
      </c>
    </row>
    <row r="74" spans="1:4">
      <c r="A74" s="2" t="s">
        <v>38</v>
      </c>
      <c r="D74" s="2" t="s">
        <v>39</v>
      </c>
    </row>
    <row r="78" spans="1:5">
      <c r="A78" s="2" t="s">
        <v>331</v>
      </c>
      <c r="D78" s="2" t="s">
        <v>41</v>
      </c>
      <c r="E78" s="2" t="s">
        <v>42</v>
      </c>
    </row>
    <row r="79" spans="1:5">
      <c r="A79" s="2" t="s">
        <v>332</v>
      </c>
      <c r="E79" s="2" t="s">
        <v>44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1" style="2" customWidth="1"/>
    <col min="4" max="4" width="12.552380952381" style="2" customWidth="1"/>
    <col min="5" max="5" width="15.4380952380952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45911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333</v>
      </c>
    </row>
    <row r="8" spans="1:1">
      <c r="A8" s="2" t="s">
        <v>334</v>
      </c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107</v>
      </c>
    </row>
    <row r="18" ht="15"/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92</v>
      </c>
      <c r="D20" s="11">
        <v>165995</v>
      </c>
      <c r="E20" s="12">
        <f>(D20*0.76)-14000</f>
        <v>112156.2</v>
      </c>
      <c r="F20" s="9" t="s">
        <v>15</v>
      </c>
      <c r="G20" s="13">
        <f>E20*A20</f>
        <v>112156.2</v>
      </c>
    </row>
    <row r="21" spans="1:7">
      <c r="A21" s="14"/>
      <c r="B21" s="14"/>
      <c r="C21" s="15" t="s">
        <v>16</v>
      </c>
      <c r="D21" s="16"/>
      <c r="E21" s="17"/>
      <c r="F21" s="14"/>
      <c r="G21" s="18"/>
    </row>
    <row r="22" ht="15" spans="1:7">
      <c r="A22" s="19"/>
      <c r="B22" s="19"/>
      <c r="C22" s="20" t="s">
        <v>93</v>
      </c>
      <c r="D22" s="21"/>
      <c r="E22" s="22"/>
      <c r="F22" s="19"/>
      <c r="G22" s="23"/>
    </row>
    <row r="23" ht="17.25" spans="1:7">
      <c r="A23" s="24" t="s">
        <v>18</v>
      </c>
      <c r="B23" s="74"/>
      <c r="C23" s="74"/>
      <c r="D23" s="25"/>
      <c r="E23" s="26"/>
      <c r="F23" s="75" t="s">
        <v>15</v>
      </c>
      <c r="G23" s="28">
        <f>SUM(G20:G22)</f>
        <v>112156.2</v>
      </c>
    </row>
    <row r="24" ht="16.5" spans="1:7">
      <c r="A24" s="33"/>
      <c r="B24" s="33"/>
      <c r="C24" s="33"/>
      <c r="D24" s="33"/>
      <c r="E24" s="33"/>
      <c r="F24" s="34"/>
      <c r="G24" s="35"/>
    </row>
    <row r="25" spans="1:1">
      <c r="A25" s="2" t="s">
        <v>19</v>
      </c>
    </row>
    <row r="26" spans="2:2">
      <c r="B26" s="2" t="s">
        <v>20</v>
      </c>
    </row>
    <row r="28" spans="1:1">
      <c r="A28" s="2" t="s">
        <v>21</v>
      </c>
    </row>
    <row r="29" spans="2:2">
      <c r="B29" s="54" t="s">
        <v>22</v>
      </c>
    </row>
    <row r="30" spans="2:2">
      <c r="B30" s="55" t="s">
        <v>23</v>
      </c>
    </row>
    <row r="31" spans="2:2">
      <c r="B31" s="55" t="s">
        <v>24</v>
      </c>
    </row>
    <row r="33" spans="1:1">
      <c r="A33" s="2" t="s">
        <v>25</v>
      </c>
    </row>
    <row r="34" spans="2:2">
      <c r="B34" s="2" t="s">
        <v>26</v>
      </c>
    </row>
    <row r="35" s="1" customFormat="1"/>
    <row r="36" spans="1:1">
      <c r="A36" s="2" t="s">
        <v>27</v>
      </c>
    </row>
    <row r="37" spans="2:2">
      <c r="B37" s="2" t="s">
        <v>28</v>
      </c>
    </row>
    <row r="39" spans="2:2">
      <c r="B39" s="2" t="s">
        <v>29</v>
      </c>
    </row>
    <row r="41" spans="2:2">
      <c r="B41" s="2" t="s">
        <v>30</v>
      </c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150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4" spans="1:5">
      <c r="A64" s="2" t="s">
        <v>335</v>
      </c>
      <c r="D64" s="2" t="s">
        <v>41</v>
      </c>
      <c r="E64" s="2" t="s">
        <v>42</v>
      </c>
    </row>
    <row r="65" spans="1:5">
      <c r="A65" s="2" t="s">
        <v>336</v>
      </c>
      <c r="E65" s="2" t="s">
        <v>44</v>
      </c>
    </row>
  </sheetData>
  <mergeCells count="8">
    <mergeCell ref="A4:B4"/>
    <mergeCell ref="A23:E23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45912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104</v>
      </c>
      <c r="B7" s="3"/>
    </row>
    <row r="8" spans="1:2">
      <c r="A8" s="2" t="s">
        <v>105</v>
      </c>
      <c r="B8" s="3"/>
    </row>
    <row r="9" spans="1:1">
      <c r="A9" s="2" t="s">
        <v>106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107</v>
      </c>
    </row>
    <row r="18" ht="15" spans="3:3">
      <c r="C18" s="107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3" t="s">
        <v>182</v>
      </c>
      <c r="D20" s="64">
        <v>24995</v>
      </c>
      <c r="E20" s="12">
        <f>(D20*0.76)-800</f>
        <v>18196.2</v>
      </c>
      <c r="F20" s="9" t="s">
        <v>15</v>
      </c>
      <c r="G20" s="65">
        <f>E20*A20</f>
        <v>18196.2</v>
      </c>
    </row>
    <row r="21" spans="1:7">
      <c r="A21" s="14"/>
      <c r="B21" s="14"/>
      <c r="C21" s="67" t="s">
        <v>109</v>
      </c>
      <c r="D21" s="68"/>
      <c r="E21" s="17"/>
      <c r="F21" s="14"/>
      <c r="G21" s="69"/>
    </row>
    <row r="22" spans="1:7">
      <c r="A22" s="14"/>
      <c r="B22" s="14"/>
      <c r="C22" s="67" t="s">
        <v>183</v>
      </c>
      <c r="D22" s="68"/>
      <c r="E22" s="17"/>
      <c r="F22" s="14"/>
      <c r="G22" s="69"/>
    </row>
    <row r="23" ht="15" spans="1:7">
      <c r="A23" s="19"/>
      <c r="B23" s="19"/>
      <c r="C23" s="71" t="s">
        <v>111</v>
      </c>
      <c r="D23" s="72"/>
      <c r="E23" s="22"/>
      <c r="F23" s="19"/>
      <c r="G23" s="73"/>
    </row>
    <row r="24" ht="15" spans="1:7">
      <c r="A24" s="42" t="s">
        <v>78</v>
      </c>
      <c r="B24" s="52"/>
      <c r="C24" s="52"/>
      <c r="D24" s="43"/>
      <c r="E24" s="44"/>
      <c r="F24" s="53" t="s">
        <v>15</v>
      </c>
      <c r="G24" s="46">
        <v>600</v>
      </c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SUM(G20:G24)</f>
        <v>18796.2</v>
      </c>
    </row>
    <row r="26" ht="16.5" spans="1:7">
      <c r="A26" s="33"/>
      <c r="B26" s="33"/>
      <c r="C26" s="33"/>
      <c r="D26" s="33"/>
      <c r="E26" s="33"/>
      <c r="F26" s="34"/>
      <c r="G26" s="35"/>
    </row>
    <row r="27" ht="15" spans="3:3">
      <c r="C27" s="107" t="s">
        <v>80</v>
      </c>
    </row>
    <row r="28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spans="1:7">
      <c r="A29" s="9">
        <v>1</v>
      </c>
      <c r="B29" s="62" t="s">
        <v>13</v>
      </c>
      <c r="C29" s="63" t="s">
        <v>184</v>
      </c>
      <c r="D29" s="64">
        <v>28995</v>
      </c>
      <c r="E29" s="12">
        <f>(D29*0.76)-1300</f>
        <v>20736.2</v>
      </c>
      <c r="F29" s="9" t="s">
        <v>15</v>
      </c>
      <c r="G29" s="65">
        <f>E29*A29</f>
        <v>20736.2</v>
      </c>
    </row>
    <row r="30" spans="1:7">
      <c r="A30" s="14"/>
      <c r="B30" s="66"/>
      <c r="C30" s="67" t="s">
        <v>113</v>
      </c>
      <c r="D30" s="68"/>
      <c r="E30" s="17"/>
      <c r="F30" s="14"/>
      <c r="G30" s="69"/>
    </row>
    <row r="31" spans="1:7">
      <c r="A31" s="14"/>
      <c r="B31" s="66"/>
      <c r="C31" s="67" t="s">
        <v>185</v>
      </c>
      <c r="D31" s="68"/>
      <c r="E31" s="17"/>
      <c r="F31" s="14"/>
      <c r="G31" s="69"/>
    </row>
    <row r="32" ht="15" spans="1:7">
      <c r="A32" s="19"/>
      <c r="B32" s="70"/>
      <c r="C32" s="71" t="s">
        <v>186</v>
      </c>
      <c r="D32" s="72"/>
      <c r="E32" s="22"/>
      <c r="F32" s="19"/>
      <c r="G32" s="73"/>
    </row>
    <row r="33" ht="15" spans="1:7">
      <c r="A33" s="42" t="s">
        <v>78</v>
      </c>
      <c r="B33" s="52"/>
      <c r="C33" s="52"/>
      <c r="D33" s="43"/>
      <c r="E33" s="44"/>
      <c r="F33" s="53" t="s">
        <v>15</v>
      </c>
      <c r="G33" s="46">
        <v>600</v>
      </c>
    </row>
    <row r="34" ht="17.25" spans="1:7">
      <c r="A34" s="24" t="s">
        <v>18</v>
      </c>
      <c r="B34" s="74"/>
      <c r="C34" s="74"/>
      <c r="D34" s="25"/>
      <c r="E34" s="26"/>
      <c r="F34" s="75" t="s">
        <v>15</v>
      </c>
      <c r="G34" s="28">
        <f>SUM(G29:G33)</f>
        <v>21336.2</v>
      </c>
    </row>
    <row r="35" ht="16.5" spans="1:7">
      <c r="A35" s="33"/>
      <c r="B35" s="33"/>
      <c r="C35" s="33"/>
      <c r="D35" s="33"/>
      <c r="E35" s="33"/>
      <c r="F35" s="34"/>
      <c r="G35" s="35"/>
    </row>
    <row r="36" spans="1:1">
      <c r="A36" s="2" t="s">
        <v>19</v>
      </c>
    </row>
    <row r="37" spans="2:2">
      <c r="B37" s="2" t="s">
        <v>20</v>
      </c>
    </row>
    <row r="39" spans="1:1">
      <c r="A39" s="2" t="s">
        <v>21</v>
      </c>
    </row>
    <row r="40" spans="2:2">
      <c r="B40" s="2" t="s">
        <v>116</v>
      </c>
    </row>
    <row r="42" spans="1:1">
      <c r="A42" s="2" t="s">
        <v>25</v>
      </c>
    </row>
    <row r="43" spans="2:2">
      <c r="B43" s="2" t="s">
        <v>117</v>
      </c>
    </row>
    <row r="44" s="1" customFormat="1"/>
    <row r="45" spans="1:1">
      <c r="A45" s="2" t="s">
        <v>27</v>
      </c>
    </row>
    <row r="46" spans="2:2">
      <c r="B46" s="2" t="s">
        <v>28</v>
      </c>
    </row>
    <row r="48" spans="2:2">
      <c r="B48" s="2" t="s">
        <v>29</v>
      </c>
    </row>
    <row r="50" spans="2:2">
      <c r="B50" s="2" t="s">
        <v>30</v>
      </c>
    </row>
    <row r="56" spans="1:1">
      <c r="A56" s="2" t="s">
        <v>31</v>
      </c>
    </row>
    <row r="59" spans="1:1">
      <c r="A59" s="2" t="s">
        <v>32</v>
      </c>
    </row>
    <row r="60" spans="1:1">
      <c r="A60" s="2" t="s">
        <v>33</v>
      </c>
    </row>
    <row r="63" spans="1:4">
      <c r="A63" s="2" t="s">
        <v>85</v>
      </c>
      <c r="D63" s="2" t="s">
        <v>35</v>
      </c>
    </row>
    <row r="66" spans="1:4">
      <c r="A66" s="2" t="s">
        <v>36</v>
      </c>
      <c r="D66" s="2" t="s">
        <v>37</v>
      </c>
    </row>
    <row r="67" spans="1:4">
      <c r="A67" s="2" t="s">
        <v>38</v>
      </c>
      <c r="D67" s="2" t="s">
        <v>39</v>
      </c>
    </row>
    <row r="71" spans="1:5">
      <c r="A71" s="2" t="s">
        <v>337</v>
      </c>
      <c r="D71" s="2" t="s">
        <v>41</v>
      </c>
      <c r="E71" s="2" t="s">
        <v>42</v>
      </c>
    </row>
    <row r="72" spans="1:5">
      <c r="A72" s="2" t="s">
        <v>338</v>
      </c>
      <c r="E72" s="2" t="s">
        <v>44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C15" sqref="C15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339</v>
      </c>
      <c r="B7" s="3"/>
    </row>
    <row r="8" spans="1:2">
      <c r="A8" s="3" t="s">
        <v>340</v>
      </c>
      <c r="B8" s="3"/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341</v>
      </c>
    </row>
    <row r="17" ht="15" customHeight="1" spans="2:3">
      <c r="B17" s="36"/>
      <c r="C17" s="107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12</v>
      </c>
      <c r="B19" s="9" t="s">
        <v>13</v>
      </c>
      <c r="C19" s="10" t="s">
        <v>342</v>
      </c>
      <c r="D19" s="11">
        <v>119995</v>
      </c>
      <c r="E19" s="12">
        <f>D19*0.76</f>
        <v>91196.2</v>
      </c>
      <c r="F19" s="9" t="s">
        <v>15</v>
      </c>
      <c r="G19" s="13">
        <f>E19*A19</f>
        <v>1094354.4</v>
      </c>
    </row>
    <row r="20" spans="1:7">
      <c r="A20" s="14"/>
      <c r="B20" s="14"/>
      <c r="C20" s="15" t="s">
        <v>343</v>
      </c>
      <c r="D20" s="16"/>
      <c r="E20" s="17"/>
      <c r="F20" s="14"/>
      <c r="G20" s="18"/>
    </row>
    <row r="21" ht="15" spans="1:7">
      <c r="A21" s="19"/>
      <c r="B21" s="19"/>
      <c r="C21" s="20" t="s">
        <v>344</v>
      </c>
      <c r="D21" s="21"/>
      <c r="E21" s="22"/>
      <c r="F21" s="19"/>
      <c r="G21" s="23"/>
    </row>
    <row r="22" ht="17.25" spans="1:7">
      <c r="A22" s="24" t="s">
        <v>18</v>
      </c>
      <c r="B22" s="74"/>
      <c r="C22" s="74"/>
      <c r="D22" s="25"/>
      <c r="E22" s="26"/>
      <c r="F22" s="75" t="s">
        <v>15</v>
      </c>
      <c r="G22" s="28">
        <f>SUM(G19:G21)</f>
        <v>1094354.4</v>
      </c>
    </row>
    <row r="23" ht="15" spans="1:7">
      <c r="A23" s="47" t="s">
        <v>77</v>
      </c>
      <c r="B23" s="48"/>
      <c r="C23" s="49"/>
      <c r="D23" s="50"/>
      <c r="E23" s="21"/>
      <c r="F23" s="19" t="s">
        <v>15</v>
      </c>
      <c r="G23" s="51">
        <v>572450</v>
      </c>
    </row>
    <row r="24" ht="17.25" spans="1:7">
      <c r="A24" s="24" t="s">
        <v>79</v>
      </c>
      <c r="B24" s="74"/>
      <c r="C24" s="74"/>
      <c r="D24" s="25"/>
      <c r="E24" s="26"/>
      <c r="F24" s="75" t="s">
        <v>15</v>
      </c>
      <c r="G24" s="28">
        <f>SUM(G22:G23)</f>
        <v>1666804.4</v>
      </c>
    </row>
    <row r="25" ht="16.5" spans="1:7">
      <c r="A25" s="33"/>
      <c r="B25" s="33"/>
      <c r="C25" s="33"/>
      <c r="D25" s="33"/>
      <c r="E25" s="33"/>
      <c r="F25" s="90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25</v>
      </c>
    </row>
    <row r="30" spans="2:2">
      <c r="B30" s="2" t="s">
        <v>345</v>
      </c>
    </row>
    <row r="32" spans="1:1">
      <c r="A32" s="2" t="s">
        <v>27</v>
      </c>
    </row>
    <row r="33" spans="2:2">
      <c r="B33" s="2" t="s">
        <v>28</v>
      </c>
    </row>
    <row r="34" spans="2:2">
      <c r="B34" s="36" t="s">
        <v>83</v>
      </c>
    </row>
    <row r="35" spans="2:2">
      <c r="B35" s="60" t="s">
        <v>84</v>
      </c>
    </row>
    <row r="37" spans="2:2">
      <c r="B37" s="2" t="s">
        <v>29</v>
      </c>
    </row>
    <row r="39" spans="2:2">
      <c r="B39" s="2" t="s">
        <v>30</v>
      </c>
    </row>
    <row r="41" spans="2:2">
      <c r="B41" s="61" t="s">
        <v>346</v>
      </c>
    </row>
    <row r="42" spans="2:2">
      <c r="B42" s="61"/>
    </row>
    <row r="43" spans="2:2">
      <c r="B43" s="61"/>
    </row>
    <row r="47" spans="1:1">
      <c r="A47" s="2" t="s">
        <v>31</v>
      </c>
    </row>
    <row r="50" spans="1:1">
      <c r="A50" s="2" t="s">
        <v>32</v>
      </c>
    </row>
    <row r="51" spans="1:1">
      <c r="A51" s="2" t="s">
        <v>33</v>
      </c>
    </row>
    <row r="54" spans="1:4">
      <c r="A54" s="2" t="s">
        <v>34</v>
      </c>
      <c r="D54" s="2" t="s">
        <v>35</v>
      </c>
    </row>
    <row r="57" spans="1:4">
      <c r="A57" s="2" t="s">
        <v>36</v>
      </c>
      <c r="D57" s="2" t="s">
        <v>37</v>
      </c>
    </row>
    <row r="58" spans="1:4">
      <c r="A58" s="2" t="s">
        <v>38</v>
      </c>
      <c r="D58" s="2" t="s">
        <v>39</v>
      </c>
    </row>
    <row r="63" spans="1:5">
      <c r="A63" s="2" t="s">
        <v>347</v>
      </c>
      <c r="D63" s="2" t="s">
        <v>41</v>
      </c>
      <c r="E63" s="2" t="s">
        <v>42</v>
      </c>
    </row>
    <row r="64" spans="1:5">
      <c r="A64" s="2" t="s">
        <v>54</v>
      </c>
      <c r="E64" s="2" t="s">
        <v>44</v>
      </c>
    </row>
  </sheetData>
  <mergeCells count="9">
    <mergeCell ref="A4:B4"/>
    <mergeCell ref="A22:E22"/>
    <mergeCell ref="A24:E24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2" workbookViewId="0">
      <selection activeCell="A7" sqref="A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66</v>
      </c>
      <c r="B7" s="3"/>
    </row>
    <row r="8" spans="1:2">
      <c r="A8" s="3" t="s">
        <v>67</v>
      </c>
      <c r="B8" s="3"/>
    </row>
    <row r="9" spans="1:2">
      <c r="A9" s="3" t="s">
        <v>68</v>
      </c>
      <c r="B9" s="3"/>
    </row>
    <row r="10" spans="1:1">
      <c r="A10" s="2" t="s">
        <v>69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107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72</v>
      </c>
      <c r="D21" s="11">
        <v>49995</v>
      </c>
      <c r="E21" s="12">
        <f>(D21*0.76)-4000</f>
        <v>33996.2</v>
      </c>
      <c r="F21" s="9" t="s">
        <v>15</v>
      </c>
      <c r="G21" s="13">
        <f>E21*A21</f>
        <v>33996.2</v>
      </c>
    </row>
    <row r="22" spans="1:7">
      <c r="A22" s="14"/>
      <c r="B22" s="14"/>
      <c r="C22" s="15" t="s">
        <v>73</v>
      </c>
      <c r="D22" s="16"/>
      <c r="E22" s="17"/>
      <c r="F22" s="14"/>
      <c r="G22" s="18"/>
    </row>
    <row r="23" ht="15" spans="1:7">
      <c r="A23" s="19"/>
      <c r="B23" s="19"/>
      <c r="C23" s="20" t="s">
        <v>74</v>
      </c>
      <c r="D23" s="21"/>
      <c r="E23" s="22"/>
      <c r="F23" s="19"/>
      <c r="G23" s="23"/>
    </row>
    <row r="24" spans="1:7">
      <c r="A24" s="9">
        <v>1</v>
      </c>
      <c r="B24" s="9" t="s">
        <v>13</v>
      </c>
      <c r="C24" s="10" t="s">
        <v>75</v>
      </c>
      <c r="D24" s="11">
        <v>76595</v>
      </c>
      <c r="E24" s="12">
        <f>(D24*0.76)-7000</f>
        <v>51212.2</v>
      </c>
      <c r="F24" s="9" t="s">
        <v>15</v>
      </c>
      <c r="G24" s="13">
        <f>E24*A24</f>
        <v>51212.2</v>
      </c>
    </row>
    <row r="25" spans="1:7">
      <c r="A25" s="14"/>
      <c r="B25" s="14"/>
      <c r="C25" s="15" t="s">
        <v>57</v>
      </c>
      <c r="D25" s="16"/>
      <c r="E25" s="17"/>
      <c r="F25" s="14"/>
      <c r="G25" s="18"/>
    </row>
    <row r="26" ht="15" spans="1:7">
      <c r="A26" s="19"/>
      <c r="B26" s="19"/>
      <c r="C26" s="20" t="s">
        <v>76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85208.4</v>
      </c>
    </row>
    <row r="28" ht="15" spans="1:7">
      <c r="A28" s="47" t="s">
        <v>77</v>
      </c>
      <c r="B28" s="48"/>
      <c r="C28" s="49"/>
      <c r="D28" s="50"/>
      <c r="E28" s="21"/>
      <c r="F28" s="19" t="s">
        <v>15</v>
      </c>
      <c r="G28" s="51">
        <v>17000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79</v>
      </c>
      <c r="B30" s="74"/>
      <c r="C30" s="74"/>
      <c r="D30" s="25"/>
      <c r="E30" s="26"/>
      <c r="F30" s="75" t="s">
        <v>15</v>
      </c>
      <c r="G30" s="28">
        <f>SUM(G27:G29)</f>
        <v>102808.4</v>
      </c>
    </row>
    <row r="31" s="1" customFormat="1" ht="16.5" spans="1:7">
      <c r="A31" s="33"/>
      <c r="B31" s="33"/>
      <c r="C31" s="33"/>
      <c r="D31" s="33"/>
      <c r="E31" s="33"/>
      <c r="F31" s="90"/>
      <c r="G31" s="35"/>
    </row>
    <row r="32" s="1" customFormat="1" ht="15" spans="1:7">
      <c r="A32" s="2"/>
      <c r="B32" s="2"/>
      <c r="C32" s="107" t="s">
        <v>80</v>
      </c>
      <c r="D32" s="2"/>
      <c r="E32" s="2"/>
      <c r="F32" s="2"/>
      <c r="G32" s="2"/>
    </row>
    <row r="33" s="1" customFormat="1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="1" customFormat="1" spans="1:7">
      <c r="A34" s="9">
        <v>1</v>
      </c>
      <c r="B34" s="9" t="s">
        <v>13</v>
      </c>
      <c r="C34" s="10" t="s">
        <v>81</v>
      </c>
      <c r="D34" s="11">
        <v>68995</v>
      </c>
      <c r="E34" s="12">
        <f>(D34*0.76)-7000</f>
        <v>45436.2</v>
      </c>
      <c r="F34" s="9" t="s">
        <v>15</v>
      </c>
      <c r="G34" s="13">
        <f>E34*A34</f>
        <v>45436.2</v>
      </c>
    </row>
    <row r="35" s="1" customFormat="1" spans="1:7">
      <c r="A35" s="14"/>
      <c r="B35" s="14"/>
      <c r="C35" s="15" t="s">
        <v>57</v>
      </c>
      <c r="D35" s="16"/>
      <c r="E35" s="17"/>
      <c r="F35" s="14"/>
      <c r="G35" s="18"/>
    </row>
    <row r="36" s="1" customFormat="1" ht="15" spans="1:7">
      <c r="A36" s="19"/>
      <c r="B36" s="19"/>
      <c r="C36" s="20" t="s">
        <v>82</v>
      </c>
      <c r="D36" s="21"/>
      <c r="E36" s="22"/>
      <c r="F36" s="19"/>
      <c r="G36" s="23"/>
    </row>
    <row r="37" s="1" customFormat="1" spans="1:7">
      <c r="A37" s="9">
        <v>1</v>
      </c>
      <c r="B37" s="9" t="s">
        <v>13</v>
      </c>
      <c r="C37" s="10" t="s">
        <v>75</v>
      </c>
      <c r="D37" s="11">
        <v>76595</v>
      </c>
      <c r="E37" s="12">
        <f>(D37*0.76)-7000</f>
        <v>51212.2</v>
      </c>
      <c r="F37" s="9" t="s">
        <v>15</v>
      </c>
      <c r="G37" s="13">
        <f>E37*A37</f>
        <v>51212.2</v>
      </c>
    </row>
    <row r="38" s="1" customFormat="1" spans="1:7">
      <c r="A38" s="14"/>
      <c r="B38" s="14"/>
      <c r="C38" s="15" t="s">
        <v>57</v>
      </c>
      <c r="D38" s="16"/>
      <c r="E38" s="17"/>
      <c r="F38" s="14"/>
      <c r="G38" s="18"/>
    </row>
    <row r="39" s="1" customFormat="1" ht="15" spans="1:7">
      <c r="A39" s="19"/>
      <c r="B39" s="19"/>
      <c r="C39" s="20" t="s">
        <v>76</v>
      </c>
      <c r="D39" s="21"/>
      <c r="E39" s="22"/>
      <c r="F39" s="19"/>
      <c r="G39" s="23"/>
    </row>
    <row r="40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SUM(G34:G39)</f>
        <v>96648.4</v>
      </c>
    </row>
    <row r="41" ht="15" spans="1:7">
      <c r="A41" s="47" t="s">
        <v>77</v>
      </c>
      <c r="B41" s="48"/>
      <c r="C41" s="49"/>
      <c r="D41" s="50"/>
      <c r="E41" s="21"/>
      <c r="F41" s="19" t="s">
        <v>15</v>
      </c>
      <c r="G41" s="51">
        <v>17000</v>
      </c>
    </row>
    <row r="42" customFormat="1" ht="15.75" spans="1:8">
      <c r="A42" s="42" t="s">
        <v>78</v>
      </c>
      <c r="B42" s="52"/>
      <c r="C42" s="52"/>
      <c r="D42" s="43"/>
      <c r="E42" s="44"/>
      <c r="F42" s="53" t="s">
        <v>15</v>
      </c>
      <c r="G42" s="46">
        <v>600</v>
      </c>
      <c r="H42" s="1"/>
    </row>
    <row r="43" ht="17.25" spans="1:7">
      <c r="A43" s="24" t="s">
        <v>79</v>
      </c>
      <c r="B43" s="74"/>
      <c r="C43" s="74"/>
      <c r="D43" s="25"/>
      <c r="E43" s="26"/>
      <c r="F43" s="75" t="s">
        <v>15</v>
      </c>
      <c r="G43" s="28">
        <f>SUM(G40:G42)</f>
        <v>114248.4</v>
      </c>
    </row>
    <row r="44" s="1" customFormat="1" ht="16.5" spans="1:7">
      <c r="A44" s="33"/>
      <c r="B44" s="33"/>
      <c r="C44" s="33"/>
      <c r="D44" s="33"/>
      <c r="E44" s="33"/>
      <c r="F44" s="90"/>
      <c r="G44" s="35"/>
    </row>
    <row r="45" spans="1:1">
      <c r="A45" s="2" t="s">
        <v>19</v>
      </c>
    </row>
    <row r="46" spans="2:2">
      <c r="B46" s="2" t="s">
        <v>20</v>
      </c>
    </row>
    <row r="48" spans="1:1">
      <c r="A48" s="2" t="s">
        <v>25</v>
      </c>
    </row>
    <row r="49" spans="2:2">
      <c r="B49" s="2" t="s">
        <v>62</v>
      </c>
    </row>
    <row r="51" spans="1:1">
      <c r="A51" s="2" t="s">
        <v>27</v>
      </c>
    </row>
    <row r="52" spans="2:2">
      <c r="B52" s="2" t="s">
        <v>28</v>
      </c>
    </row>
    <row r="53" spans="2:2">
      <c r="B53" s="36" t="s">
        <v>83</v>
      </c>
    </row>
    <row r="54" spans="2:2">
      <c r="B54" s="60" t="s">
        <v>84</v>
      </c>
    </row>
    <row r="56" spans="2:2">
      <c r="B56" s="2" t="s">
        <v>29</v>
      </c>
    </row>
    <row r="58" spans="2:2">
      <c r="B58" s="2" t="s">
        <v>30</v>
      </c>
    </row>
    <row r="59" spans="2:2">
      <c r="B59" s="38"/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70" spans="1:4">
      <c r="A70" s="2" t="s">
        <v>85</v>
      </c>
      <c r="D70" s="2" t="s">
        <v>35</v>
      </c>
    </row>
    <row r="73" spans="1:4">
      <c r="A73" s="2" t="s">
        <v>36</v>
      </c>
      <c r="D73" s="2" t="s">
        <v>37</v>
      </c>
    </row>
    <row r="74" spans="1:4">
      <c r="A74" s="2" t="s">
        <v>38</v>
      </c>
      <c r="D74" s="2" t="s">
        <v>39</v>
      </c>
    </row>
    <row r="79" spans="1:5">
      <c r="A79" s="2" t="s">
        <v>86</v>
      </c>
      <c r="D79" s="2" t="s">
        <v>41</v>
      </c>
      <c r="E79" s="2" t="s">
        <v>42</v>
      </c>
    </row>
    <row r="80" spans="1:5">
      <c r="A80" s="2" t="s">
        <v>87</v>
      </c>
      <c r="E80" s="2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2" workbookViewId="0">
      <selection activeCell="C12" sqref="C12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339</v>
      </c>
      <c r="B7" s="3"/>
    </row>
    <row r="8" spans="1:2">
      <c r="A8" s="3" t="s">
        <v>340</v>
      </c>
      <c r="B8" s="3"/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348</v>
      </c>
    </row>
    <row r="17" ht="15" customHeight="1" spans="2:3">
      <c r="B17" s="36"/>
      <c r="C17" s="107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14</v>
      </c>
      <c r="B19" s="9" t="s">
        <v>13</v>
      </c>
      <c r="C19" s="10" t="s">
        <v>349</v>
      </c>
      <c r="D19" s="11">
        <v>154995</v>
      </c>
      <c r="E19" s="12">
        <f>(D19*0.76)</f>
        <v>117796.2</v>
      </c>
      <c r="F19" s="9" t="s">
        <v>15</v>
      </c>
      <c r="G19" s="13">
        <f>E19*A19</f>
        <v>1649146.8</v>
      </c>
    </row>
    <row r="20" spans="1:7">
      <c r="A20" s="14"/>
      <c r="B20" s="14"/>
      <c r="C20" s="15" t="s">
        <v>343</v>
      </c>
      <c r="D20" s="16"/>
      <c r="E20" s="17"/>
      <c r="F20" s="14"/>
      <c r="G20" s="18"/>
    </row>
    <row r="21" ht="15" spans="1:7">
      <c r="A21" s="19"/>
      <c r="B21" s="19"/>
      <c r="C21" s="20" t="s">
        <v>350</v>
      </c>
      <c r="D21" s="21"/>
      <c r="E21" s="22"/>
      <c r="F21" s="19"/>
      <c r="G21" s="23"/>
    </row>
    <row r="22" customFormat="1" ht="15" spans="1:7">
      <c r="A22" s="9">
        <v>1</v>
      </c>
      <c r="B22" s="9" t="s">
        <v>13</v>
      </c>
      <c r="C22" s="10" t="s">
        <v>342</v>
      </c>
      <c r="D22" s="11">
        <v>119995</v>
      </c>
      <c r="E22" s="12">
        <f>D22*0.76</f>
        <v>91196.2</v>
      </c>
      <c r="F22" s="9" t="s">
        <v>15</v>
      </c>
      <c r="G22" s="13">
        <f>E22*A22</f>
        <v>91196.2</v>
      </c>
    </row>
    <row r="23" customFormat="1" ht="15" spans="1:7">
      <c r="A23" s="14"/>
      <c r="B23" s="14"/>
      <c r="C23" s="15" t="s">
        <v>343</v>
      </c>
      <c r="D23" s="16"/>
      <c r="E23" s="17"/>
      <c r="F23" s="14"/>
      <c r="G23" s="18"/>
    </row>
    <row r="24" customFormat="1" ht="15.75" spans="1:7">
      <c r="A24" s="19"/>
      <c r="B24" s="19"/>
      <c r="C24" s="20" t="s">
        <v>344</v>
      </c>
      <c r="D24" s="21"/>
      <c r="E24" s="22"/>
      <c r="F24" s="19"/>
      <c r="G24" s="23"/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SUM(G19:G24)</f>
        <v>1740343</v>
      </c>
    </row>
    <row r="26" ht="15" spans="1:7">
      <c r="A26" s="47" t="s">
        <v>77</v>
      </c>
      <c r="B26" s="48"/>
      <c r="C26" s="49"/>
      <c r="D26" s="50"/>
      <c r="E26" s="21"/>
      <c r="F26" s="19" t="s">
        <v>15</v>
      </c>
      <c r="G26" s="51">
        <v>846025</v>
      </c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SUM(G25:G26)</f>
        <v>2586368</v>
      </c>
    </row>
    <row r="28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345</v>
      </c>
    </row>
    <row r="35" spans="1:1">
      <c r="A35" s="2" t="s">
        <v>27</v>
      </c>
    </row>
    <row r="36" spans="2:2">
      <c r="B36" s="2" t="s">
        <v>28</v>
      </c>
    </row>
    <row r="37" spans="2:2">
      <c r="B37" s="36" t="s">
        <v>83</v>
      </c>
    </row>
    <row r="38" spans="2:2">
      <c r="B38" s="60" t="s">
        <v>84</v>
      </c>
    </row>
    <row r="40" spans="2:2">
      <c r="B40" s="2" t="s">
        <v>29</v>
      </c>
    </row>
    <row r="42" spans="2:2">
      <c r="B42" s="2" t="s">
        <v>30</v>
      </c>
    </row>
    <row r="44" spans="2:2">
      <c r="B44" s="61" t="s">
        <v>346</v>
      </c>
    </row>
    <row r="45" spans="2:2">
      <c r="B45" s="61"/>
    </row>
    <row r="46" spans="2:2">
      <c r="B46" s="61"/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34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5" spans="1:5">
      <c r="A65" s="2" t="s">
        <v>351</v>
      </c>
      <c r="D65" s="2" t="s">
        <v>41</v>
      </c>
      <c r="E65" s="2" t="s">
        <v>42</v>
      </c>
    </row>
    <row r="66" spans="1:5">
      <c r="A66" s="2" t="s">
        <v>54</v>
      </c>
      <c r="E66" s="2" t="s">
        <v>44</v>
      </c>
    </row>
  </sheetData>
  <mergeCells count="15">
    <mergeCell ref="A4:B4"/>
    <mergeCell ref="A25:E25"/>
    <mergeCell ref="A27:E27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42" workbookViewId="0">
      <selection activeCell="D10" sqref="D10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339</v>
      </c>
      <c r="B7" s="3"/>
    </row>
    <row r="8" spans="1:2">
      <c r="A8" s="3" t="s">
        <v>340</v>
      </c>
      <c r="B8" s="3"/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352</v>
      </c>
    </row>
    <row r="17" ht="15" customHeight="1" spans="2:3">
      <c r="B17" s="36"/>
      <c r="C17" s="107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14</v>
      </c>
      <c r="B19" s="9" t="s">
        <v>13</v>
      </c>
      <c r="C19" s="10" t="s">
        <v>349</v>
      </c>
      <c r="D19" s="11">
        <v>154995</v>
      </c>
      <c r="E19" s="12">
        <f>(D19*0.76)</f>
        <v>117796.2</v>
      </c>
      <c r="F19" s="9" t="s">
        <v>15</v>
      </c>
      <c r="G19" s="13">
        <f>E19*A19</f>
        <v>1649146.8</v>
      </c>
    </row>
    <row r="20" spans="1:7">
      <c r="A20" s="14"/>
      <c r="B20" s="14"/>
      <c r="C20" s="15" t="s">
        <v>343</v>
      </c>
      <c r="D20" s="16"/>
      <c r="E20" s="17"/>
      <c r="F20" s="14"/>
      <c r="G20" s="18"/>
    </row>
    <row r="21" ht="15" spans="1:7">
      <c r="A21" s="19"/>
      <c r="B21" s="19"/>
      <c r="C21" s="20" t="s">
        <v>350</v>
      </c>
      <c r="D21" s="21"/>
      <c r="E21" s="22"/>
      <c r="F21" s="19"/>
      <c r="G21" s="23"/>
    </row>
    <row r="22" customFormat="1" ht="15" spans="1:7">
      <c r="A22" s="9">
        <v>1</v>
      </c>
      <c r="B22" s="9" t="s">
        <v>13</v>
      </c>
      <c r="C22" s="10" t="s">
        <v>342</v>
      </c>
      <c r="D22" s="11">
        <v>119995</v>
      </c>
      <c r="E22" s="12">
        <f>D22*0.76</f>
        <v>91196.2</v>
      </c>
      <c r="F22" s="9" t="s">
        <v>15</v>
      </c>
      <c r="G22" s="13">
        <f>E22*A22</f>
        <v>91196.2</v>
      </c>
    </row>
    <row r="23" customFormat="1" ht="15" spans="1:7">
      <c r="A23" s="14"/>
      <c r="B23" s="14"/>
      <c r="C23" s="15" t="s">
        <v>343</v>
      </c>
      <c r="D23" s="16"/>
      <c r="E23" s="17"/>
      <c r="F23" s="14"/>
      <c r="G23" s="18"/>
    </row>
    <row r="24" customFormat="1" ht="15.75" spans="1:7">
      <c r="A24" s="19"/>
      <c r="B24" s="19"/>
      <c r="C24" s="20" t="s">
        <v>344</v>
      </c>
      <c r="D24" s="21"/>
      <c r="E24" s="22"/>
      <c r="F24" s="19"/>
      <c r="G24" s="23"/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SUM(G19:G24)</f>
        <v>1740343</v>
      </c>
    </row>
    <row r="26" ht="15" spans="1:7">
      <c r="A26" s="47" t="s">
        <v>77</v>
      </c>
      <c r="B26" s="48"/>
      <c r="C26" s="49"/>
      <c r="D26" s="50"/>
      <c r="E26" s="21"/>
      <c r="F26" s="19" t="s">
        <v>15</v>
      </c>
      <c r="G26" s="51">
        <v>846025</v>
      </c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SUM(G25:G26)</f>
        <v>2586368</v>
      </c>
    </row>
    <row r="28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345</v>
      </c>
    </row>
    <row r="35" spans="1:1">
      <c r="A35" s="2" t="s">
        <v>27</v>
      </c>
    </row>
    <row r="36" spans="2:2">
      <c r="B36" s="2" t="s">
        <v>28</v>
      </c>
    </row>
    <row r="37" spans="2:2">
      <c r="B37" s="36" t="s">
        <v>83</v>
      </c>
    </row>
    <row r="38" spans="2:2">
      <c r="B38" s="60" t="s">
        <v>84</v>
      </c>
    </row>
    <row r="40" spans="2:2">
      <c r="B40" s="2" t="s">
        <v>29</v>
      </c>
    </row>
    <row r="42" spans="2:2">
      <c r="B42" s="2" t="s">
        <v>30</v>
      </c>
    </row>
    <row r="44" spans="2:2">
      <c r="B44" s="61" t="s">
        <v>346</v>
      </c>
    </row>
    <row r="45" spans="2:2">
      <c r="B45" s="61"/>
    </row>
    <row r="46" spans="2:2">
      <c r="B46" s="61"/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34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5" spans="1:5">
      <c r="A65" s="2" t="s">
        <v>353</v>
      </c>
      <c r="D65" s="2" t="s">
        <v>41</v>
      </c>
      <c r="E65" s="2" t="s">
        <v>42</v>
      </c>
    </row>
    <row r="66" spans="1:5">
      <c r="A66" s="2" t="s">
        <v>54</v>
      </c>
      <c r="E66" s="2" t="s">
        <v>44</v>
      </c>
    </row>
  </sheetData>
  <mergeCells count="15">
    <mergeCell ref="A4:B4"/>
    <mergeCell ref="A25:E25"/>
    <mergeCell ref="A27:E27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54" workbookViewId="0">
      <selection activeCell="E63" sqref="E63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339</v>
      </c>
      <c r="B7" s="3"/>
    </row>
    <row r="8" spans="1:2">
      <c r="A8" s="3" t="s">
        <v>340</v>
      </c>
      <c r="B8" s="3"/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354</v>
      </c>
    </row>
    <row r="17" ht="15" customHeight="1" spans="2:3">
      <c r="B17" s="36"/>
      <c r="C17" s="107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14</v>
      </c>
      <c r="B19" s="9" t="s">
        <v>13</v>
      </c>
      <c r="C19" s="10" t="s">
        <v>349</v>
      </c>
      <c r="D19" s="11">
        <v>154995</v>
      </c>
      <c r="E19" s="12">
        <f>(D19*0.76)</f>
        <v>117796.2</v>
      </c>
      <c r="F19" s="9" t="s">
        <v>15</v>
      </c>
      <c r="G19" s="13">
        <f>E19*A19</f>
        <v>1649146.8</v>
      </c>
    </row>
    <row r="20" spans="1:7">
      <c r="A20" s="14"/>
      <c r="B20" s="14"/>
      <c r="C20" s="15" t="s">
        <v>343</v>
      </c>
      <c r="D20" s="16"/>
      <c r="E20" s="17"/>
      <c r="F20" s="14"/>
      <c r="G20" s="18"/>
    </row>
    <row r="21" ht="15" spans="1:7">
      <c r="A21" s="19"/>
      <c r="B21" s="19"/>
      <c r="C21" s="20" t="s">
        <v>350</v>
      </c>
      <c r="D21" s="21"/>
      <c r="E21" s="22"/>
      <c r="F21" s="19"/>
      <c r="G21" s="23"/>
    </row>
    <row r="22" customFormat="1" ht="15" spans="1:7">
      <c r="A22" s="9">
        <v>1</v>
      </c>
      <c r="B22" s="9" t="s">
        <v>13</v>
      </c>
      <c r="C22" s="10" t="s">
        <v>342</v>
      </c>
      <c r="D22" s="11">
        <v>119995</v>
      </c>
      <c r="E22" s="12">
        <f>D22*0.76</f>
        <v>91196.2</v>
      </c>
      <c r="F22" s="9" t="s">
        <v>15</v>
      </c>
      <c r="G22" s="13">
        <f>E22*A22</f>
        <v>91196.2</v>
      </c>
    </row>
    <row r="23" customFormat="1" ht="15" spans="1:7">
      <c r="A23" s="14"/>
      <c r="B23" s="14"/>
      <c r="C23" s="15" t="s">
        <v>343</v>
      </c>
      <c r="D23" s="16"/>
      <c r="E23" s="17"/>
      <c r="F23" s="14"/>
      <c r="G23" s="18"/>
    </row>
    <row r="24" customFormat="1" ht="15.75" spans="1:7">
      <c r="A24" s="19"/>
      <c r="B24" s="19"/>
      <c r="C24" s="20" t="s">
        <v>344</v>
      </c>
      <c r="D24" s="21"/>
      <c r="E24" s="22"/>
      <c r="F24" s="19"/>
      <c r="G24" s="23"/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SUM(G19:G24)</f>
        <v>1740343</v>
      </c>
    </row>
    <row r="26" ht="15" spans="1:7">
      <c r="A26" s="47" t="s">
        <v>77</v>
      </c>
      <c r="B26" s="48"/>
      <c r="C26" s="49"/>
      <c r="D26" s="50"/>
      <c r="E26" s="21"/>
      <c r="F26" s="19" t="s">
        <v>15</v>
      </c>
      <c r="G26" s="51">
        <v>846025</v>
      </c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SUM(G25:G26)</f>
        <v>2586368</v>
      </c>
    </row>
    <row r="28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345</v>
      </c>
    </row>
    <row r="35" spans="1:1">
      <c r="A35" s="2" t="s">
        <v>27</v>
      </c>
    </row>
    <row r="36" spans="2:2">
      <c r="B36" s="2" t="s">
        <v>28</v>
      </c>
    </row>
    <row r="37" spans="2:2">
      <c r="B37" s="36" t="s">
        <v>83</v>
      </c>
    </row>
    <row r="38" spans="2:2">
      <c r="B38" s="60" t="s">
        <v>84</v>
      </c>
    </row>
    <row r="40" spans="2:2">
      <c r="B40" s="2" t="s">
        <v>29</v>
      </c>
    </row>
    <row r="42" spans="2:2">
      <c r="B42" s="2" t="s">
        <v>30</v>
      </c>
    </row>
    <row r="44" spans="2:2">
      <c r="B44" s="61" t="s">
        <v>346</v>
      </c>
    </row>
    <row r="45" spans="2:2">
      <c r="B45" s="61"/>
    </row>
    <row r="46" spans="2:2">
      <c r="B46" s="61"/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34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5" spans="1:5">
      <c r="A65" s="2" t="s">
        <v>355</v>
      </c>
      <c r="D65" s="2" t="s">
        <v>41</v>
      </c>
      <c r="E65" s="2" t="s">
        <v>42</v>
      </c>
    </row>
    <row r="66" spans="1:5">
      <c r="A66" s="2" t="s">
        <v>54</v>
      </c>
      <c r="E66" s="2" t="s">
        <v>44</v>
      </c>
    </row>
  </sheetData>
  <mergeCells count="15">
    <mergeCell ref="A4:B4"/>
    <mergeCell ref="A25:E25"/>
    <mergeCell ref="A27:E27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topLeftCell="A53" workbookViewId="0">
      <selection activeCell="C7" sqref="C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339</v>
      </c>
      <c r="B7" s="3"/>
    </row>
    <row r="8" spans="1:2">
      <c r="A8" s="3" t="s">
        <v>340</v>
      </c>
      <c r="B8" s="3"/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356</v>
      </c>
    </row>
    <row r="17" ht="15" customHeight="1" spans="2:3">
      <c r="B17" s="36"/>
      <c r="C17" s="107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3</v>
      </c>
      <c r="B19" s="9" t="s">
        <v>13</v>
      </c>
      <c r="C19" s="10" t="s">
        <v>92</v>
      </c>
      <c r="D19" s="11">
        <v>165995</v>
      </c>
      <c r="E19" s="12">
        <f>(D19*0.76)-14000</f>
        <v>112156.2</v>
      </c>
      <c r="F19" s="9" t="s">
        <v>15</v>
      </c>
      <c r="G19" s="13">
        <f>E19*A19</f>
        <v>336468.6</v>
      </c>
    </row>
    <row r="20" spans="1:7">
      <c r="A20" s="14"/>
      <c r="B20" s="14"/>
      <c r="C20" s="15" t="s">
        <v>16</v>
      </c>
      <c r="D20" s="16"/>
      <c r="E20" s="17"/>
      <c r="F20" s="14"/>
      <c r="G20" s="18"/>
    </row>
    <row r="21" ht="15" spans="1:7">
      <c r="A21" s="19"/>
      <c r="B21" s="19"/>
      <c r="C21" s="20" t="s">
        <v>93</v>
      </c>
      <c r="D21" s="21"/>
      <c r="E21" s="22"/>
      <c r="F21" s="19"/>
      <c r="G21" s="23"/>
    </row>
    <row r="22" customFormat="1" ht="15" spans="1:7">
      <c r="A22" s="9">
        <v>3</v>
      </c>
      <c r="B22" s="9" t="s">
        <v>13</v>
      </c>
      <c r="C22" s="10" t="s">
        <v>14</v>
      </c>
      <c r="D22" s="11">
        <v>113195</v>
      </c>
      <c r="E22" s="12">
        <f>(D22*0.76)-7000</f>
        <v>79028.2</v>
      </c>
      <c r="F22" s="9" t="s">
        <v>15</v>
      </c>
      <c r="G22" s="13">
        <f>E22*A22</f>
        <v>237084.6</v>
      </c>
    </row>
    <row r="23" customFormat="1" ht="15" spans="1:7">
      <c r="A23" s="14"/>
      <c r="B23" s="14"/>
      <c r="C23" s="15" t="s">
        <v>16</v>
      </c>
      <c r="D23" s="16"/>
      <c r="E23" s="17"/>
      <c r="F23" s="14"/>
      <c r="G23" s="18"/>
    </row>
    <row r="24" customFormat="1" ht="15.75" spans="1:7">
      <c r="A24" s="19"/>
      <c r="B24" s="19"/>
      <c r="C24" s="20" t="s">
        <v>17</v>
      </c>
      <c r="D24" s="21"/>
      <c r="E24" s="22"/>
      <c r="F24" s="19"/>
      <c r="G24" s="23"/>
    </row>
    <row r="25" customFormat="1" ht="15" spans="1:7">
      <c r="A25" s="9">
        <v>3</v>
      </c>
      <c r="B25" s="9" t="s">
        <v>13</v>
      </c>
      <c r="C25" s="10" t="s">
        <v>349</v>
      </c>
      <c r="D25" s="11">
        <v>154995</v>
      </c>
      <c r="E25" s="12">
        <f>(D25*0.76)</f>
        <v>117796.2</v>
      </c>
      <c r="F25" s="9" t="s">
        <v>15</v>
      </c>
      <c r="G25" s="13">
        <f>E25*A25</f>
        <v>353388.6</v>
      </c>
    </row>
    <row r="26" customFormat="1" ht="15" spans="1:7">
      <c r="A26" s="14"/>
      <c r="B26" s="14"/>
      <c r="C26" s="15" t="s">
        <v>343</v>
      </c>
      <c r="D26" s="16"/>
      <c r="E26" s="17"/>
      <c r="F26" s="14"/>
      <c r="G26" s="18"/>
    </row>
    <row r="27" customFormat="1" ht="15.75" spans="1:7">
      <c r="A27" s="19"/>
      <c r="B27" s="19"/>
      <c r="C27" s="20" t="s">
        <v>350</v>
      </c>
      <c r="D27" s="21"/>
      <c r="E27" s="22"/>
      <c r="F27" s="19"/>
      <c r="G27" s="23"/>
    </row>
    <row r="28" customFormat="1" ht="15" spans="1:7">
      <c r="A28" s="9">
        <v>2</v>
      </c>
      <c r="B28" s="9" t="s">
        <v>13</v>
      </c>
      <c r="C28" s="10" t="s">
        <v>56</v>
      </c>
      <c r="D28" s="11">
        <v>59595</v>
      </c>
      <c r="E28" s="12">
        <f>(D28*0.76)-7000</f>
        <v>38292.2</v>
      </c>
      <c r="F28" s="9" t="s">
        <v>15</v>
      </c>
      <c r="G28" s="13">
        <f>E28*A28</f>
        <v>76584.4</v>
      </c>
    </row>
    <row r="29" customFormat="1" ht="15" spans="1:7">
      <c r="A29" s="14"/>
      <c r="B29" s="14"/>
      <c r="C29" s="15" t="s">
        <v>57</v>
      </c>
      <c r="D29" s="16"/>
      <c r="E29" s="17"/>
      <c r="F29" s="14"/>
      <c r="G29" s="18"/>
    </row>
    <row r="30" customFormat="1" ht="15.75" spans="1:7">
      <c r="A30" s="19"/>
      <c r="B30" s="19"/>
      <c r="C30" s="20" t="s">
        <v>58</v>
      </c>
      <c r="D30" s="21"/>
      <c r="E30" s="22"/>
      <c r="F30" s="19"/>
      <c r="G30" s="23"/>
    </row>
    <row r="31" customFormat="1" ht="15" spans="1:7">
      <c r="A31" s="9">
        <v>1</v>
      </c>
      <c r="B31" s="9" t="s">
        <v>13</v>
      </c>
      <c r="C31" s="10" t="s">
        <v>125</v>
      </c>
      <c r="D31" s="11">
        <v>46595</v>
      </c>
      <c r="E31" s="12">
        <f>(D31*0.76)-7000</f>
        <v>28412.2</v>
      </c>
      <c r="F31" s="9" t="s">
        <v>15</v>
      </c>
      <c r="G31" s="13">
        <f>E31*A31</f>
        <v>28412.2</v>
      </c>
    </row>
    <row r="32" customFormat="1" ht="15" spans="1:7">
      <c r="A32" s="14"/>
      <c r="B32" s="14"/>
      <c r="C32" s="15" t="s">
        <v>57</v>
      </c>
      <c r="D32" s="16"/>
      <c r="E32" s="17"/>
      <c r="F32" s="14"/>
      <c r="G32" s="18"/>
    </row>
    <row r="33" customFormat="1" ht="15.75" spans="1:7">
      <c r="A33" s="19"/>
      <c r="B33" s="19"/>
      <c r="C33" s="20" t="s">
        <v>126</v>
      </c>
      <c r="D33" s="21"/>
      <c r="E33" s="22"/>
      <c r="F33" s="19"/>
      <c r="G33" s="23"/>
    </row>
    <row r="34" ht="17.25" spans="1:7">
      <c r="A34" s="24" t="s">
        <v>18</v>
      </c>
      <c r="B34" s="74"/>
      <c r="C34" s="74"/>
      <c r="D34" s="25"/>
      <c r="E34" s="26"/>
      <c r="F34" s="75" t="s">
        <v>15</v>
      </c>
      <c r="G34" s="28">
        <f>SUM(G19:G33)</f>
        <v>1031938.4</v>
      </c>
    </row>
    <row r="35" ht="15" spans="1:7">
      <c r="A35" s="47" t="s">
        <v>77</v>
      </c>
      <c r="B35" s="48"/>
      <c r="C35" s="49"/>
      <c r="D35" s="50"/>
      <c r="E35" s="21"/>
      <c r="F35" s="19" t="s">
        <v>15</v>
      </c>
      <c r="G35" s="51">
        <v>551940</v>
      </c>
    </row>
    <row r="36" ht="17.25" spans="1:7">
      <c r="A36" s="24" t="s">
        <v>79</v>
      </c>
      <c r="B36" s="74"/>
      <c r="C36" s="74"/>
      <c r="D36" s="25"/>
      <c r="E36" s="26"/>
      <c r="F36" s="75" t="s">
        <v>15</v>
      </c>
      <c r="G36" s="28">
        <f>SUM(G34:G35)</f>
        <v>1583878.4</v>
      </c>
    </row>
    <row r="37" ht="16.5" spans="1:7">
      <c r="A37" s="33"/>
      <c r="B37" s="33"/>
      <c r="C37" s="33"/>
      <c r="D37" s="33"/>
      <c r="E37" s="33"/>
      <c r="F37" s="90"/>
      <c r="G37" s="35"/>
    </row>
    <row r="38" spans="1:1">
      <c r="A38" s="2" t="s">
        <v>19</v>
      </c>
    </row>
    <row r="39" spans="2:2">
      <c r="B39" s="2" t="s">
        <v>20</v>
      </c>
    </row>
    <row r="41" spans="1:1">
      <c r="A41" s="2" t="s">
        <v>25</v>
      </c>
    </row>
    <row r="42" spans="2:2">
      <c r="B42" s="2" t="s">
        <v>26</v>
      </c>
    </row>
    <row r="43" spans="2:2">
      <c r="B43" s="2" t="s">
        <v>345</v>
      </c>
    </row>
    <row r="44" spans="2:2">
      <c r="B44" s="2" t="s">
        <v>62</v>
      </c>
    </row>
    <row r="46" spans="1:1">
      <c r="A46" s="2" t="s">
        <v>27</v>
      </c>
    </row>
    <row r="47" spans="2:2">
      <c r="B47" s="2" t="s">
        <v>28</v>
      </c>
    </row>
    <row r="48" spans="2:2">
      <c r="B48" s="36" t="s">
        <v>83</v>
      </c>
    </row>
    <row r="49" spans="2:2">
      <c r="B49" s="60" t="s">
        <v>84</v>
      </c>
    </row>
    <row r="51" spans="2:2">
      <c r="B51" s="2" t="s">
        <v>29</v>
      </c>
    </row>
    <row r="53" spans="2:2">
      <c r="B53" s="2" t="s">
        <v>30</v>
      </c>
    </row>
    <row r="55" spans="2:2">
      <c r="B55" s="61" t="s">
        <v>346</v>
      </c>
    </row>
    <row r="56" spans="2:2">
      <c r="B56" s="61"/>
    </row>
    <row r="57" spans="2:2">
      <c r="B57" s="61"/>
    </row>
    <row r="61" spans="1:1">
      <c r="A61" s="2" t="s">
        <v>31</v>
      </c>
    </row>
    <row r="64" spans="1:1">
      <c r="A64" s="2" t="s">
        <v>32</v>
      </c>
    </row>
    <row r="65" spans="1:1">
      <c r="A65" s="2" t="s">
        <v>33</v>
      </c>
    </row>
    <row r="68" spans="1:4">
      <c r="A68" s="2" t="s">
        <v>34</v>
      </c>
      <c r="D68" s="2" t="s">
        <v>35</v>
      </c>
    </row>
    <row r="71" spans="1:4">
      <c r="A71" s="2" t="s">
        <v>36</v>
      </c>
      <c r="D71" s="2" t="s">
        <v>37</v>
      </c>
    </row>
    <row r="72" spans="1:4">
      <c r="A72" s="2" t="s">
        <v>38</v>
      </c>
      <c r="D72" s="2" t="s">
        <v>39</v>
      </c>
    </row>
    <row r="76" spans="1:5">
      <c r="A76" s="2" t="s">
        <v>357</v>
      </c>
      <c r="D76" s="2" t="s">
        <v>41</v>
      </c>
      <c r="E76" s="2" t="s">
        <v>42</v>
      </c>
    </row>
    <row r="77" spans="1:5">
      <c r="A77" s="2" t="s">
        <v>299</v>
      </c>
      <c r="E77" s="2" t="s">
        <v>44</v>
      </c>
    </row>
  </sheetData>
  <mergeCells count="33">
    <mergeCell ref="A4:B4"/>
    <mergeCell ref="A34:E34"/>
    <mergeCell ref="A36:E36"/>
    <mergeCell ref="A19:A21"/>
    <mergeCell ref="A22:A24"/>
    <mergeCell ref="A25:A27"/>
    <mergeCell ref="A28:A30"/>
    <mergeCell ref="A31:A33"/>
    <mergeCell ref="B19:B21"/>
    <mergeCell ref="B22:B24"/>
    <mergeCell ref="B25:B27"/>
    <mergeCell ref="B28:B30"/>
    <mergeCell ref="B31:B33"/>
    <mergeCell ref="D19:D21"/>
    <mergeCell ref="D22:D24"/>
    <mergeCell ref="D25:D27"/>
    <mergeCell ref="D28:D30"/>
    <mergeCell ref="D31:D33"/>
    <mergeCell ref="E19:E21"/>
    <mergeCell ref="E22:E24"/>
    <mergeCell ref="E25:E27"/>
    <mergeCell ref="E28:E30"/>
    <mergeCell ref="E31:E33"/>
    <mergeCell ref="F19:F21"/>
    <mergeCell ref="F22:F24"/>
    <mergeCell ref="F25:F27"/>
    <mergeCell ref="F28:F30"/>
    <mergeCell ref="F31:F33"/>
    <mergeCell ref="G19:G21"/>
    <mergeCell ref="G22:G24"/>
    <mergeCell ref="G25:G27"/>
    <mergeCell ref="G28:G30"/>
    <mergeCell ref="G31:G33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G19" sqref="G19:G21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339</v>
      </c>
      <c r="B7" s="3"/>
    </row>
    <row r="8" spans="1:2">
      <c r="A8" s="3" t="s">
        <v>340</v>
      </c>
      <c r="B8" s="3"/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358</v>
      </c>
    </row>
    <row r="17" ht="15" customHeight="1" spans="2:3">
      <c r="B17" s="36"/>
      <c r="C17" s="107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2</v>
      </c>
      <c r="B19" s="9" t="s">
        <v>13</v>
      </c>
      <c r="C19" s="10" t="s">
        <v>92</v>
      </c>
      <c r="D19" s="11">
        <v>165995</v>
      </c>
      <c r="E19" s="12">
        <f>(D19*0.76)-14000</f>
        <v>112156.2</v>
      </c>
      <c r="F19" s="9" t="s">
        <v>15</v>
      </c>
      <c r="G19" s="13">
        <f>E19*A19</f>
        <v>224312.4</v>
      </c>
    </row>
    <row r="20" spans="1:7">
      <c r="A20" s="14"/>
      <c r="B20" s="14"/>
      <c r="C20" s="15" t="s">
        <v>16</v>
      </c>
      <c r="D20" s="16"/>
      <c r="E20" s="17"/>
      <c r="F20" s="14"/>
      <c r="G20" s="18"/>
    </row>
    <row r="21" ht="15" spans="1:7">
      <c r="A21" s="19"/>
      <c r="B21" s="19"/>
      <c r="C21" s="20" t="s">
        <v>93</v>
      </c>
      <c r="D21" s="21"/>
      <c r="E21" s="22"/>
      <c r="F21" s="19"/>
      <c r="G21" s="23"/>
    </row>
    <row r="22" ht="17.25" spans="1:7">
      <c r="A22" s="24" t="s">
        <v>18</v>
      </c>
      <c r="B22" s="74"/>
      <c r="C22" s="74"/>
      <c r="D22" s="25"/>
      <c r="E22" s="26"/>
      <c r="F22" s="75" t="s">
        <v>15</v>
      </c>
      <c r="G22" s="28">
        <f>SUM(G19:G21)</f>
        <v>224312.4</v>
      </c>
    </row>
    <row r="23" ht="15" spans="1:7">
      <c r="A23" s="47" t="s">
        <v>77</v>
      </c>
      <c r="B23" s="48"/>
      <c r="C23" s="49"/>
      <c r="D23" s="50"/>
      <c r="E23" s="21"/>
      <c r="F23" s="19" t="s">
        <v>15</v>
      </c>
      <c r="G23" s="51">
        <v>45800</v>
      </c>
    </row>
    <row r="24" ht="17.25" spans="1:7">
      <c r="A24" s="24" t="s">
        <v>79</v>
      </c>
      <c r="B24" s="74"/>
      <c r="C24" s="74"/>
      <c r="D24" s="25"/>
      <c r="E24" s="26"/>
      <c r="F24" s="75" t="s">
        <v>15</v>
      </c>
      <c r="G24" s="28">
        <f>SUM(G22:G23)</f>
        <v>270112.4</v>
      </c>
    </row>
    <row r="25" ht="16.5" spans="1:7">
      <c r="A25" s="33"/>
      <c r="B25" s="33"/>
      <c r="C25" s="33"/>
      <c r="D25" s="33"/>
      <c r="E25" s="33"/>
      <c r="F25" s="90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25</v>
      </c>
    </row>
    <row r="30" spans="2:2">
      <c r="B30" s="2" t="s">
        <v>26</v>
      </c>
    </row>
    <row r="32" spans="1:1">
      <c r="A32" s="2" t="s">
        <v>27</v>
      </c>
    </row>
    <row r="33" spans="2:2">
      <c r="B33" s="2" t="s">
        <v>28</v>
      </c>
    </row>
    <row r="34" spans="2:2">
      <c r="B34" s="36" t="s">
        <v>83</v>
      </c>
    </row>
    <row r="35" spans="2:2">
      <c r="B35" s="60" t="s">
        <v>84</v>
      </c>
    </row>
    <row r="37" spans="2:2">
      <c r="B37" s="2" t="s">
        <v>29</v>
      </c>
    </row>
    <row r="39" spans="2:2">
      <c r="B39" s="2" t="s">
        <v>30</v>
      </c>
    </row>
    <row r="41" spans="2:2">
      <c r="B41" s="61" t="s">
        <v>346</v>
      </c>
    </row>
    <row r="42" spans="2:2">
      <c r="B42" s="61"/>
    </row>
    <row r="43" spans="2:2">
      <c r="B43" s="61"/>
    </row>
    <row r="47" spans="1:1">
      <c r="A47" s="2" t="s">
        <v>31</v>
      </c>
    </row>
    <row r="50" spans="1:1">
      <c r="A50" s="2" t="s">
        <v>32</v>
      </c>
    </row>
    <row r="51" spans="1:1">
      <c r="A51" s="2" t="s">
        <v>33</v>
      </c>
    </row>
    <row r="54" spans="1:4">
      <c r="A54" s="2" t="s">
        <v>34</v>
      </c>
      <c r="D54" s="2" t="s">
        <v>35</v>
      </c>
    </row>
    <row r="57" spans="1:4">
      <c r="A57" s="2" t="s">
        <v>36</v>
      </c>
      <c r="D57" s="2" t="s">
        <v>37</v>
      </c>
    </row>
    <row r="58" spans="1:4">
      <c r="A58" s="2" t="s">
        <v>38</v>
      </c>
      <c r="D58" s="2" t="s">
        <v>39</v>
      </c>
    </row>
    <row r="63" spans="1:5">
      <c r="A63" s="2" t="s">
        <v>359</v>
      </c>
      <c r="D63" s="2" t="s">
        <v>41</v>
      </c>
      <c r="E63" s="2" t="s">
        <v>42</v>
      </c>
    </row>
    <row r="64" spans="1:5">
      <c r="A64" s="2" t="s">
        <v>336</v>
      </c>
      <c r="E64" s="2" t="s">
        <v>44</v>
      </c>
    </row>
  </sheetData>
  <mergeCells count="9">
    <mergeCell ref="A4:B4"/>
    <mergeCell ref="A22:E22"/>
    <mergeCell ref="A24:E24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3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360</v>
      </c>
      <c r="B7" s="3"/>
    </row>
    <row r="8" spans="1:2">
      <c r="A8" s="3" t="s">
        <v>361</v>
      </c>
      <c r="B8" s="3"/>
    </row>
    <row r="9" spans="1:2">
      <c r="A9" s="123" t="s">
        <v>362</v>
      </c>
      <c r="B9" s="3"/>
    </row>
    <row r="10" spans="1:2">
      <c r="A10" s="123" t="s">
        <v>363</v>
      </c>
      <c r="B10" s="3"/>
    </row>
    <row r="11" spans="1:1">
      <c r="A11" s="123"/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364</v>
      </c>
    </row>
    <row r="20" ht="15" customHeight="1" spans="2:3">
      <c r="B20" s="36"/>
      <c r="C20" s="128" t="s">
        <v>365</v>
      </c>
    </row>
    <row r="21" ht="26.25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spans="1:7">
      <c r="A22" s="9">
        <v>2</v>
      </c>
      <c r="B22" s="9" t="s">
        <v>13</v>
      </c>
      <c r="C22" s="10" t="s">
        <v>100</v>
      </c>
      <c r="D22" s="11">
        <v>41995</v>
      </c>
      <c r="E22" s="12">
        <f>(D22*0.76)-4000</f>
        <v>27916.2</v>
      </c>
      <c r="F22" s="9" t="s">
        <v>15</v>
      </c>
      <c r="G22" s="13">
        <f>E22*A22</f>
        <v>55832.4</v>
      </c>
    </row>
    <row r="23" spans="1:7">
      <c r="A23" s="14"/>
      <c r="B23" s="14"/>
      <c r="C23" s="15" t="s">
        <v>101</v>
      </c>
      <c r="D23" s="16"/>
      <c r="E23" s="17"/>
      <c r="F23" s="14"/>
      <c r="G23" s="18"/>
    </row>
    <row r="24" ht="15" spans="1:7">
      <c r="A24" s="19"/>
      <c r="B24" s="19"/>
      <c r="C24" s="20" t="s">
        <v>102</v>
      </c>
      <c r="D24" s="21"/>
      <c r="E24" s="22"/>
      <c r="F24" s="19"/>
      <c r="G24" s="23"/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SUM(G22:G24)</f>
        <v>55832.4</v>
      </c>
    </row>
    <row r="26" ht="15" spans="1:7">
      <c r="A26" s="47" t="s">
        <v>77</v>
      </c>
      <c r="B26" s="48"/>
      <c r="C26" s="49"/>
      <c r="D26" s="50"/>
      <c r="E26" s="21"/>
      <c r="F26" s="19" t="s">
        <v>15</v>
      </c>
      <c r="G26" s="51">
        <v>25900</v>
      </c>
    </row>
    <row r="27" ht="15" spans="1:7">
      <c r="A27" s="42" t="s">
        <v>78</v>
      </c>
      <c r="B27" s="52"/>
      <c r="C27" s="52"/>
      <c r="D27" s="43"/>
      <c r="E27" s="44"/>
      <c r="F27" s="53" t="s">
        <v>15</v>
      </c>
      <c r="G27" s="46">
        <v>1000</v>
      </c>
    </row>
    <row r="28" ht="17.25" spans="1:7">
      <c r="A28" s="24" t="s">
        <v>79</v>
      </c>
      <c r="B28" s="74"/>
      <c r="C28" s="74"/>
      <c r="D28" s="25"/>
      <c r="E28" s="26"/>
      <c r="F28" s="75" t="s">
        <v>15</v>
      </c>
      <c r="G28" s="28">
        <f>SUM(G25:G27)</f>
        <v>82732.4</v>
      </c>
    </row>
    <row r="29" ht="16.5" spans="1:7">
      <c r="A29" s="33"/>
      <c r="B29" s="33"/>
      <c r="C29" s="33"/>
      <c r="D29" s="33"/>
      <c r="E29" s="33"/>
      <c r="F29" s="90"/>
      <c r="G29" s="35"/>
    </row>
    <row r="30" ht="15" customHeight="1" spans="2:3">
      <c r="B30" s="36"/>
      <c r="C30" s="128" t="s">
        <v>366</v>
      </c>
    </row>
    <row r="31" ht="26.25" spans="1:7">
      <c r="A31" s="5" t="s">
        <v>7</v>
      </c>
      <c r="B31" s="5" t="s">
        <v>8</v>
      </c>
      <c r="C31" s="5" t="s">
        <v>9</v>
      </c>
      <c r="D31" s="5" t="s">
        <v>10</v>
      </c>
      <c r="E31" s="6" t="s">
        <v>11</v>
      </c>
      <c r="F31" s="7"/>
      <c r="G31" s="8" t="s">
        <v>12</v>
      </c>
    </row>
    <row r="32" spans="1:7">
      <c r="A32" s="9">
        <v>2</v>
      </c>
      <c r="B32" s="9" t="s">
        <v>13</v>
      </c>
      <c r="C32" s="10" t="s">
        <v>56</v>
      </c>
      <c r="D32" s="11">
        <v>59595</v>
      </c>
      <c r="E32" s="12">
        <f>(D32*0.76)-7000</f>
        <v>38292.2</v>
      </c>
      <c r="F32" s="9" t="s">
        <v>15</v>
      </c>
      <c r="G32" s="13">
        <f>E32*A32</f>
        <v>76584.4</v>
      </c>
    </row>
    <row r="33" spans="1:7">
      <c r="A33" s="14"/>
      <c r="B33" s="14"/>
      <c r="C33" s="15" t="s">
        <v>57</v>
      </c>
      <c r="D33" s="16"/>
      <c r="E33" s="17"/>
      <c r="F33" s="14"/>
      <c r="G33" s="18"/>
    </row>
    <row r="34" ht="15" spans="1:7">
      <c r="A34" s="19"/>
      <c r="B34" s="19"/>
      <c r="C34" s="20" t="s">
        <v>58</v>
      </c>
      <c r="D34" s="21"/>
      <c r="E34" s="22"/>
      <c r="F34" s="19"/>
      <c r="G34" s="23"/>
    </row>
    <row r="35" ht="17.25" spans="1:7">
      <c r="A35" s="24" t="s">
        <v>18</v>
      </c>
      <c r="B35" s="74"/>
      <c r="C35" s="74"/>
      <c r="D35" s="25"/>
      <c r="E35" s="26"/>
      <c r="F35" s="75" t="s">
        <v>15</v>
      </c>
      <c r="G35" s="28">
        <f>SUM(G32:G34)</f>
        <v>76584.4</v>
      </c>
    </row>
    <row r="36" ht="15" spans="1:7">
      <c r="A36" s="47" t="s">
        <v>77</v>
      </c>
      <c r="B36" s="48"/>
      <c r="C36" s="49"/>
      <c r="D36" s="50"/>
      <c r="E36" s="21"/>
      <c r="F36" s="19" t="s">
        <v>15</v>
      </c>
      <c r="G36" s="51">
        <v>25900</v>
      </c>
    </row>
    <row r="37" ht="15" spans="1:7">
      <c r="A37" s="42" t="s">
        <v>78</v>
      </c>
      <c r="B37" s="52"/>
      <c r="C37" s="52"/>
      <c r="D37" s="43"/>
      <c r="E37" s="44"/>
      <c r="F37" s="53" t="s">
        <v>15</v>
      </c>
      <c r="G37" s="46">
        <v>1000</v>
      </c>
    </row>
    <row r="38" ht="17.25" spans="1:7">
      <c r="A38" s="24" t="s">
        <v>79</v>
      </c>
      <c r="B38" s="74"/>
      <c r="C38" s="74"/>
      <c r="D38" s="25"/>
      <c r="E38" s="26"/>
      <c r="F38" s="75" t="s">
        <v>15</v>
      </c>
      <c r="G38" s="28">
        <f>SUM(G35:G37)</f>
        <v>103484.4</v>
      </c>
    </row>
    <row r="39" ht="16.5" spans="1:7">
      <c r="A39" s="33"/>
      <c r="B39" s="33"/>
      <c r="C39" s="33"/>
      <c r="D39" s="33"/>
      <c r="E39" s="33"/>
      <c r="F39" s="90"/>
      <c r="G39" s="35"/>
    </row>
    <row r="40" spans="1:1">
      <c r="A40" s="2" t="s">
        <v>19</v>
      </c>
    </row>
    <row r="41" spans="2:2">
      <c r="B41" s="2" t="s">
        <v>20</v>
      </c>
    </row>
    <row r="43" spans="1:1">
      <c r="A43" s="2" t="s">
        <v>25</v>
      </c>
    </row>
    <row r="44" spans="2:2">
      <c r="B44" s="2" t="s">
        <v>62</v>
      </c>
    </row>
    <row r="46" spans="1:1">
      <c r="A46" s="2" t="s">
        <v>27</v>
      </c>
    </row>
    <row r="47" spans="2:2">
      <c r="B47" s="2" t="s">
        <v>28</v>
      </c>
    </row>
    <row r="48" spans="2:2">
      <c r="B48" s="36" t="s">
        <v>83</v>
      </c>
    </row>
    <row r="49" spans="2:2">
      <c r="B49" s="60" t="s">
        <v>84</v>
      </c>
    </row>
    <row r="51" spans="2:2">
      <c r="B51" s="2" t="s">
        <v>29</v>
      </c>
    </row>
    <row r="53" spans="2:2">
      <c r="B53" s="2" t="s">
        <v>30</v>
      </c>
    </row>
    <row r="54" spans="2:2">
      <c r="B54" s="61"/>
    </row>
    <row r="58" spans="1:1">
      <c r="A58" s="2" t="s">
        <v>31</v>
      </c>
    </row>
    <row r="61" spans="1:1">
      <c r="A61" s="2" t="s">
        <v>32</v>
      </c>
    </row>
    <row r="62" spans="1:1">
      <c r="A62" s="2" t="s">
        <v>33</v>
      </c>
    </row>
    <row r="65" spans="1:4">
      <c r="A65" s="2" t="s">
        <v>34</v>
      </c>
      <c r="D65" s="2" t="s">
        <v>35</v>
      </c>
    </row>
    <row r="68" spans="1:4">
      <c r="A68" s="2" t="s">
        <v>36</v>
      </c>
      <c r="D68" s="2" t="s">
        <v>37</v>
      </c>
    </row>
    <row r="69" spans="1:4">
      <c r="A69" s="2" t="s">
        <v>38</v>
      </c>
      <c r="D69" s="2" t="s">
        <v>39</v>
      </c>
    </row>
    <row r="73" spans="1:5">
      <c r="A73" s="2" t="s">
        <v>367</v>
      </c>
      <c r="D73" s="2" t="s">
        <v>41</v>
      </c>
      <c r="E73" s="2" t="s">
        <v>42</v>
      </c>
    </row>
    <row r="74" spans="1:5">
      <c r="A74" s="2" t="s">
        <v>236</v>
      </c>
      <c r="E74" s="2" t="s">
        <v>44</v>
      </c>
    </row>
  </sheetData>
  <mergeCells count="19">
    <mergeCell ref="A4:B4"/>
    <mergeCell ref="A25:E25"/>
    <mergeCell ref="A27:E27"/>
    <mergeCell ref="A28:E28"/>
    <mergeCell ref="A35:E35"/>
    <mergeCell ref="A37:E37"/>
    <mergeCell ref="A38:E38"/>
    <mergeCell ref="A22:A24"/>
    <mergeCell ref="A32:A34"/>
    <mergeCell ref="B22:B24"/>
    <mergeCell ref="B32:B34"/>
    <mergeCell ref="D22:D24"/>
    <mergeCell ref="D32:D34"/>
    <mergeCell ref="E22:E24"/>
    <mergeCell ref="E32:E34"/>
    <mergeCell ref="F22:F24"/>
    <mergeCell ref="F32:F34"/>
    <mergeCell ref="G22:G24"/>
    <mergeCell ref="G32:G34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37" workbookViewId="0">
      <selection activeCell="G27" sqref="G2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360</v>
      </c>
      <c r="B7" s="3"/>
    </row>
    <row r="8" spans="1:2">
      <c r="A8" s="3" t="s">
        <v>361</v>
      </c>
      <c r="B8" s="3"/>
    </row>
    <row r="9" spans="1:2">
      <c r="A9" s="123" t="s">
        <v>362</v>
      </c>
      <c r="B9" s="3"/>
    </row>
    <row r="10" spans="1:2">
      <c r="A10" s="123" t="s">
        <v>363</v>
      </c>
      <c r="B10" s="3"/>
    </row>
    <row r="11" spans="1:1">
      <c r="A11" s="123"/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300</v>
      </c>
    </row>
    <row r="19" ht="15"/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46</v>
      </c>
      <c r="D21" s="11">
        <v>117995</v>
      </c>
      <c r="E21" s="12">
        <f>(D21*0.76)</f>
        <v>89676.2</v>
      </c>
      <c r="F21" s="9" t="s">
        <v>15</v>
      </c>
      <c r="G21" s="13">
        <f>E21*A21</f>
        <v>89676.2</v>
      </c>
    </row>
    <row r="22" spans="1:7">
      <c r="A22" s="14"/>
      <c r="B22" s="14"/>
      <c r="C22" s="15" t="s">
        <v>47</v>
      </c>
      <c r="D22" s="16"/>
      <c r="E22" s="17"/>
      <c r="F22" s="14"/>
      <c r="G22" s="18"/>
    </row>
    <row r="23" ht="15" spans="1:7">
      <c r="A23" s="19"/>
      <c r="B23" s="19"/>
      <c r="C23" s="20" t="s">
        <v>48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89676.2</v>
      </c>
    </row>
    <row r="25" ht="15" spans="1:7">
      <c r="A25" s="47" t="s">
        <v>77</v>
      </c>
      <c r="B25" s="48"/>
      <c r="C25" s="49"/>
      <c r="D25" s="50"/>
      <c r="E25" s="21"/>
      <c r="F25" s="19" t="s">
        <v>15</v>
      </c>
      <c r="G25" s="51">
        <v>20500</v>
      </c>
    </row>
    <row r="26" ht="15" spans="1:7">
      <c r="A26" s="42" t="s">
        <v>78</v>
      </c>
      <c r="B26" s="52"/>
      <c r="C26" s="52"/>
      <c r="D26" s="43"/>
      <c r="E26" s="44"/>
      <c r="F26" s="53" t="s">
        <v>15</v>
      </c>
      <c r="G26" s="46">
        <v>1000</v>
      </c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SUM(G24:G26)</f>
        <v>111176.2</v>
      </c>
    </row>
    <row r="28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52</v>
      </c>
    </row>
    <row r="35" spans="1:1">
      <c r="A35" s="2" t="s">
        <v>27</v>
      </c>
    </row>
    <row r="36" spans="2:2">
      <c r="B36" s="2" t="s">
        <v>28</v>
      </c>
    </row>
    <row r="37" spans="2:2">
      <c r="B37" s="36" t="s">
        <v>83</v>
      </c>
    </row>
    <row r="38" spans="2:2">
      <c r="B38" s="60" t="s">
        <v>84</v>
      </c>
    </row>
    <row r="40" spans="2:2">
      <c r="B40" s="2" t="s">
        <v>29</v>
      </c>
    </row>
    <row r="42" spans="2:2">
      <c r="B42" s="2" t="s">
        <v>30</v>
      </c>
    </row>
    <row r="43" spans="2:2">
      <c r="B43" s="61"/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34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4" spans="1:5">
      <c r="A64" s="2" t="s">
        <v>368</v>
      </c>
      <c r="D64" s="2" t="s">
        <v>41</v>
      </c>
      <c r="E64" s="2" t="s">
        <v>42</v>
      </c>
    </row>
    <row r="65" spans="1:5">
      <c r="A65" s="2" t="s">
        <v>54</v>
      </c>
      <c r="E65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50" workbookViewId="0">
      <selection activeCell="E10" sqref="E10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360</v>
      </c>
      <c r="B7" s="3"/>
    </row>
    <row r="8" spans="1:2">
      <c r="A8" s="3" t="s">
        <v>361</v>
      </c>
      <c r="B8" s="3"/>
    </row>
    <row r="9" spans="1:2">
      <c r="A9" s="123" t="s">
        <v>362</v>
      </c>
      <c r="B9" s="3"/>
    </row>
    <row r="10" spans="1:2">
      <c r="A10" s="123" t="s">
        <v>363</v>
      </c>
      <c r="B10" s="3"/>
    </row>
    <row r="11" spans="1:1">
      <c r="A11" s="123"/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369</v>
      </c>
    </row>
    <row r="19" ht="15"/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342</v>
      </c>
      <c r="D21" s="11">
        <v>119995</v>
      </c>
      <c r="E21" s="12">
        <f>D21*0.76</f>
        <v>91196.2</v>
      </c>
      <c r="F21" s="9" t="s">
        <v>15</v>
      </c>
      <c r="G21" s="13">
        <f>E21*A21</f>
        <v>91196.2</v>
      </c>
    </row>
    <row r="22" spans="1:7">
      <c r="A22" s="14"/>
      <c r="B22" s="14"/>
      <c r="C22" s="15" t="s">
        <v>343</v>
      </c>
      <c r="D22" s="16"/>
      <c r="E22" s="17"/>
      <c r="F22" s="14"/>
      <c r="G22" s="18"/>
    </row>
    <row r="23" ht="15" spans="1:7">
      <c r="A23" s="19"/>
      <c r="B23" s="19"/>
      <c r="C23" s="20" t="s">
        <v>344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91196.2</v>
      </c>
    </row>
    <row r="25" ht="15" spans="1:7">
      <c r="A25" s="47" t="s">
        <v>77</v>
      </c>
      <c r="B25" s="48"/>
      <c r="C25" s="49"/>
      <c r="D25" s="50"/>
      <c r="E25" s="21"/>
      <c r="F25" s="19" t="s">
        <v>15</v>
      </c>
      <c r="G25" s="51">
        <v>24500</v>
      </c>
    </row>
    <row r="26" ht="15" spans="1:7">
      <c r="A26" s="42" t="s">
        <v>78</v>
      </c>
      <c r="B26" s="52"/>
      <c r="C26" s="52"/>
      <c r="D26" s="43"/>
      <c r="E26" s="44"/>
      <c r="F26" s="53" t="s">
        <v>15</v>
      </c>
      <c r="G26" s="46">
        <v>1000</v>
      </c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SUM(G24:G26)</f>
        <v>116696.2</v>
      </c>
    </row>
    <row r="28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345</v>
      </c>
    </row>
    <row r="35" spans="1:1">
      <c r="A35" s="2" t="s">
        <v>27</v>
      </c>
    </row>
    <row r="36" spans="2:2">
      <c r="B36" s="2" t="s">
        <v>28</v>
      </c>
    </row>
    <row r="37" spans="2:2">
      <c r="B37" s="36" t="s">
        <v>83</v>
      </c>
    </row>
    <row r="38" spans="2:2">
      <c r="B38" s="60" t="s">
        <v>84</v>
      </c>
    </row>
    <row r="40" spans="2:2">
      <c r="B40" s="2" t="s">
        <v>29</v>
      </c>
    </row>
    <row r="42" spans="2:2">
      <c r="B42" s="2" t="s">
        <v>30</v>
      </c>
    </row>
    <row r="43" spans="2:2">
      <c r="B43" s="61"/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34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4" spans="1:5">
      <c r="A64" s="2" t="s">
        <v>370</v>
      </c>
      <c r="D64" s="2" t="s">
        <v>41</v>
      </c>
      <c r="E64" s="2" t="s">
        <v>42</v>
      </c>
    </row>
    <row r="65" spans="1:5">
      <c r="A65" s="2" t="s">
        <v>54</v>
      </c>
      <c r="E65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371</v>
      </c>
      <c r="B7" s="3"/>
    </row>
    <row r="8" spans="1:1">
      <c r="A8" s="3" t="s">
        <v>372</v>
      </c>
    </row>
    <row r="9" spans="1:1">
      <c r="A9" s="3" t="s">
        <v>373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 spans="2:2">
      <c r="B19" s="36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262</v>
      </c>
      <c r="D21" s="11">
        <v>30795</v>
      </c>
      <c r="E21" s="12">
        <v>15400</v>
      </c>
      <c r="F21" s="9" t="s">
        <v>15</v>
      </c>
      <c r="G21" s="13">
        <f>E21*A21</f>
        <v>15400</v>
      </c>
    </row>
    <row r="22" spans="1:7">
      <c r="A22" s="14"/>
      <c r="B22" s="14"/>
      <c r="C22" s="15" t="s">
        <v>263</v>
      </c>
      <c r="D22" s="16"/>
      <c r="E22" s="17"/>
      <c r="F22" s="14"/>
      <c r="G22" s="18"/>
    </row>
    <row r="23" ht="15" spans="1:7">
      <c r="A23" s="19"/>
      <c r="B23" s="19"/>
      <c r="C23" s="20" t="s">
        <v>264</v>
      </c>
      <c r="D23" s="21"/>
      <c r="E23" s="22"/>
      <c r="F23" s="19"/>
      <c r="G23" s="23"/>
    </row>
    <row r="24" ht="15" spans="1:7">
      <c r="A24" s="42" t="s">
        <v>78</v>
      </c>
      <c r="B24" s="52"/>
      <c r="C24" s="52"/>
      <c r="D24" s="43"/>
      <c r="E24" s="44"/>
      <c r="F24" s="53" t="s">
        <v>15</v>
      </c>
      <c r="G24" s="46">
        <v>600</v>
      </c>
    </row>
    <row r="25" ht="17.25" spans="1:7">
      <c r="A25" s="24" t="s">
        <v>18</v>
      </c>
      <c r="B25" s="74"/>
      <c r="C25" s="74"/>
      <c r="D25" s="25"/>
      <c r="E25" s="26"/>
      <c r="F25" s="27" t="s">
        <v>15</v>
      </c>
      <c r="G25" s="28">
        <f>SUM(G21:G24)</f>
        <v>16000</v>
      </c>
    </row>
    <row r="26" ht="16.5" spans="1:7">
      <c r="A26" s="33"/>
      <c r="B26" s="33"/>
      <c r="C26" s="33"/>
      <c r="D26" s="33"/>
      <c r="E26" s="33"/>
      <c r="F26" s="90"/>
      <c r="G26" s="35"/>
    </row>
    <row r="27" spans="1:1">
      <c r="A27" s="2" t="s">
        <v>19</v>
      </c>
    </row>
    <row r="28" spans="2:2">
      <c r="B28" s="2" t="s">
        <v>20</v>
      </c>
    </row>
    <row r="30" spans="1:1">
      <c r="A30" s="2" t="s">
        <v>21</v>
      </c>
    </row>
    <row r="31" spans="2:2">
      <c r="B31" s="2" t="s">
        <v>59</v>
      </c>
    </row>
    <row r="32" spans="2:2">
      <c r="B32" s="2" t="s">
        <v>60</v>
      </c>
    </row>
    <row r="33" spans="2:2">
      <c r="B33" s="2" t="s">
        <v>61</v>
      </c>
    </row>
    <row r="35" spans="1:1">
      <c r="A35" s="2" t="s">
        <v>25</v>
      </c>
    </row>
    <row r="36" spans="2:2">
      <c r="B36" s="2" t="s">
        <v>374</v>
      </c>
    </row>
    <row r="38" spans="1:1">
      <c r="A38" s="2" t="s">
        <v>27</v>
      </c>
    </row>
    <row r="39" spans="2:2">
      <c r="B39" s="2" t="s">
        <v>28</v>
      </c>
    </row>
    <row r="41" spans="2:2">
      <c r="B41" s="2" t="s">
        <v>29</v>
      </c>
    </row>
    <row r="43" spans="2:2">
      <c r="B43" s="2" t="s">
        <v>30</v>
      </c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34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6" spans="1:5">
      <c r="A66" s="2" t="s">
        <v>375</v>
      </c>
      <c r="D66" s="2" t="s">
        <v>41</v>
      </c>
      <c r="E66" s="2" t="s">
        <v>42</v>
      </c>
    </row>
    <row r="67" spans="1:5">
      <c r="A67" s="2" t="s">
        <v>267</v>
      </c>
      <c r="E67" s="2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95"/>
  <sheetViews>
    <sheetView topLeftCell="A72" workbookViewId="0">
      <selection activeCell="D20" sqref="D20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3" ht="22.05" customHeight="1"/>
    <row r="4" spans="1:2">
      <c r="A4" s="3">
        <v>45916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376</v>
      </c>
      <c r="B7" s="3"/>
    </row>
    <row r="8" spans="1:2">
      <c r="A8" s="3" t="s">
        <v>377</v>
      </c>
      <c r="B8" s="3"/>
    </row>
    <row r="9" spans="1:2">
      <c r="A9" s="123" t="s">
        <v>378</v>
      </c>
      <c r="B9" s="3"/>
    </row>
    <row r="10" spans="1:2">
      <c r="A10" s="123" t="s">
        <v>379</v>
      </c>
      <c r="B10" s="3"/>
    </row>
    <row r="11" spans="1:1">
      <c r="A11" s="123"/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customHeight="1" spans="2:3">
      <c r="B19" s="36"/>
      <c r="C19" s="107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5</v>
      </c>
      <c r="B21" s="9" t="s">
        <v>13</v>
      </c>
      <c r="C21" s="10" t="s">
        <v>14</v>
      </c>
      <c r="D21" s="11">
        <v>113195</v>
      </c>
      <c r="E21" s="12">
        <f>(D21*0.76)-7000</f>
        <v>79028.2</v>
      </c>
      <c r="F21" s="9" t="s">
        <v>15</v>
      </c>
      <c r="G21" s="13">
        <f>E21*A21</f>
        <v>395141</v>
      </c>
    </row>
    <row r="22" spans="1:7">
      <c r="A22" s="14"/>
      <c r="B22" s="14"/>
      <c r="C22" s="15" t="s">
        <v>16</v>
      </c>
      <c r="D22" s="16"/>
      <c r="E22" s="17"/>
      <c r="F22" s="14"/>
      <c r="G22" s="18"/>
    </row>
    <row r="23" ht="15" spans="1:7">
      <c r="A23" s="19"/>
      <c r="B23" s="19"/>
      <c r="C23" s="20" t="s">
        <v>17</v>
      </c>
      <c r="D23" s="21"/>
      <c r="E23" s="22"/>
      <c r="F23" s="19"/>
      <c r="G23" s="23"/>
    </row>
    <row r="24" customFormat="1" ht="15" spans="1:7">
      <c r="A24" s="9">
        <v>4</v>
      </c>
      <c r="B24" s="9" t="s">
        <v>13</v>
      </c>
      <c r="C24" s="10" t="s">
        <v>46</v>
      </c>
      <c r="D24" s="11">
        <v>117995</v>
      </c>
      <c r="E24" s="12">
        <f>(D24*0.76)</f>
        <v>89676.2</v>
      </c>
      <c r="F24" s="9" t="s">
        <v>15</v>
      </c>
      <c r="G24" s="13">
        <f>E24*A24</f>
        <v>358704.8</v>
      </c>
    </row>
    <row r="25" customFormat="1" ht="15" spans="1:7">
      <c r="A25" s="14"/>
      <c r="B25" s="14"/>
      <c r="C25" s="15" t="s">
        <v>47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48</v>
      </c>
      <c r="D26" s="21"/>
      <c r="E26" s="22"/>
      <c r="F26" s="19"/>
      <c r="G26" s="23"/>
    </row>
    <row r="27" customFormat="1" ht="15" spans="1:7">
      <c r="A27" s="9">
        <v>1</v>
      </c>
      <c r="B27" s="9" t="s">
        <v>13</v>
      </c>
      <c r="C27" s="10" t="s">
        <v>380</v>
      </c>
      <c r="D27" s="11">
        <v>109995</v>
      </c>
      <c r="E27" s="12">
        <f>D27*0.76</f>
        <v>83596.2</v>
      </c>
      <c r="F27" s="9" t="s">
        <v>15</v>
      </c>
      <c r="G27" s="13">
        <f>E27*A27</f>
        <v>83596.2</v>
      </c>
    </row>
    <row r="28" customFormat="1" ht="15" spans="1:7">
      <c r="A28" s="14"/>
      <c r="B28" s="14"/>
      <c r="C28" s="67" t="s">
        <v>381</v>
      </c>
      <c r="D28" s="16"/>
      <c r="E28" s="17"/>
      <c r="F28" s="14"/>
      <c r="G28" s="18"/>
    </row>
    <row r="29" customFormat="1" ht="15.75" spans="1:7">
      <c r="A29" s="19"/>
      <c r="B29" s="19"/>
      <c r="C29" s="71" t="s">
        <v>382</v>
      </c>
      <c r="D29" s="21"/>
      <c r="E29" s="22"/>
      <c r="F29" s="19"/>
      <c r="G29" s="23"/>
    </row>
    <row r="30" customFormat="1" ht="15" spans="1:7">
      <c r="A30" s="9">
        <v>2</v>
      </c>
      <c r="B30" s="9" t="s">
        <v>13</v>
      </c>
      <c r="C30" s="10" t="s">
        <v>383</v>
      </c>
      <c r="D30" s="11">
        <v>79995</v>
      </c>
      <c r="E30" s="12">
        <f>D30*0.76</f>
        <v>60796.2</v>
      </c>
      <c r="F30" s="9" t="s">
        <v>15</v>
      </c>
      <c r="G30" s="13">
        <f>E30*A30</f>
        <v>121592.4</v>
      </c>
    </row>
    <row r="31" customFormat="1" ht="15" spans="1:7">
      <c r="A31" s="14"/>
      <c r="B31" s="14"/>
      <c r="C31" s="67" t="s">
        <v>381</v>
      </c>
      <c r="D31" s="16"/>
      <c r="E31" s="17"/>
      <c r="F31" s="14"/>
      <c r="G31" s="18"/>
    </row>
    <row r="32" customFormat="1" ht="15.75" spans="1:7">
      <c r="A32" s="19"/>
      <c r="B32" s="19"/>
      <c r="C32" s="71" t="s">
        <v>384</v>
      </c>
      <c r="D32" s="21"/>
      <c r="E32" s="22"/>
      <c r="F32" s="19"/>
      <c r="G32" s="23"/>
    </row>
    <row r="33" customFormat="1" ht="15" spans="1:7">
      <c r="A33" s="9">
        <v>4</v>
      </c>
      <c r="B33" s="9" t="s">
        <v>13</v>
      </c>
      <c r="C33" s="10" t="s">
        <v>75</v>
      </c>
      <c r="D33" s="11">
        <v>76595</v>
      </c>
      <c r="E33" s="12">
        <f>(D33*0.76)-7000</f>
        <v>51212.2</v>
      </c>
      <c r="F33" s="9" t="s">
        <v>15</v>
      </c>
      <c r="G33" s="13">
        <f>E33*A33</f>
        <v>204848.8</v>
      </c>
    </row>
    <row r="34" customFormat="1" ht="15" spans="1:7">
      <c r="A34" s="14"/>
      <c r="B34" s="14"/>
      <c r="C34" s="15" t="s">
        <v>57</v>
      </c>
      <c r="D34" s="16"/>
      <c r="E34" s="17"/>
      <c r="F34" s="14"/>
      <c r="G34" s="18"/>
    </row>
    <row r="35" customFormat="1" ht="15.75" spans="1:7">
      <c r="A35" s="19"/>
      <c r="B35" s="19"/>
      <c r="C35" s="20" t="s">
        <v>76</v>
      </c>
      <c r="D35" s="21"/>
      <c r="E35" s="22"/>
      <c r="F35" s="19"/>
      <c r="G35" s="23"/>
    </row>
    <row r="36" customFormat="1" ht="15" spans="1:7">
      <c r="A36" s="9">
        <v>1</v>
      </c>
      <c r="B36" s="9" t="s">
        <v>13</v>
      </c>
      <c r="C36" s="10" t="s">
        <v>81</v>
      </c>
      <c r="D36" s="11">
        <v>68995</v>
      </c>
      <c r="E36" s="12">
        <f>(D36*0.76)-7000</f>
        <v>45436.2</v>
      </c>
      <c r="F36" s="9" t="s">
        <v>15</v>
      </c>
      <c r="G36" s="13">
        <f>E36*A36</f>
        <v>45436.2</v>
      </c>
    </row>
    <row r="37" customFormat="1" ht="15" spans="1:7">
      <c r="A37" s="14"/>
      <c r="B37" s="14"/>
      <c r="C37" s="15" t="s">
        <v>57</v>
      </c>
      <c r="D37" s="16"/>
      <c r="E37" s="17"/>
      <c r="F37" s="14"/>
      <c r="G37" s="18"/>
    </row>
    <row r="38" customFormat="1" ht="15.75" spans="1:7">
      <c r="A38" s="19"/>
      <c r="B38" s="19"/>
      <c r="C38" s="20" t="s">
        <v>82</v>
      </c>
      <c r="D38" s="21"/>
      <c r="E38" s="22"/>
      <c r="F38" s="19"/>
      <c r="G38" s="23"/>
    </row>
    <row r="39" customFormat="1" ht="15" spans="1:7">
      <c r="A39" s="9">
        <v>1</v>
      </c>
      <c r="B39" s="9" t="s">
        <v>13</v>
      </c>
      <c r="C39" s="10" t="s">
        <v>140</v>
      </c>
      <c r="D39" s="11">
        <v>42595</v>
      </c>
      <c r="E39" s="12">
        <f>(D39*0.76)-7000</f>
        <v>25372.2</v>
      </c>
      <c r="F39" s="9" t="s">
        <v>15</v>
      </c>
      <c r="G39" s="13">
        <f>E39*A39</f>
        <v>25372.2</v>
      </c>
    </row>
    <row r="40" customFormat="1" ht="15" spans="1:7">
      <c r="A40" s="14"/>
      <c r="B40" s="14"/>
      <c r="C40" s="15" t="s">
        <v>57</v>
      </c>
      <c r="D40" s="16"/>
      <c r="E40" s="17"/>
      <c r="F40" s="14"/>
      <c r="G40" s="18"/>
    </row>
    <row r="41" customFormat="1" ht="15.75" spans="1:7">
      <c r="A41" s="19"/>
      <c r="B41" s="19"/>
      <c r="C41" s="20" t="s">
        <v>141</v>
      </c>
      <c r="D41" s="21"/>
      <c r="E41" s="22"/>
      <c r="F41" s="19"/>
      <c r="G41" s="23"/>
    </row>
    <row r="42" customFormat="1" ht="15" spans="1:7">
      <c r="A42" s="9">
        <v>1</v>
      </c>
      <c r="B42" s="9" t="s">
        <v>13</v>
      </c>
      <c r="C42" s="63" t="s">
        <v>385</v>
      </c>
      <c r="D42" s="11">
        <v>19995</v>
      </c>
      <c r="E42" s="12">
        <f>D42*0.76</f>
        <v>15196.2</v>
      </c>
      <c r="F42" s="9" t="s">
        <v>15</v>
      </c>
      <c r="G42" s="13">
        <f>E42*A42</f>
        <v>15196.2</v>
      </c>
    </row>
    <row r="43" customFormat="1" ht="15" spans="1:7">
      <c r="A43" s="14"/>
      <c r="B43" s="14"/>
      <c r="C43" s="67" t="s">
        <v>386</v>
      </c>
      <c r="D43" s="16"/>
      <c r="E43" s="17"/>
      <c r="F43" s="14"/>
      <c r="G43" s="18"/>
    </row>
    <row r="44" customFormat="1" ht="15.75" spans="1:7">
      <c r="A44" s="19"/>
      <c r="B44" s="19"/>
      <c r="C44" s="71" t="s">
        <v>387</v>
      </c>
      <c r="D44" s="21"/>
      <c r="E44" s="22"/>
      <c r="F44" s="19"/>
      <c r="G44" s="23"/>
    </row>
    <row r="45" customFormat="1" ht="15" spans="1:7">
      <c r="A45" s="9">
        <v>4</v>
      </c>
      <c r="B45" s="9" t="s">
        <v>13</v>
      </c>
      <c r="C45" s="63" t="s">
        <v>388</v>
      </c>
      <c r="D45" s="11">
        <v>15995</v>
      </c>
      <c r="E45" s="12">
        <f>D45*0.76</f>
        <v>12156.2</v>
      </c>
      <c r="F45" s="9" t="s">
        <v>15</v>
      </c>
      <c r="G45" s="13">
        <f>E45*A45</f>
        <v>48624.8</v>
      </c>
    </row>
    <row r="46" customFormat="1" ht="15" spans="1:7">
      <c r="A46" s="14"/>
      <c r="B46" s="14"/>
      <c r="C46" s="67" t="s">
        <v>386</v>
      </c>
      <c r="D46" s="16"/>
      <c r="E46" s="17"/>
      <c r="F46" s="14"/>
      <c r="G46" s="18"/>
    </row>
    <row r="47" customFormat="1" ht="15.75" spans="1:7">
      <c r="A47" s="19"/>
      <c r="B47" s="19"/>
      <c r="C47" s="71" t="s">
        <v>389</v>
      </c>
      <c r="D47" s="21"/>
      <c r="E47" s="22"/>
      <c r="F47" s="19"/>
      <c r="G47" s="23"/>
    </row>
    <row r="48" customFormat="1" ht="15" spans="1:7">
      <c r="A48" s="9">
        <v>1</v>
      </c>
      <c r="B48" s="9" t="s">
        <v>13</v>
      </c>
      <c r="C48" s="63" t="s">
        <v>390</v>
      </c>
      <c r="D48" s="11">
        <v>12995</v>
      </c>
      <c r="E48" s="12">
        <f>D48*0.76</f>
        <v>9876.2</v>
      </c>
      <c r="F48" s="9" t="s">
        <v>15</v>
      </c>
      <c r="G48" s="13">
        <f>E48*A48</f>
        <v>9876.2</v>
      </c>
    </row>
    <row r="49" customFormat="1" ht="15" spans="1:7">
      <c r="A49" s="14"/>
      <c r="B49" s="14"/>
      <c r="C49" s="67" t="s">
        <v>386</v>
      </c>
      <c r="D49" s="16"/>
      <c r="E49" s="17"/>
      <c r="F49" s="14"/>
      <c r="G49" s="18"/>
    </row>
    <row r="50" customFormat="1" ht="15.75" spans="1:7">
      <c r="A50" s="19"/>
      <c r="B50" s="19"/>
      <c r="C50" s="71" t="s">
        <v>391</v>
      </c>
      <c r="D50" s="21"/>
      <c r="E50" s="22"/>
      <c r="F50" s="19"/>
      <c r="G50" s="23"/>
    </row>
    <row r="51" customFormat="1" ht="15" spans="1:7">
      <c r="A51" s="9">
        <v>1</v>
      </c>
      <c r="B51" s="9" t="s">
        <v>13</v>
      </c>
      <c r="C51" s="63" t="s">
        <v>392</v>
      </c>
      <c r="D51" s="11">
        <v>10995</v>
      </c>
      <c r="E51" s="12">
        <f>D51*0.76</f>
        <v>8356.2</v>
      </c>
      <c r="F51" s="9" t="s">
        <v>15</v>
      </c>
      <c r="G51" s="13">
        <f>E51*A51</f>
        <v>8356.2</v>
      </c>
    </row>
    <row r="52" customFormat="1" ht="15" spans="1:7">
      <c r="A52" s="14"/>
      <c r="B52" s="14"/>
      <c r="C52" s="67" t="s">
        <v>386</v>
      </c>
      <c r="D52" s="16"/>
      <c r="E52" s="17"/>
      <c r="F52" s="14"/>
      <c r="G52" s="18"/>
    </row>
    <row r="53" customFormat="1" ht="15.75" spans="1:7">
      <c r="A53" s="19"/>
      <c r="B53" s="19"/>
      <c r="C53" s="71" t="s">
        <v>393</v>
      </c>
      <c r="D53" s="21"/>
      <c r="E53" s="22"/>
      <c r="F53" s="19"/>
      <c r="G53" s="23"/>
    </row>
    <row r="54" ht="17.25" spans="1:7">
      <c r="A54" s="24" t="s">
        <v>18</v>
      </c>
      <c r="B54" s="74"/>
      <c r="C54" s="74"/>
      <c r="D54" s="25"/>
      <c r="E54" s="26"/>
      <c r="F54" s="75" t="s">
        <v>15</v>
      </c>
      <c r="G54" s="28">
        <f>SUM(G21:G53)</f>
        <v>1316745</v>
      </c>
    </row>
    <row r="55" ht="15" spans="1:7">
      <c r="A55" s="47" t="s">
        <v>77</v>
      </c>
      <c r="B55" s="48"/>
      <c r="C55" s="49"/>
      <c r="D55" s="50"/>
      <c r="E55" s="21"/>
      <c r="F55" s="19" t="s">
        <v>15</v>
      </c>
      <c r="G55" s="51">
        <v>966795</v>
      </c>
    </row>
    <row r="56" ht="17.25" spans="1:7">
      <c r="A56" s="24" t="s">
        <v>79</v>
      </c>
      <c r="B56" s="74"/>
      <c r="C56" s="74"/>
      <c r="D56" s="25"/>
      <c r="E56" s="26"/>
      <c r="F56" s="75" t="s">
        <v>15</v>
      </c>
      <c r="G56" s="28">
        <f>SUM(G54:G55)</f>
        <v>2283540</v>
      </c>
    </row>
    <row r="57" ht="16.5" spans="1:7">
      <c r="A57" s="33"/>
      <c r="B57" s="33"/>
      <c r="C57" s="33"/>
      <c r="D57" s="33"/>
      <c r="E57" s="33"/>
      <c r="F57" s="90"/>
      <c r="G57" s="35"/>
    </row>
    <row r="58" spans="1:1">
      <c r="A58" s="2" t="s">
        <v>19</v>
      </c>
    </row>
    <row r="59" spans="2:2">
      <c r="B59" s="2" t="s">
        <v>20</v>
      </c>
    </row>
    <row r="61" spans="1:1">
      <c r="A61" s="2" t="s">
        <v>25</v>
      </c>
    </row>
    <row r="62" spans="2:2">
      <c r="B62" s="2" t="s">
        <v>26</v>
      </c>
    </row>
    <row r="63" spans="2:2">
      <c r="B63" s="2" t="s">
        <v>52</v>
      </c>
    </row>
    <row r="64" spans="2:2">
      <c r="B64" s="2" t="s">
        <v>62</v>
      </c>
    </row>
    <row r="65" spans="2:2">
      <c r="B65" s="2" t="s">
        <v>394</v>
      </c>
    </row>
    <row r="67" spans="1:1">
      <c r="A67" s="2" t="s">
        <v>27</v>
      </c>
    </row>
    <row r="68" spans="2:2">
      <c r="B68" s="2" t="s">
        <v>28</v>
      </c>
    </row>
    <row r="69" spans="2:2">
      <c r="B69" s="36" t="s">
        <v>83</v>
      </c>
    </row>
    <row r="70" spans="2:2">
      <c r="B70" s="60" t="s">
        <v>84</v>
      </c>
    </row>
    <row r="72" spans="2:2">
      <c r="B72" s="2" t="s">
        <v>29</v>
      </c>
    </row>
    <row r="74" spans="2:2">
      <c r="B74" s="2" t="s">
        <v>30</v>
      </c>
    </row>
    <row r="76" spans="2:2">
      <c r="B76" s="61" t="s">
        <v>346</v>
      </c>
    </row>
    <row r="80" spans="1:1">
      <c r="A80" s="2" t="s">
        <v>31</v>
      </c>
    </row>
    <row r="83" spans="1:1">
      <c r="A83" s="2" t="s">
        <v>32</v>
      </c>
    </row>
    <row r="84" spans="1:1">
      <c r="A84" s="2" t="s">
        <v>33</v>
      </c>
    </row>
    <row r="87" spans="1:4">
      <c r="A87" s="2" t="s">
        <v>34</v>
      </c>
      <c r="D87" s="2" t="s">
        <v>35</v>
      </c>
    </row>
    <row r="90" spans="1:4">
      <c r="A90" s="2" t="s">
        <v>36</v>
      </c>
      <c r="D90" s="2" t="s">
        <v>37</v>
      </c>
    </row>
    <row r="91" spans="1:4">
      <c r="A91" s="2" t="s">
        <v>38</v>
      </c>
      <c r="D91" s="2" t="s">
        <v>39</v>
      </c>
    </row>
    <row r="94" spans="1:5">
      <c r="A94" s="2" t="s">
        <v>395</v>
      </c>
      <c r="D94" s="2" t="s">
        <v>41</v>
      </c>
      <c r="E94" s="2" t="s">
        <v>42</v>
      </c>
    </row>
    <row r="95" spans="1:5">
      <c r="A95" s="2" t="s">
        <v>43</v>
      </c>
      <c r="E95" s="2" t="s">
        <v>44</v>
      </c>
    </row>
  </sheetData>
  <mergeCells count="69">
    <mergeCell ref="A4:B4"/>
    <mergeCell ref="A54:E54"/>
    <mergeCell ref="A56:E56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G21:G23"/>
    <mergeCell ref="G24:G26"/>
    <mergeCell ref="G27:G29"/>
    <mergeCell ref="G30:G32"/>
    <mergeCell ref="G33:G35"/>
    <mergeCell ref="G36:G38"/>
    <mergeCell ref="G39:G41"/>
    <mergeCell ref="G42:G44"/>
    <mergeCell ref="G45:G47"/>
    <mergeCell ref="G48:G50"/>
    <mergeCell ref="G51:G53"/>
  </mergeCells>
  <pageMargins left="0.393055555555556" right="0.17" top="0.84" bottom="0.590277777777778" header="0.5" footer="0.196527777777778"/>
  <pageSetup paperSize="1" scale="50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A9" sqref="A9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88</v>
      </c>
      <c r="B7" s="3"/>
    </row>
    <row r="8" spans="1:2">
      <c r="A8" s="3" t="s">
        <v>89</v>
      </c>
      <c r="B8" s="3"/>
    </row>
    <row r="9" spans="1:1">
      <c r="A9" s="3" t="s">
        <v>90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91</v>
      </c>
    </row>
    <row r="18" ht="15" customHeight="1" spans="2:3">
      <c r="B18" s="36"/>
      <c r="C18" s="107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92</v>
      </c>
      <c r="D20" s="11">
        <v>165995</v>
      </c>
      <c r="E20" s="12">
        <f>(D20*0.76)-14000</f>
        <v>112156.2</v>
      </c>
      <c r="F20" s="9" t="s">
        <v>15</v>
      </c>
      <c r="G20" s="13">
        <f>E20*A20</f>
        <v>112156.2</v>
      </c>
    </row>
    <row r="21" spans="1:7">
      <c r="A21" s="14"/>
      <c r="B21" s="14"/>
      <c r="C21" s="15" t="s">
        <v>16</v>
      </c>
      <c r="D21" s="16"/>
      <c r="E21" s="17"/>
      <c r="F21" s="14"/>
      <c r="G21" s="18"/>
    </row>
    <row r="22" ht="15" spans="1:7">
      <c r="A22" s="19"/>
      <c r="B22" s="19"/>
      <c r="C22" s="20" t="s">
        <v>93</v>
      </c>
      <c r="D22" s="21"/>
      <c r="E22" s="22"/>
      <c r="F22" s="19"/>
      <c r="G22" s="23"/>
    </row>
    <row r="23" ht="17.25" spans="1:7">
      <c r="A23" s="24" t="s">
        <v>18</v>
      </c>
      <c r="B23" s="74"/>
      <c r="C23" s="74"/>
      <c r="D23" s="25"/>
      <c r="E23" s="26"/>
      <c r="F23" s="75" t="s">
        <v>15</v>
      </c>
      <c r="G23" s="28">
        <f>SUM(G20:G22)</f>
        <v>112156.2</v>
      </c>
    </row>
    <row r="24" ht="15" spans="1:7">
      <c r="A24" s="47" t="s">
        <v>77</v>
      </c>
      <c r="B24" s="48"/>
      <c r="C24" s="49"/>
      <c r="D24" s="50"/>
      <c r="E24" s="21"/>
      <c r="F24" s="19" t="s">
        <v>15</v>
      </c>
      <c r="G24" s="51">
        <v>23465</v>
      </c>
    </row>
    <row r="25" customFormat="1" ht="15.75" spans="1:8">
      <c r="A25" s="42" t="s">
        <v>78</v>
      </c>
      <c r="B25" s="52"/>
      <c r="C25" s="52"/>
      <c r="D25" s="43"/>
      <c r="E25" s="44"/>
      <c r="F25" s="53" t="s">
        <v>15</v>
      </c>
      <c r="G25" s="46">
        <v>600</v>
      </c>
      <c r="H25" s="1"/>
    </row>
    <row r="26" ht="17.25" spans="1:7">
      <c r="A26" s="24" t="s">
        <v>79</v>
      </c>
      <c r="B26" s="74"/>
      <c r="C26" s="74"/>
      <c r="D26" s="25"/>
      <c r="E26" s="26"/>
      <c r="F26" s="75" t="s">
        <v>15</v>
      </c>
      <c r="G26" s="28">
        <f>SUM(G23:G25)</f>
        <v>136221.2</v>
      </c>
    </row>
    <row r="27" ht="16.5" spans="1:7">
      <c r="A27" s="33"/>
      <c r="B27" s="33"/>
      <c r="C27" s="33"/>
      <c r="D27" s="33"/>
      <c r="E27" s="33"/>
      <c r="F27" s="90"/>
      <c r="G27" s="35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25</v>
      </c>
    </row>
    <row r="32" spans="2:2">
      <c r="B32" s="2" t="s">
        <v>26</v>
      </c>
    </row>
    <row r="34" spans="1:1">
      <c r="A34" s="2" t="s">
        <v>27</v>
      </c>
    </row>
    <row r="35" spans="2:2">
      <c r="B35" s="2" t="s">
        <v>28</v>
      </c>
    </row>
    <row r="36" spans="2:2">
      <c r="B36" s="36" t="s">
        <v>83</v>
      </c>
    </row>
    <row r="37" spans="2:2">
      <c r="B37" s="60" t="s">
        <v>84</v>
      </c>
    </row>
    <row r="39" spans="2:2">
      <c r="B39" s="2" t="s">
        <v>29</v>
      </c>
    </row>
    <row r="41" spans="2:2">
      <c r="B41" s="2" t="s">
        <v>30</v>
      </c>
    </row>
    <row r="47" spans="1:1">
      <c r="A47" s="2" t="s">
        <v>31</v>
      </c>
    </row>
    <row r="50" spans="1:1">
      <c r="A50" s="2" t="s">
        <v>32</v>
      </c>
    </row>
    <row r="51" spans="1:1">
      <c r="A51" s="2" t="s">
        <v>33</v>
      </c>
    </row>
    <row r="54" spans="1:4">
      <c r="A54" s="2" t="s">
        <v>34</v>
      </c>
      <c r="D54" s="2" t="s">
        <v>35</v>
      </c>
    </row>
    <row r="57" spans="1:4">
      <c r="A57" s="2" t="s">
        <v>36</v>
      </c>
      <c r="D57" s="2" t="s">
        <v>37</v>
      </c>
    </row>
    <row r="58" spans="1:4">
      <c r="A58" s="2" t="s">
        <v>38</v>
      </c>
      <c r="D58" s="2" t="s">
        <v>39</v>
      </c>
    </row>
    <row r="64" spans="1:5">
      <c r="A64" s="2" t="s">
        <v>94</v>
      </c>
      <c r="D64" s="2" t="s">
        <v>41</v>
      </c>
      <c r="E64" s="2" t="s">
        <v>42</v>
      </c>
    </row>
    <row r="65" spans="1:5">
      <c r="A65" s="2" t="s">
        <v>95</v>
      </c>
      <c r="E65" s="2" t="s">
        <v>44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396</v>
      </c>
      <c r="B7" s="3"/>
    </row>
    <row r="8" spans="1:2">
      <c r="A8" s="3" t="s">
        <v>397</v>
      </c>
      <c r="B8" s="3"/>
    </row>
    <row r="9" spans="1:1">
      <c r="A9" s="123" t="s">
        <v>398</v>
      </c>
    </row>
    <row r="10" spans="1:1">
      <c r="A10" s="123" t="s">
        <v>399</v>
      </c>
    </row>
    <row r="11" spans="1:1">
      <c r="A11" s="123"/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364</v>
      </c>
    </row>
    <row r="19" ht="15" customHeight="1" spans="2:3">
      <c r="B19" s="36"/>
      <c r="C19" s="107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3</v>
      </c>
      <c r="B21" s="9" t="s">
        <v>13</v>
      </c>
      <c r="C21" s="10" t="s">
        <v>75</v>
      </c>
      <c r="D21" s="11">
        <v>76595</v>
      </c>
      <c r="E21" s="12">
        <f>(D21*0.76)-7000</f>
        <v>51212.2</v>
      </c>
      <c r="F21" s="9" t="s">
        <v>15</v>
      </c>
      <c r="G21" s="13">
        <f>E21*A21</f>
        <v>153636.6</v>
      </c>
    </row>
    <row r="22" spans="1:7">
      <c r="A22" s="14"/>
      <c r="B22" s="14"/>
      <c r="C22" s="15" t="s">
        <v>57</v>
      </c>
      <c r="D22" s="16"/>
      <c r="E22" s="17"/>
      <c r="F22" s="14"/>
      <c r="G22" s="18"/>
    </row>
    <row r="23" ht="15" spans="1:7">
      <c r="A23" s="19"/>
      <c r="B23" s="19"/>
      <c r="C23" s="20" t="s">
        <v>76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153636.6</v>
      </c>
    </row>
    <row r="25" ht="15" spans="1:7">
      <c r="A25" s="47" t="s">
        <v>77</v>
      </c>
      <c r="B25" s="48"/>
      <c r="C25" s="49"/>
      <c r="D25" s="50"/>
      <c r="E25" s="21"/>
      <c r="F25" s="19" t="s">
        <v>15</v>
      </c>
      <c r="G25" s="51">
        <v>60190</v>
      </c>
    </row>
    <row r="26" ht="15" spans="1:7">
      <c r="A26" s="42" t="s">
        <v>78</v>
      </c>
      <c r="B26" s="52"/>
      <c r="C26" s="52"/>
      <c r="D26" s="43"/>
      <c r="E26" s="44"/>
      <c r="F26" s="53" t="s">
        <v>15</v>
      </c>
      <c r="G26" s="46">
        <v>600</v>
      </c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SUM(G24:G26)</f>
        <v>214426.6</v>
      </c>
    </row>
    <row r="28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62</v>
      </c>
    </row>
    <row r="35" spans="1:1">
      <c r="A35" s="2" t="s">
        <v>27</v>
      </c>
    </row>
    <row r="36" spans="2:2">
      <c r="B36" s="2" t="s">
        <v>28</v>
      </c>
    </row>
    <row r="37" spans="2:2">
      <c r="B37" s="36" t="s">
        <v>83</v>
      </c>
    </row>
    <row r="38" spans="2:2">
      <c r="B38" s="60" t="s">
        <v>84</v>
      </c>
    </row>
    <row r="40" spans="2:2">
      <c r="B40" s="2" t="s">
        <v>29</v>
      </c>
    </row>
    <row r="42" spans="2:2">
      <c r="B42" s="2" t="s">
        <v>30</v>
      </c>
    </row>
    <row r="43" spans="2:2">
      <c r="B43" s="61"/>
    </row>
    <row r="44" spans="2:2">
      <c r="B44" s="61"/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34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4" spans="1:5">
      <c r="A64" s="2" t="s">
        <v>400</v>
      </c>
      <c r="D64" s="2" t="s">
        <v>41</v>
      </c>
      <c r="E64" s="2" t="s">
        <v>42</v>
      </c>
    </row>
    <row r="65" spans="1:5">
      <c r="A65" s="2" t="s">
        <v>401</v>
      </c>
      <c r="E65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C19" sqref="C19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396</v>
      </c>
      <c r="B7" s="3"/>
    </row>
    <row r="8" spans="1:2">
      <c r="A8" s="3" t="s">
        <v>397</v>
      </c>
      <c r="B8" s="3"/>
    </row>
    <row r="9" spans="1:1">
      <c r="A9" s="123" t="s">
        <v>398</v>
      </c>
    </row>
    <row r="10" spans="1:1">
      <c r="A10" s="123" t="s">
        <v>399</v>
      </c>
    </row>
    <row r="11" spans="1:1">
      <c r="A11" s="123"/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300</v>
      </c>
    </row>
    <row r="19" ht="15" customHeight="1" spans="2:3">
      <c r="B19" s="36"/>
      <c r="C19" s="107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349</v>
      </c>
      <c r="D21" s="11">
        <v>154995</v>
      </c>
      <c r="E21" s="12">
        <f>(D21*0.76)</f>
        <v>117796.2</v>
      </c>
      <c r="F21" s="9" t="s">
        <v>15</v>
      </c>
      <c r="G21" s="13">
        <f>E21*A21</f>
        <v>117796.2</v>
      </c>
    </row>
    <row r="22" spans="1:7">
      <c r="A22" s="14"/>
      <c r="B22" s="14"/>
      <c r="C22" s="15" t="s">
        <v>343</v>
      </c>
      <c r="D22" s="16"/>
      <c r="E22" s="17"/>
      <c r="F22" s="14"/>
      <c r="G22" s="18"/>
    </row>
    <row r="23" ht="15" spans="1:7">
      <c r="A23" s="19"/>
      <c r="B23" s="19"/>
      <c r="C23" s="20" t="s">
        <v>350</v>
      </c>
      <c r="D23" s="21"/>
      <c r="E23" s="22"/>
      <c r="F23" s="19"/>
      <c r="G23" s="23"/>
    </row>
    <row r="24" customFormat="1" ht="15" spans="1:7">
      <c r="A24" s="9">
        <v>1</v>
      </c>
      <c r="B24" s="9" t="s">
        <v>13</v>
      </c>
      <c r="C24" s="10" t="s">
        <v>342</v>
      </c>
      <c r="D24" s="11">
        <v>119995</v>
      </c>
      <c r="E24" s="12">
        <f>D24*0.76</f>
        <v>91196.2</v>
      </c>
      <c r="F24" s="9" t="s">
        <v>15</v>
      </c>
      <c r="G24" s="13">
        <f>E24*A24</f>
        <v>91196.2</v>
      </c>
    </row>
    <row r="25" customFormat="1" ht="15" spans="1:7">
      <c r="A25" s="14"/>
      <c r="B25" s="14"/>
      <c r="C25" s="15" t="s">
        <v>343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344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208992.4</v>
      </c>
    </row>
    <row r="28" ht="15" spans="1:7">
      <c r="A28" s="47" t="s">
        <v>77</v>
      </c>
      <c r="B28" s="48"/>
      <c r="C28" s="49"/>
      <c r="D28" s="50"/>
      <c r="E28" s="21"/>
      <c r="F28" s="19" t="s">
        <v>15</v>
      </c>
      <c r="G28" s="51">
        <v>60975</v>
      </c>
    </row>
    <row r="29" ht="15" spans="1:7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</row>
    <row r="30" ht="17.25" spans="1:7">
      <c r="A30" s="24" t="s">
        <v>79</v>
      </c>
      <c r="B30" s="74"/>
      <c r="C30" s="74"/>
      <c r="D30" s="25"/>
      <c r="E30" s="26"/>
      <c r="F30" s="75" t="s">
        <v>15</v>
      </c>
      <c r="G30" s="28">
        <f>SUM(G27:G29)</f>
        <v>270567.4</v>
      </c>
    </row>
    <row r="31" ht="16.5" spans="1:7">
      <c r="A31" s="33"/>
      <c r="B31" s="33"/>
      <c r="C31" s="33"/>
      <c r="D31" s="33"/>
      <c r="E31" s="33"/>
      <c r="F31" s="90"/>
      <c r="G31" s="35"/>
    </row>
    <row r="32" spans="1:1">
      <c r="A32" s="2" t="s">
        <v>19</v>
      </c>
    </row>
    <row r="33" spans="2:2">
      <c r="B33" s="2" t="s">
        <v>20</v>
      </c>
    </row>
    <row r="35" spans="1:1">
      <c r="A35" s="2" t="s">
        <v>25</v>
      </c>
    </row>
    <row r="36" spans="2:2">
      <c r="B36" s="2" t="s">
        <v>345</v>
      </c>
    </row>
    <row r="38" spans="1:1">
      <c r="A38" s="2" t="s">
        <v>27</v>
      </c>
    </row>
    <row r="39" spans="2:2">
      <c r="B39" s="2" t="s">
        <v>28</v>
      </c>
    </row>
    <row r="40" spans="2:2">
      <c r="B40" s="36" t="s">
        <v>83</v>
      </c>
    </row>
    <row r="41" spans="2:2">
      <c r="B41" s="60" t="s">
        <v>84</v>
      </c>
    </row>
    <row r="43" spans="2:2">
      <c r="B43" s="2" t="s">
        <v>29</v>
      </c>
    </row>
    <row r="45" spans="2:2">
      <c r="B45" s="2" t="s">
        <v>30</v>
      </c>
    </row>
    <row r="46" spans="2:2">
      <c r="B46" s="61"/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34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5" spans="1:5">
      <c r="A65" s="2" t="s">
        <v>402</v>
      </c>
      <c r="D65" s="2" t="s">
        <v>41</v>
      </c>
      <c r="E65" s="2" t="s">
        <v>42</v>
      </c>
    </row>
    <row r="66" spans="1:5">
      <c r="A66" s="2" t="s">
        <v>403</v>
      </c>
      <c r="E66" s="2" t="s">
        <v>44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A9" sqref="A9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396</v>
      </c>
      <c r="B7" s="3"/>
    </row>
    <row r="8" spans="1:2">
      <c r="A8" s="3" t="s">
        <v>397</v>
      </c>
      <c r="B8" s="3"/>
    </row>
    <row r="9" spans="1:1">
      <c r="A9" s="123" t="s">
        <v>398</v>
      </c>
    </row>
    <row r="10" spans="1:1">
      <c r="A10" s="123" t="s">
        <v>399</v>
      </c>
    </row>
    <row r="11" spans="1:1">
      <c r="A11" s="123"/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369</v>
      </c>
    </row>
    <row r="19" ht="15" customHeight="1" spans="2:3">
      <c r="B19" s="36"/>
      <c r="C19" s="107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342</v>
      </c>
      <c r="D21" s="11">
        <v>119995</v>
      </c>
      <c r="E21" s="12">
        <f>D21*0.76</f>
        <v>91196.2</v>
      </c>
      <c r="F21" s="9" t="s">
        <v>15</v>
      </c>
      <c r="G21" s="13">
        <f>E21*A21</f>
        <v>91196.2</v>
      </c>
    </row>
    <row r="22" spans="1:7">
      <c r="A22" s="14"/>
      <c r="B22" s="14"/>
      <c r="C22" s="15" t="s">
        <v>343</v>
      </c>
      <c r="D22" s="16"/>
      <c r="E22" s="17"/>
      <c r="F22" s="14"/>
      <c r="G22" s="18"/>
    </row>
    <row r="23" ht="15" spans="1:7">
      <c r="A23" s="19"/>
      <c r="B23" s="19"/>
      <c r="C23" s="20" t="s">
        <v>344</v>
      </c>
      <c r="D23" s="21"/>
      <c r="E23" s="22"/>
      <c r="F23" s="19"/>
      <c r="G23" s="23"/>
    </row>
    <row r="24" customFormat="1" ht="15" spans="1:7">
      <c r="A24" s="9">
        <v>1</v>
      </c>
      <c r="B24" s="9" t="s">
        <v>13</v>
      </c>
      <c r="C24" s="10" t="s">
        <v>75</v>
      </c>
      <c r="D24" s="11">
        <v>76595</v>
      </c>
      <c r="E24" s="12">
        <f>(D24*0.76)-7000</f>
        <v>51212.2</v>
      </c>
      <c r="F24" s="9" t="s">
        <v>15</v>
      </c>
      <c r="G24" s="13">
        <f>E24*A24</f>
        <v>51212.2</v>
      </c>
    </row>
    <row r="25" customFormat="1" ht="15" spans="1:7">
      <c r="A25" s="14"/>
      <c r="B25" s="14"/>
      <c r="C25" s="15" t="s">
        <v>57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76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142408.4</v>
      </c>
    </row>
    <row r="28" ht="15" spans="1:7">
      <c r="A28" s="47" t="s">
        <v>77</v>
      </c>
      <c r="B28" s="48"/>
      <c r="C28" s="49"/>
      <c r="D28" s="50"/>
      <c r="E28" s="21"/>
      <c r="F28" s="19" t="s">
        <v>15</v>
      </c>
      <c r="G28" s="51">
        <v>48405</v>
      </c>
    </row>
    <row r="29" ht="15" spans="1:7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</row>
    <row r="30" ht="17.25" spans="1:7">
      <c r="A30" s="24" t="s">
        <v>79</v>
      </c>
      <c r="B30" s="74"/>
      <c r="C30" s="74"/>
      <c r="D30" s="25"/>
      <c r="E30" s="26"/>
      <c r="F30" s="75" t="s">
        <v>15</v>
      </c>
      <c r="G30" s="28">
        <f>SUM(G27:G29)</f>
        <v>191413.4</v>
      </c>
    </row>
    <row r="31" ht="16.5" spans="1:7">
      <c r="A31" s="33"/>
      <c r="B31" s="33"/>
      <c r="C31" s="33"/>
      <c r="D31" s="33"/>
      <c r="E31" s="33"/>
      <c r="F31" s="90"/>
      <c r="G31" s="35"/>
    </row>
    <row r="32" spans="1:1">
      <c r="A32" s="2" t="s">
        <v>19</v>
      </c>
    </row>
    <row r="33" spans="2:2">
      <c r="B33" s="2" t="s">
        <v>20</v>
      </c>
    </row>
    <row r="35" spans="1:1">
      <c r="A35" s="2" t="s">
        <v>25</v>
      </c>
    </row>
    <row r="36" spans="2:2">
      <c r="B36" s="2" t="s">
        <v>345</v>
      </c>
    </row>
    <row r="37" spans="2:2">
      <c r="B37" s="2" t="s">
        <v>62</v>
      </c>
    </row>
    <row r="39" spans="1:1">
      <c r="A39" s="2" t="s">
        <v>27</v>
      </c>
    </row>
    <row r="40" spans="2:2">
      <c r="B40" s="2" t="s">
        <v>28</v>
      </c>
    </row>
    <row r="41" spans="2:2">
      <c r="B41" s="36" t="s">
        <v>83</v>
      </c>
    </row>
    <row r="42" spans="2:2">
      <c r="B42" s="60" t="s">
        <v>84</v>
      </c>
    </row>
    <row r="44" spans="2:2">
      <c r="B44" s="2" t="s">
        <v>29</v>
      </c>
    </row>
    <row r="46" spans="2:2">
      <c r="B46" s="2" t="s">
        <v>30</v>
      </c>
    </row>
    <row r="47" spans="2:2">
      <c r="B47" s="61"/>
    </row>
    <row r="51" spans="1:1">
      <c r="A51" s="2" t="s">
        <v>31</v>
      </c>
    </row>
    <row r="54" spans="1:1">
      <c r="A54" s="2" t="s">
        <v>32</v>
      </c>
    </row>
    <row r="55" spans="1:1">
      <c r="A55" s="2" t="s">
        <v>33</v>
      </c>
    </row>
    <row r="58" spans="1:4">
      <c r="A58" s="2" t="s">
        <v>34</v>
      </c>
      <c r="D58" s="2" t="s">
        <v>35</v>
      </c>
    </row>
    <row r="61" spans="1:4">
      <c r="A61" s="2" t="s">
        <v>36</v>
      </c>
      <c r="D61" s="2" t="s">
        <v>37</v>
      </c>
    </row>
    <row r="62" spans="1:4">
      <c r="A62" s="2" t="s">
        <v>38</v>
      </c>
      <c r="D62" s="2" t="s">
        <v>39</v>
      </c>
    </row>
    <row r="66" spans="1:5">
      <c r="A66" s="2" t="s">
        <v>404</v>
      </c>
      <c r="D66" s="2" t="s">
        <v>41</v>
      </c>
      <c r="E66" s="2" t="s">
        <v>42</v>
      </c>
    </row>
    <row r="67" spans="1:5">
      <c r="A67" s="2" t="s">
        <v>401</v>
      </c>
      <c r="E67" s="2" t="s">
        <v>44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3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405</v>
      </c>
      <c r="B7" s="3"/>
    </row>
    <row r="8" spans="1:1">
      <c r="A8" s="123"/>
    </row>
    <row r="10" spans="1:1">
      <c r="A10" s="2" t="s">
        <v>3</v>
      </c>
    </row>
    <row r="12" spans="2:2">
      <c r="B12" s="2" t="s">
        <v>4</v>
      </c>
    </row>
    <row r="13" spans="2:2">
      <c r="B13" s="2" t="s">
        <v>5</v>
      </c>
    </row>
    <row r="16" spans="1:1">
      <c r="A16" s="2" t="s">
        <v>107</v>
      </c>
    </row>
    <row r="17" ht="15" spans="2:2">
      <c r="B17" s="36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62" t="s">
        <v>13</v>
      </c>
      <c r="C19" s="63" t="s">
        <v>184</v>
      </c>
      <c r="D19" s="64">
        <v>28995</v>
      </c>
      <c r="E19" s="12">
        <v>25016.1</v>
      </c>
      <c r="F19" s="9" t="s">
        <v>15</v>
      </c>
      <c r="G19" s="65">
        <f>SUM(E19*A19)</f>
        <v>25016.1</v>
      </c>
    </row>
    <row r="20" spans="1:7">
      <c r="A20" s="14"/>
      <c r="B20" s="66"/>
      <c r="C20" s="67" t="s">
        <v>113</v>
      </c>
      <c r="D20" s="68"/>
      <c r="E20" s="17"/>
      <c r="F20" s="14"/>
      <c r="G20" s="69"/>
    </row>
    <row r="21" spans="1:7">
      <c r="A21" s="14"/>
      <c r="B21" s="66"/>
      <c r="C21" s="67" t="s">
        <v>185</v>
      </c>
      <c r="D21" s="68"/>
      <c r="E21" s="17"/>
      <c r="F21" s="14"/>
      <c r="G21" s="69"/>
    </row>
    <row r="22" ht="15" spans="1:7">
      <c r="A22" s="19"/>
      <c r="B22" s="70"/>
      <c r="C22" s="71" t="s">
        <v>186</v>
      </c>
      <c r="D22" s="72"/>
      <c r="E22" s="22"/>
      <c r="F22" s="19"/>
      <c r="G22" s="73"/>
    </row>
    <row r="23" ht="15" spans="1:7">
      <c r="A23" s="42" t="s">
        <v>406</v>
      </c>
      <c r="B23" s="52"/>
      <c r="C23" s="52"/>
      <c r="D23" s="43"/>
      <c r="E23" s="44"/>
      <c r="F23" s="53" t="s">
        <v>15</v>
      </c>
      <c r="G23" s="129">
        <v>-18500</v>
      </c>
    </row>
    <row r="24" ht="17.25" spans="1:7">
      <c r="A24" s="24" t="s">
        <v>18</v>
      </c>
      <c r="B24" s="74"/>
      <c r="C24" s="74"/>
      <c r="D24" s="25"/>
      <c r="E24" s="26"/>
      <c r="F24" s="27" t="s">
        <v>15</v>
      </c>
      <c r="G24" s="28">
        <f>SUM(G19:G23)</f>
        <v>6516.1</v>
      </c>
    </row>
    <row r="25" ht="16.5" spans="1:7">
      <c r="A25" s="33"/>
      <c r="B25" s="33"/>
      <c r="C25" s="33"/>
      <c r="D25" s="33"/>
      <c r="E25" s="33"/>
      <c r="F25" s="90"/>
      <c r="G25" s="35"/>
    </row>
    <row r="26" spans="1:1">
      <c r="A26" s="2" t="s">
        <v>19</v>
      </c>
    </row>
    <row r="27" spans="2:2">
      <c r="B27" s="2" t="s">
        <v>20</v>
      </c>
    </row>
    <row r="29" spans="1:1">
      <c r="A29" s="2" t="s">
        <v>21</v>
      </c>
    </row>
    <row r="30" spans="2:2">
      <c r="B30" s="2" t="s">
        <v>116</v>
      </c>
    </row>
    <row r="32" spans="1:1">
      <c r="A32" s="2" t="s">
        <v>25</v>
      </c>
    </row>
    <row r="33" spans="2:2">
      <c r="B33" s="2" t="s">
        <v>117</v>
      </c>
    </row>
    <row r="35" spans="1:1">
      <c r="A35" s="2" t="s">
        <v>27</v>
      </c>
    </row>
    <row r="36" spans="2:2">
      <c r="B36" s="2" t="s">
        <v>28</v>
      </c>
    </row>
    <row r="38" spans="2:2">
      <c r="B38" s="2" t="s">
        <v>29</v>
      </c>
    </row>
    <row r="40" spans="2:2">
      <c r="B40" s="2" t="s">
        <v>30</v>
      </c>
    </row>
    <row r="46" spans="1:1">
      <c r="A46" s="2" t="s">
        <v>31</v>
      </c>
    </row>
    <row r="49" spans="1:1">
      <c r="A49" s="2" t="s">
        <v>32</v>
      </c>
    </row>
    <row r="50" spans="1:1">
      <c r="A50" s="2" t="s">
        <v>33</v>
      </c>
    </row>
    <row r="53" spans="1:4">
      <c r="A53" s="2" t="s">
        <v>34</v>
      </c>
      <c r="D53" s="2" t="s">
        <v>35</v>
      </c>
    </row>
    <row r="56" spans="1:4">
      <c r="A56" s="2" t="s">
        <v>36</v>
      </c>
      <c r="D56" s="2" t="s">
        <v>37</v>
      </c>
    </row>
    <row r="57" spans="1:4">
      <c r="A57" s="2" t="s">
        <v>38</v>
      </c>
      <c r="D57" s="2" t="s">
        <v>39</v>
      </c>
    </row>
    <row r="62" spans="1:5">
      <c r="A62" s="2" t="s">
        <v>407</v>
      </c>
      <c r="D62" s="2" t="s">
        <v>41</v>
      </c>
      <c r="E62" s="2" t="s">
        <v>42</v>
      </c>
    </row>
    <row r="63" spans="1:5">
      <c r="A63" s="2" t="s">
        <v>408</v>
      </c>
      <c r="E63" s="2" t="s">
        <v>44</v>
      </c>
    </row>
  </sheetData>
  <mergeCells count="9">
    <mergeCell ref="A4:B4"/>
    <mergeCell ref="A23:E23"/>
    <mergeCell ref="A24:E24"/>
    <mergeCell ref="A19:A22"/>
    <mergeCell ref="B19:B22"/>
    <mergeCell ref="D19:D22"/>
    <mergeCell ref="E19:E22"/>
    <mergeCell ref="F19:F22"/>
    <mergeCell ref="G19:G22"/>
  </mergeCells>
  <pageMargins left="0.393055555555556" right="0.17" top="0.84" bottom="0.590277777777778" header="0.5" footer="0.196527777777778"/>
  <pageSetup paperSize="1" scale="77" orientation="portrait" horizontalDpi="120" verticalDpi="7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31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360</v>
      </c>
      <c r="B7" s="3"/>
    </row>
    <row r="8" spans="1:2">
      <c r="A8" s="3" t="s">
        <v>361</v>
      </c>
      <c r="B8" s="3"/>
    </row>
    <row r="9" spans="1:2">
      <c r="A9" s="123" t="s">
        <v>362</v>
      </c>
      <c r="B9" s="3"/>
    </row>
    <row r="10" spans="1:2">
      <c r="A10" s="123" t="s">
        <v>363</v>
      </c>
      <c r="B10" s="3"/>
    </row>
    <row r="11" spans="1:1">
      <c r="A11" s="123"/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20" ht="15" customHeight="1" spans="2:3">
      <c r="B20" s="36"/>
      <c r="C20" s="128" t="s">
        <v>365</v>
      </c>
    </row>
    <row r="21" ht="26.25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spans="1:7">
      <c r="A22" s="9">
        <v>1</v>
      </c>
      <c r="B22" s="9" t="s">
        <v>13</v>
      </c>
      <c r="C22" s="10" t="s">
        <v>100</v>
      </c>
      <c r="D22" s="11">
        <v>41995</v>
      </c>
      <c r="E22" s="12">
        <f>(D22*0.76)-4000</f>
        <v>27916.2</v>
      </c>
      <c r="F22" s="9" t="s">
        <v>15</v>
      </c>
      <c r="G22" s="13">
        <f>E22*A22</f>
        <v>27916.2</v>
      </c>
    </row>
    <row r="23" spans="1:7">
      <c r="A23" s="14"/>
      <c r="B23" s="14"/>
      <c r="C23" s="15" t="s">
        <v>101</v>
      </c>
      <c r="D23" s="16"/>
      <c r="E23" s="17"/>
      <c r="F23" s="14"/>
      <c r="G23" s="18"/>
    </row>
    <row r="24" ht="15" spans="1:7">
      <c r="A24" s="19"/>
      <c r="B24" s="19"/>
      <c r="C24" s="20" t="s">
        <v>102</v>
      </c>
      <c r="D24" s="21"/>
      <c r="E24" s="22"/>
      <c r="F24" s="19"/>
      <c r="G24" s="23"/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SUM(G22:G24)</f>
        <v>27916.2</v>
      </c>
    </row>
    <row r="26" ht="15" spans="1:7">
      <c r="A26" s="47" t="s">
        <v>77</v>
      </c>
      <c r="B26" s="48"/>
      <c r="C26" s="49"/>
      <c r="D26" s="50"/>
      <c r="E26" s="21"/>
      <c r="F26" s="19" t="s">
        <v>15</v>
      </c>
      <c r="G26" s="51">
        <v>15200</v>
      </c>
    </row>
    <row r="27" ht="15" spans="1:7">
      <c r="A27" s="42" t="s">
        <v>78</v>
      </c>
      <c r="B27" s="52"/>
      <c r="C27" s="52"/>
      <c r="D27" s="43"/>
      <c r="E27" s="44"/>
      <c r="F27" s="53" t="s">
        <v>15</v>
      </c>
      <c r="G27" s="46">
        <v>1000</v>
      </c>
    </row>
    <row r="28" ht="17.25" spans="1:7">
      <c r="A28" s="24" t="s">
        <v>79</v>
      </c>
      <c r="B28" s="74"/>
      <c r="C28" s="74"/>
      <c r="D28" s="25"/>
      <c r="E28" s="26"/>
      <c r="F28" s="75" t="s">
        <v>15</v>
      </c>
      <c r="G28" s="28">
        <f>SUM(G25:G27)</f>
        <v>44116.2</v>
      </c>
    </row>
    <row r="29" ht="16.5" spans="1:7">
      <c r="A29" s="33"/>
      <c r="B29" s="33"/>
      <c r="C29" s="33"/>
      <c r="D29" s="33"/>
      <c r="E29" s="33"/>
      <c r="F29" s="90"/>
      <c r="G29" s="35"/>
    </row>
    <row r="30" ht="15" customHeight="1" spans="2:3">
      <c r="B30" s="36"/>
      <c r="C30" s="128" t="s">
        <v>366</v>
      </c>
    </row>
    <row r="31" ht="26.25" spans="1:7">
      <c r="A31" s="5" t="s">
        <v>7</v>
      </c>
      <c r="B31" s="5" t="s">
        <v>8</v>
      </c>
      <c r="C31" s="5" t="s">
        <v>9</v>
      </c>
      <c r="D31" s="5" t="s">
        <v>10</v>
      </c>
      <c r="E31" s="6" t="s">
        <v>11</v>
      </c>
      <c r="F31" s="7"/>
      <c r="G31" s="8" t="s">
        <v>12</v>
      </c>
    </row>
    <row r="32" spans="1:7">
      <c r="A32" s="9">
        <v>1</v>
      </c>
      <c r="B32" s="9" t="s">
        <v>13</v>
      </c>
      <c r="C32" s="10" t="s">
        <v>56</v>
      </c>
      <c r="D32" s="11">
        <v>59595</v>
      </c>
      <c r="E32" s="12">
        <f>(D32*0.76)-7000</f>
        <v>38292.2</v>
      </c>
      <c r="F32" s="9" t="s">
        <v>15</v>
      </c>
      <c r="G32" s="13">
        <f>E32*A32</f>
        <v>38292.2</v>
      </c>
    </row>
    <row r="33" spans="1:7">
      <c r="A33" s="14"/>
      <c r="B33" s="14"/>
      <c r="C33" s="15" t="s">
        <v>57</v>
      </c>
      <c r="D33" s="16"/>
      <c r="E33" s="17"/>
      <c r="F33" s="14"/>
      <c r="G33" s="18"/>
    </row>
    <row r="34" ht="15" spans="1:7">
      <c r="A34" s="19"/>
      <c r="B34" s="19"/>
      <c r="C34" s="20" t="s">
        <v>58</v>
      </c>
      <c r="D34" s="21"/>
      <c r="E34" s="22"/>
      <c r="F34" s="19"/>
      <c r="G34" s="23"/>
    </row>
    <row r="35" ht="17.25" spans="1:7">
      <c r="A35" s="24" t="s">
        <v>18</v>
      </c>
      <c r="B35" s="74"/>
      <c r="C35" s="74"/>
      <c r="D35" s="25"/>
      <c r="E35" s="26"/>
      <c r="F35" s="75" t="s">
        <v>15</v>
      </c>
      <c r="G35" s="28">
        <f>SUM(G32:G34)</f>
        <v>38292.2</v>
      </c>
    </row>
    <row r="36" ht="15" spans="1:7">
      <c r="A36" s="47" t="s">
        <v>77</v>
      </c>
      <c r="B36" s="48"/>
      <c r="C36" s="49"/>
      <c r="D36" s="50"/>
      <c r="E36" s="21"/>
      <c r="F36" s="19" t="s">
        <v>15</v>
      </c>
      <c r="G36" s="51">
        <v>15200</v>
      </c>
    </row>
    <row r="37" ht="15" spans="1:7">
      <c r="A37" s="42" t="s">
        <v>78</v>
      </c>
      <c r="B37" s="52"/>
      <c r="C37" s="52"/>
      <c r="D37" s="43"/>
      <c r="E37" s="44"/>
      <c r="F37" s="53" t="s">
        <v>15</v>
      </c>
      <c r="G37" s="46">
        <v>1000</v>
      </c>
    </row>
    <row r="38" ht="17.25" spans="1:7">
      <c r="A38" s="24" t="s">
        <v>79</v>
      </c>
      <c r="B38" s="74"/>
      <c r="C38" s="74"/>
      <c r="D38" s="25"/>
      <c r="E38" s="26"/>
      <c r="F38" s="75" t="s">
        <v>15</v>
      </c>
      <c r="G38" s="28">
        <f>SUM(G35:G37)</f>
        <v>54492.2</v>
      </c>
    </row>
    <row r="39" ht="16.5" spans="1:7">
      <c r="A39" s="33"/>
      <c r="B39" s="33"/>
      <c r="C39" s="33"/>
      <c r="D39" s="33"/>
      <c r="E39" s="33"/>
      <c r="F39" s="90"/>
      <c r="G39" s="35"/>
    </row>
    <row r="40" spans="1:1">
      <c r="A40" s="2" t="s">
        <v>19</v>
      </c>
    </row>
    <row r="41" spans="2:2">
      <c r="B41" s="2" t="s">
        <v>20</v>
      </c>
    </row>
    <row r="43" spans="1:1">
      <c r="A43" s="2" t="s">
        <v>25</v>
      </c>
    </row>
    <row r="44" spans="2:2">
      <c r="B44" s="2" t="s">
        <v>62</v>
      </c>
    </row>
    <row r="46" spans="1:1">
      <c r="A46" s="2" t="s">
        <v>27</v>
      </c>
    </row>
    <row r="47" spans="2:2">
      <c r="B47" s="2" t="s">
        <v>28</v>
      </c>
    </row>
    <row r="48" spans="2:2">
      <c r="B48" s="36" t="s">
        <v>83</v>
      </c>
    </row>
    <row r="49" spans="2:2">
      <c r="B49" s="60" t="s">
        <v>84</v>
      </c>
    </row>
    <row r="51" spans="2:2">
      <c r="B51" s="2" t="s">
        <v>29</v>
      </c>
    </row>
    <row r="53" spans="2:2">
      <c r="B53" s="2" t="s">
        <v>30</v>
      </c>
    </row>
    <row r="54" spans="2:2">
      <c r="B54" s="61"/>
    </row>
    <row r="58" spans="1:1">
      <c r="A58" s="2" t="s">
        <v>31</v>
      </c>
    </row>
    <row r="61" spans="1:1">
      <c r="A61" s="2" t="s">
        <v>32</v>
      </c>
    </row>
    <row r="62" spans="1:1">
      <c r="A62" s="2" t="s">
        <v>33</v>
      </c>
    </row>
    <row r="65" spans="1:4">
      <c r="A65" s="2" t="s">
        <v>34</v>
      </c>
      <c r="D65" s="2" t="s">
        <v>35</v>
      </c>
    </row>
    <row r="68" spans="1:4">
      <c r="A68" s="2" t="s">
        <v>36</v>
      </c>
      <c r="D68" s="2" t="s">
        <v>37</v>
      </c>
    </row>
    <row r="69" spans="1:4">
      <c r="A69" s="2" t="s">
        <v>38</v>
      </c>
      <c r="D69" s="2" t="s">
        <v>39</v>
      </c>
    </row>
    <row r="73" spans="1:5">
      <c r="A73" s="2" t="s">
        <v>409</v>
      </c>
      <c r="D73" s="2" t="s">
        <v>41</v>
      </c>
      <c r="E73" s="2" t="s">
        <v>42</v>
      </c>
    </row>
    <row r="74" spans="1:5">
      <c r="A74" s="2" t="s">
        <v>87</v>
      </c>
      <c r="E74" s="2" t="s">
        <v>44</v>
      </c>
    </row>
  </sheetData>
  <mergeCells count="19">
    <mergeCell ref="A4:B4"/>
    <mergeCell ref="A25:E25"/>
    <mergeCell ref="A27:E27"/>
    <mergeCell ref="A28:E28"/>
    <mergeCell ref="A35:E35"/>
    <mergeCell ref="A37:E37"/>
    <mergeCell ref="A38:E38"/>
    <mergeCell ref="A22:A24"/>
    <mergeCell ref="A32:A34"/>
    <mergeCell ref="B22:B24"/>
    <mergeCell ref="B32:B34"/>
    <mergeCell ref="D22:D24"/>
    <mergeCell ref="D32:D34"/>
    <mergeCell ref="E22:E24"/>
    <mergeCell ref="E32:E34"/>
    <mergeCell ref="F22:F24"/>
    <mergeCell ref="F32:F34"/>
    <mergeCell ref="G22:G24"/>
    <mergeCell ref="G32:G34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410</v>
      </c>
      <c r="B7" s="3"/>
    </row>
    <row r="8" spans="1:2">
      <c r="A8" s="3" t="s">
        <v>411</v>
      </c>
      <c r="B8" s="3"/>
    </row>
    <row r="9" spans="1:1">
      <c r="A9" s="123" t="s">
        <v>412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70</v>
      </c>
    </row>
    <row r="18" ht="15" customHeight="1" spans="2:3">
      <c r="B18" s="36"/>
      <c r="C18" s="107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4</v>
      </c>
      <c r="B20" s="9" t="s">
        <v>13</v>
      </c>
      <c r="C20" s="10" t="s">
        <v>75</v>
      </c>
      <c r="D20" s="11">
        <v>76595</v>
      </c>
      <c r="E20" s="12">
        <f>(D20*0.76)-7000</f>
        <v>51212.2</v>
      </c>
      <c r="F20" s="9" t="s">
        <v>15</v>
      </c>
      <c r="G20" s="13">
        <f>E20*A20</f>
        <v>204848.8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76</v>
      </c>
      <c r="D22" s="21"/>
      <c r="E22" s="22"/>
      <c r="F22" s="19"/>
      <c r="G22" s="23"/>
    </row>
    <row r="23" customFormat="1" ht="15" spans="1:7">
      <c r="A23" s="9">
        <v>1</v>
      </c>
      <c r="B23" s="9" t="s">
        <v>13</v>
      </c>
      <c r="C23" s="10" t="s">
        <v>81</v>
      </c>
      <c r="D23" s="11">
        <v>68995</v>
      </c>
      <c r="E23" s="12">
        <f>(D23*0.76)-7000</f>
        <v>45436.2</v>
      </c>
      <c r="F23" s="9" t="s">
        <v>15</v>
      </c>
      <c r="G23" s="13">
        <f>E23*A23</f>
        <v>45436.2</v>
      </c>
    </row>
    <row r="24" customFormat="1" ht="15" spans="1:7">
      <c r="A24" s="14"/>
      <c r="B24" s="14"/>
      <c r="C24" s="15" t="s">
        <v>57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82</v>
      </c>
      <c r="D25" s="21"/>
      <c r="E25" s="22"/>
      <c r="F25" s="19"/>
      <c r="G25" s="23"/>
    </row>
    <row r="26" customFormat="1" ht="15" spans="1:7">
      <c r="A26" s="9">
        <v>3</v>
      </c>
      <c r="B26" s="9" t="s">
        <v>13</v>
      </c>
      <c r="C26" s="10" t="s">
        <v>125</v>
      </c>
      <c r="D26" s="11">
        <v>46595</v>
      </c>
      <c r="E26" s="12">
        <f>(D26*0.76)-7000</f>
        <v>28412.2</v>
      </c>
      <c r="F26" s="9" t="s">
        <v>15</v>
      </c>
      <c r="G26" s="13">
        <f>E26*A26</f>
        <v>85236.6</v>
      </c>
    </row>
    <row r="27" customFormat="1" ht="15" spans="1:7">
      <c r="A27" s="14"/>
      <c r="B27" s="14"/>
      <c r="C27" s="15" t="s">
        <v>57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126</v>
      </c>
      <c r="D28" s="21"/>
      <c r="E28" s="22"/>
      <c r="F28" s="19"/>
      <c r="G28" s="23"/>
    </row>
    <row r="29" customFormat="1" ht="15" spans="1:7">
      <c r="A29" s="9">
        <v>1</v>
      </c>
      <c r="B29" s="9" t="s">
        <v>13</v>
      </c>
      <c r="C29" s="10" t="s">
        <v>140</v>
      </c>
      <c r="D29" s="11">
        <v>42595</v>
      </c>
      <c r="E29" s="12">
        <f>(D29*0.76)-7000</f>
        <v>25372.2</v>
      </c>
      <c r="F29" s="9" t="s">
        <v>15</v>
      </c>
      <c r="G29" s="13">
        <f>E29*A29</f>
        <v>25372.2</v>
      </c>
    </row>
    <row r="30" customFormat="1" ht="15" spans="1:7">
      <c r="A30" s="14"/>
      <c r="B30" s="14"/>
      <c r="C30" s="15" t="s">
        <v>57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141</v>
      </c>
      <c r="D31" s="21"/>
      <c r="E31" s="22"/>
      <c r="F31" s="19"/>
      <c r="G31" s="23"/>
    </row>
    <row r="32" ht="17.25" spans="1:7">
      <c r="A32" s="24" t="s">
        <v>18</v>
      </c>
      <c r="B32" s="74"/>
      <c r="C32" s="74"/>
      <c r="D32" s="25"/>
      <c r="E32" s="26"/>
      <c r="F32" s="75" t="s">
        <v>15</v>
      </c>
      <c r="G32" s="28">
        <f>SUM(G20:G31)</f>
        <v>360893.8</v>
      </c>
    </row>
    <row r="33" ht="15" spans="1:7">
      <c r="A33" s="47" t="s">
        <v>77</v>
      </c>
      <c r="B33" s="48"/>
      <c r="C33" s="49"/>
      <c r="D33" s="50"/>
      <c r="E33" s="21"/>
      <c r="F33" s="19" t="s">
        <v>15</v>
      </c>
      <c r="G33" s="51">
        <v>203040</v>
      </c>
    </row>
    <row r="34" ht="15" spans="1:7">
      <c r="A34" s="42" t="s">
        <v>78</v>
      </c>
      <c r="B34" s="52"/>
      <c r="C34" s="52"/>
      <c r="D34" s="43"/>
      <c r="E34" s="44"/>
      <c r="F34" s="53" t="s">
        <v>15</v>
      </c>
      <c r="G34" s="46">
        <v>600</v>
      </c>
    </row>
    <row r="35" ht="17.25" spans="1:7">
      <c r="A35" s="24" t="s">
        <v>79</v>
      </c>
      <c r="B35" s="74"/>
      <c r="C35" s="74"/>
      <c r="D35" s="25"/>
      <c r="E35" s="26"/>
      <c r="F35" s="75" t="s">
        <v>15</v>
      </c>
      <c r="G35" s="28">
        <f>SUM(G32:G34)</f>
        <v>564533.8</v>
      </c>
    </row>
    <row r="36" ht="16.5" spans="1:7">
      <c r="A36" s="33"/>
      <c r="B36" s="33"/>
      <c r="C36" s="33"/>
      <c r="D36" s="33"/>
      <c r="E36" s="33"/>
      <c r="F36" s="90"/>
      <c r="G36" s="35"/>
    </row>
    <row r="37" spans="1:1">
      <c r="A37" s="2" t="s">
        <v>19</v>
      </c>
    </row>
    <row r="38" spans="2:2">
      <c r="B38" s="2" t="s">
        <v>20</v>
      </c>
    </row>
    <row r="40" spans="1:1">
      <c r="A40" s="2" t="s">
        <v>25</v>
      </c>
    </row>
    <row r="41" spans="2:2">
      <c r="B41" s="2" t="s">
        <v>62</v>
      </c>
    </row>
    <row r="43" spans="1:1">
      <c r="A43" s="2" t="s">
        <v>27</v>
      </c>
    </row>
    <row r="44" spans="2:2">
      <c r="B44" s="2" t="s">
        <v>28</v>
      </c>
    </row>
    <row r="45" spans="2:2">
      <c r="B45" s="36" t="s">
        <v>83</v>
      </c>
    </row>
    <row r="46" spans="2:2">
      <c r="B46" s="60" t="s">
        <v>84</v>
      </c>
    </row>
    <row r="48" spans="2:2">
      <c r="B48" s="2" t="s">
        <v>29</v>
      </c>
    </row>
    <row r="50" spans="2:2">
      <c r="B50" s="2" t="s">
        <v>30</v>
      </c>
    </row>
    <row r="51" spans="2:2">
      <c r="B51" s="61"/>
    </row>
    <row r="52" spans="2:2">
      <c r="B52" s="61" t="s">
        <v>346</v>
      </c>
    </row>
    <row r="57" spans="1:1">
      <c r="A57" s="2" t="s">
        <v>31</v>
      </c>
    </row>
    <row r="60" spans="1:1">
      <c r="A60" s="2" t="s">
        <v>32</v>
      </c>
    </row>
    <row r="61" spans="1:1">
      <c r="A61" s="2" t="s">
        <v>33</v>
      </c>
    </row>
    <row r="64" spans="1:4">
      <c r="A64" s="2" t="s">
        <v>34</v>
      </c>
      <c r="D64" s="2" t="s">
        <v>35</v>
      </c>
    </row>
    <row r="67" spans="1:4">
      <c r="A67" s="2" t="s">
        <v>36</v>
      </c>
      <c r="D67" s="2" t="s">
        <v>37</v>
      </c>
    </row>
    <row r="68" spans="1:4">
      <c r="A68" s="2" t="s">
        <v>38</v>
      </c>
      <c r="D68" s="2" t="s">
        <v>39</v>
      </c>
    </row>
    <row r="72" spans="1:5">
      <c r="A72" s="2" t="s">
        <v>413</v>
      </c>
      <c r="D72" s="2" t="s">
        <v>41</v>
      </c>
      <c r="E72" s="2" t="s">
        <v>42</v>
      </c>
    </row>
    <row r="73" spans="1:5">
      <c r="A73" s="2" t="s">
        <v>401</v>
      </c>
      <c r="E73" s="2" t="s">
        <v>44</v>
      </c>
    </row>
  </sheetData>
  <mergeCells count="28">
    <mergeCell ref="A4:B4"/>
    <mergeCell ref="A32:E32"/>
    <mergeCell ref="A34:E34"/>
    <mergeCell ref="A35:E35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topLeftCell="A2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8857142857143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414</v>
      </c>
      <c r="B7" s="3"/>
    </row>
    <row r="8" spans="1:1">
      <c r="A8" s="3" t="s">
        <v>415</v>
      </c>
    </row>
    <row r="9" spans="1:1">
      <c r="A9" s="3" t="s">
        <v>416</v>
      </c>
    </row>
    <row r="10" spans="1:1">
      <c r="A10" s="12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 spans="2:3">
      <c r="B19" s="36"/>
      <c r="C19" s="89" t="s">
        <v>417</v>
      </c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2</v>
      </c>
      <c r="B21" s="9" t="s">
        <v>13</v>
      </c>
      <c r="C21" s="10" t="s">
        <v>81</v>
      </c>
      <c r="D21" s="11">
        <v>68995</v>
      </c>
      <c r="E21" s="12">
        <f>(D21*0.8)-7000</f>
        <v>48196</v>
      </c>
      <c r="F21" s="9" t="s">
        <v>15</v>
      </c>
      <c r="G21" s="13">
        <f>E21*A21</f>
        <v>96392</v>
      </c>
    </row>
    <row r="22" spans="1:7">
      <c r="A22" s="14"/>
      <c r="B22" s="14"/>
      <c r="C22" s="15" t="s">
        <v>57</v>
      </c>
      <c r="D22" s="16"/>
      <c r="E22" s="17"/>
      <c r="F22" s="14"/>
      <c r="G22" s="18"/>
    </row>
    <row r="23" ht="15" spans="1:7">
      <c r="A23" s="19"/>
      <c r="B23" s="19"/>
      <c r="C23" s="20" t="s">
        <v>82</v>
      </c>
      <c r="D23" s="21"/>
      <c r="E23" s="22"/>
      <c r="F23" s="19"/>
      <c r="G23" s="23"/>
    </row>
    <row r="24" spans="1:7">
      <c r="A24" s="9">
        <v>1</v>
      </c>
      <c r="B24" s="9" t="s">
        <v>13</v>
      </c>
      <c r="C24" s="10" t="s">
        <v>46</v>
      </c>
      <c r="D24" s="11">
        <v>117995</v>
      </c>
      <c r="E24" s="12">
        <f>(D24*0.8)</f>
        <v>94396</v>
      </c>
      <c r="F24" s="9" t="s">
        <v>15</v>
      </c>
      <c r="G24" s="13">
        <f>E24*A24</f>
        <v>94396</v>
      </c>
    </row>
    <row r="25" spans="1:7">
      <c r="A25" s="14"/>
      <c r="B25" s="14"/>
      <c r="C25" s="15" t="s">
        <v>47</v>
      </c>
      <c r="D25" s="16"/>
      <c r="E25" s="17"/>
      <c r="F25" s="14"/>
      <c r="G25" s="18"/>
    </row>
    <row r="26" ht="15" spans="1:7">
      <c r="A26" s="19"/>
      <c r="B26" s="19"/>
      <c r="C26" s="20" t="s">
        <v>418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27" t="s">
        <v>15</v>
      </c>
      <c r="G27" s="28">
        <f>SUM(G21:G26)</f>
        <v>190788</v>
      </c>
    </row>
    <row r="28" ht="16.5" spans="1:7">
      <c r="A28" s="33"/>
      <c r="B28" s="33"/>
      <c r="C28" s="33"/>
      <c r="D28" s="33"/>
      <c r="E28" s="33"/>
      <c r="F28" s="90"/>
      <c r="G28" s="35"/>
    </row>
    <row r="29" ht="15" spans="2:3">
      <c r="B29" s="36"/>
      <c r="C29" s="89" t="s">
        <v>419</v>
      </c>
    </row>
    <row r="30" ht="26.25" spans="1:7">
      <c r="A30" s="5" t="s">
        <v>7</v>
      </c>
      <c r="B30" s="5" t="s">
        <v>8</v>
      </c>
      <c r="C30" s="5" t="s">
        <v>9</v>
      </c>
      <c r="D30" s="5" t="s">
        <v>10</v>
      </c>
      <c r="E30" s="6" t="s">
        <v>11</v>
      </c>
      <c r="F30" s="7"/>
      <c r="G30" s="8" t="s">
        <v>12</v>
      </c>
    </row>
    <row r="31" spans="1:7">
      <c r="A31" s="9">
        <v>6</v>
      </c>
      <c r="B31" s="9" t="s">
        <v>13</v>
      </c>
      <c r="C31" s="10" t="s">
        <v>46</v>
      </c>
      <c r="D31" s="11">
        <v>117995</v>
      </c>
      <c r="E31" s="12">
        <f>(D31*0.8)</f>
        <v>94396</v>
      </c>
      <c r="F31" s="9" t="s">
        <v>15</v>
      </c>
      <c r="G31" s="13">
        <f>E31*A31</f>
        <v>566376</v>
      </c>
    </row>
    <row r="32" spans="1:7">
      <c r="A32" s="14"/>
      <c r="B32" s="14"/>
      <c r="C32" s="15" t="s">
        <v>47</v>
      </c>
      <c r="D32" s="16"/>
      <c r="E32" s="17"/>
      <c r="F32" s="14"/>
      <c r="G32" s="18"/>
    </row>
    <row r="33" ht="15" spans="1:7">
      <c r="A33" s="19"/>
      <c r="B33" s="19"/>
      <c r="C33" s="20" t="s">
        <v>418</v>
      </c>
      <c r="D33" s="21"/>
      <c r="E33" s="22"/>
      <c r="F33" s="19"/>
      <c r="G33" s="23"/>
    </row>
    <row r="34" ht="17.25" spans="1:7">
      <c r="A34" s="24" t="s">
        <v>18</v>
      </c>
      <c r="B34" s="74"/>
      <c r="C34" s="74"/>
      <c r="D34" s="25"/>
      <c r="E34" s="26"/>
      <c r="F34" s="27" t="s">
        <v>15</v>
      </c>
      <c r="G34" s="28">
        <f>SUM(G31:G33)</f>
        <v>566376</v>
      </c>
    </row>
    <row r="35" s="1" customFormat="1" ht="17.25" spans="1:7">
      <c r="A35" s="33"/>
      <c r="B35" s="33"/>
      <c r="C35" s="33"/>
      <c r="D35" s="33"/>
      <c r="E35" s="33"/>
      <c r="F35" s="34"/>
      <c r="G35" s="35"/>
    </row>
    <row r="36" ht="15" spans="1:7">
      <c r="A36" s="42" t="s">
        <v>78</v>
      </c>
      <c r="B36" s="43"/>
      <c r="C36" s="43"/>
      <c r="D36" s="43"/>
      <c r="E36" s="44"/>
      <c r="F36" s="53" t="s">
        <v>15</v>
      </c>
      <c r="G36" s="46">
        <v>600</v>
      </c>
    </row>
    <row r="37" ht="17.25" spans="1:7">
      <c r="A37" s="24" t="s">
        <v>79</v>
      </c>
      <c r="B37" s="74"/>
      <c r="C37" s="74"/>
      <c r="D37" s="25"/>
      <c r="E37" s="26"/>
      <c r="F37" s="75" t="s">
        <v>15</v>
      </c>
      <c r="G37" s="28">
        <f>SUM(G27,G34:G36)</f>
        <v>757764</v>
      </c>
    </row>
    <row r="38" s="1" customFormat="1" ht="16.5" spans="1:7">
      <c r="A38" s="33"/>
      <c r="B38" s="33"/>
      <c r="C38" s="33"/>
      <c r="D38" s="33"/>
      <c r="E38" s="33"/>
      <c r="F38" s="34"/>
      <c r="G38" s="35"/>
    </row>
    <row r="39" spans="1:1">
      <c r="A39" s="2" t="s">
        <v>19</v>
      </c>
    </row>
    <row r="40" spans="2:2">
      <c r="B40" s="2" t="s">
        <v>20</v>
      </c>
    </row>
    <row r="42" spans="1:1">
      <c r="A42" s="2" t="s">
        <v>21</v>
      </c>
    </row>
    <row r="43" spans="2:2">
      <c r="B43" s="2" t="s">
        <v>312</v>
      </c>
    </row>
    <row r="44" spans="2:2">
      <c r="B44" s="2" t="s">
        <v>60</v>
      </c>
    </row>
    <row r="45" spans="2:2">
      <c r="B45" s="2" t="s">
        <v>61</v>
      </c>
    </row>
    <row r="46" spans="2:2">
      <c r="B46" s="56" t="s">
        <v>313</v>
      </c>
    </row>
    <row r="47" spans="2:2">
      <c r="B47" s="55" t="s">
        <v>50</v>
      </c>
    </row>
    <row r="48" spans="2:2">
      <c r="B48" s="55" t="s">
        <v>51</v>
      </c>
    </row>
    <row r="50" spans="1:1">
      <c r="A50" s="2" t="s">
        <v>25</v>
      </c>
    </row>
    <row r="51" spans="2:2">
      <c r="B51" s="2" t="s">
        <v>62</v>
      </c>
    </row>
    <row r="52" spans="2:2">
      <c r="B52" s="2" t="s">
        <v>52</v>
      </c>
    </row>
    <row r="54" spans="1:1">
      <c r="A54" s="2" t="s">
        <v>27</v>
      </c>
    </row>
    <row r="55" spans="2:2">
      <c r="B55" s="2" t="s">
        <v>28</v>
      </c>
    </row>
    <row r="57" spans="2:2">
      <c r="B57" s="2" t="s">
        <v>29</v>
      </c>
    </row>
    <row r="59" spans="2:2">
      <c r="B59" s="2" t="s">
        <v>30</v>
      </c>
    </row>
    <row r="64" spans="1:1">
      <c r="A64" s="2" t="s">
        <v>31</v>
      </c>
    </row>
    <row r="67" spans="1:1">
      <c r="A67" s="2" t="s">
        <v>32</v>
      </c>
    </row>
    <row r="68" spans="1:1">
      <c r="A68" s="2" t="s">
        <v>33</v>
      </c>
    </row>
    <row r="71" spans="1:4">
      <c r="A71" s="2" t="s">
        <v>34</v>
      </c>
      <c r="D71" s="2" t="s">
        <v>35</v>
      </c>
    </row>
    <row r="74" spans="1:4">
      <c r="A74" s="2" t="s">
        <v>36</v>
      </c>
      <c r="D74" s="2" t="s">
        <v>37</v>
      </c>
    </row>
    <row r="75" spans="1:4">
      <c r="A75" s="2" t="s">
        <v>38</v>
      </c>
      <c r="D75" s="2" t="s">
        <v>39</v>
      </c>
    </row>
    <row r="79" spans="1:5">
      <c r="A79" s="2" t="s">
        <v>420</v>
      </c>
      <c r="D79" s="2" t="s">
        <v>41</v>
      </c>
      <c r="E79" s="2" t="s">
        <v>42</v>
      </c>
    </row>
    <row r="80" spans="1:5">
      <c r="A80" s="2" t="s">
        <v>421</v>
      </c>
      <c r="E80" s="2" t="s">
        <v>44</v>
      </c>
    </row>
  </sheetData>
  <mergeCells count="23">
    <mergeCell ref="A4:B4"/>
    <mergeCell ref="A27:E27"/>
    <mergeCell ref="A34:E34"/>
    <mergeCell ref="A36:E36"/>
    <mergeCell ref="A37:E37"/>
    <mergeCell ref="A21:A23"/>
    <mergeCell ref="A24:A26"/>
    <mergeCell ref="A31:A33"/>
    <mergeCell ref="B21:B23"/>
    <mergeCell ref="B24:B26"/>
    <mergeCell ref="B31:B33"/>
    <mergeCell ref="D21:D23"/>
    <mergeCell ref="D24:D26"/>
    <mergeCell ref="D31:D33"/>
    <mergeCell ref="E21:E23"/>
    <mergeCell ref="E24:E26"/>
    <mergeCell ref="E31:E33"/>
    <mergeCell ref="F21:F23"/>
    <mergeCell ref="F24:F26"/>
    <mergeCell ref="F31:F33"/>
    <mergeCell ref="G21:G23"/>
    <mergeCell ref="G24:G26"/>
    <mergeCell ref="G31:G33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48" workbookViewId="0">
      <selection activeCell="C24" sqref="C24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45929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414</v>
      </c>
      <c r="B7" s="3"/>
    </row>
    <row r="8" spans="1:2">
      <c r="A8" s="2" t="s">
        <v>422</v>
      </c>
      <c r="B8" s="3"/>
    </row>
    <row r="9" spans="1:2">
      <c r="A9" s="3" t="s">
        <v>423</v>
      </c>
      <c r="B9" s="3"/>
    </row>
    <row r="10" spans="1:1">
      <c r="A10" s="3" t="s">
        <v>416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91</v>
      </c>
    </row>
    <row r="20" ht="15" spans="3:3">
      <c r="C20" s="89"/>
    </row>
    <row r="21" ht="25.5" customHeight="1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customFormat="1" ht="15" spans="1:7">
      <c r="A22" s="9">
        <v>4</v>
      </c>
      <c r="B22" s="9" t="s">
        <v>13</v>
      </c>
      <c r="C22" s="10" t="s">
        <v>424</v>
      </c>
      <c r="D22" s="11">
        <v>151995</v>
      </c>
      <c r="E22" s="12">
        <f>(D22*0.76)</f>
        <v>115516.2</v>
      </c>
      <c r="F22" s="9" t="s">
        <v>15</v>
      </c>
      <c r="G22" s="13">
        <f>E22*A22</f>
        <v>462064.8</v>
      </c>
    </row>
    <row r="23" customFormat="1" ht="15" spans="1:7">
      <c r="A23" s="14"/>
      <c r="B23" s="14"/>
      <c r="C23" s="15" t="s">
        <v>47</v>
      </c>
      <c r="D23" s="16"/>
      <c r="E23" s="17"/>
      <c r="F23" s="14"/>
      <c r="G23" s="18"/>
    </row>
    <row r="24" customFormat="1" ht="15.75" spans="1:7">
      <c r="A24" s="19"/>
      <c r="B24" s="19"/>
      <c r="C24" s="20" t="s">
        <v>425</v>
      </c>
      <c r="D24" s="21"/>
      <c r="E24" s="22"/>
      <c r="F24" s="19"/>
      <c r="G24" s="23"/>
    </row>
    <row r="25" customFormat="1" ht="15" spans="1:7">
      <c r="A25" s="9">
        <v>6</v>
      </c>
      <c r="B25" s="9" t="s">
        <v>13</v>
      </c>
      <c r="C25" s="10" t="s">
        <v>46</v>
      </c>
      <c r="D25" s="11">
        <v>117995</v>
      </c>
      <c r="E25" s="12">
        <f>(D25*0.76)</f>
        <v>89676.2</v>
      </c>
      <c r="F25" s="9" t="s">
        <v>15</v>
      </c>
      <c r="G25" s="13">
        <f>E25*A25</f>
        <v>538057.2</v>
      </c>
    </row>
    <row r="26" customFormat="1" ht="15" spans="1:7">
      <c r="A26" s="14"/>
      <c r="B26" s="14"/>
      <c r="C26" s="15" t="s">
        <v>47</v>
      </c>
      <c r="D26" s="16"/>
      <c r="E26" s="17"/>
      <c r="F26" s="14"/>
      <c r="G26" s="18"/>
    </row>
    <row r="27" customFormat="1" ht="15.75" spans="1:7">
      <c r="A27" s="19"/>
      <c r="B27" s="19"/>
      <c r="C27" s="20" t="s">
        <v>48</v>
      </c>
      <c r="D27" s="21"/>
      <c r="E27" s="22"/>
      <c r="F27" s="19"/>
      <c r="G27" s="23"/>
    </row>
    <row r="28" customFormat="1" ht="15" spans="1:7">
      <c r="A28" s="9">
        <v>1</v>
      </c>
      <c r="B28" s="9" t="s">
        <v>13</v>
      </c>
      <c r="C28" s="10" t="s">
        <v>75</v>
      </c>
      <c r="D28" s="11">
        <v>76595</v>
      </c>
      <c r="E28" s="12">
        <f>(D28*0.76)-7000</f>
        <v>51212.2</v>
      </c>
      <c r="F28" s="9" t="s">
        <v>15</v>
      </c>
      <c r="G28" s="13">
        <f>E28*A28</f>
        <v>51212.2</v>
      </c>
    </row>
    <row r="29" customFormat="1" ht="15" spans="1:7">
      <c r="A29" s="14"/>
      <c r="B29" s="14"/>
      <c r="C29" s="15" t="s">
        <v>57</v>
      </c>
      <c r="D29" s="16"/>
      <c r="E29" s="17"/>
      <c r="F29" s="14"/>
      <c r="G29" s="18"/>
    </row>
    <row r="30" customFormat="1" ht="15.75" spans="1:7">
      <c r="A30" s="19"/>
      <c r="B30" s="19"/>
      <c r="C30" s="20" t="s">
        <v>76</v>
      </c>
      <c r="D30" s="21"/>
      <c r="E30" s="22"/>
      <c r="F30" s="19"/>
      <c r="G30" s="23"/>
    </row>
    <row r="31" customFormat="1" ht="15" spans="1:7">
      <c r="A31" s="9">
        <v>3</v>
      </c>
      <c r="B31" s="9" t="s">
        <v>13</v>
      </c>
      <c r="C31" s="10" t="s">
        <v>81</v>
      </c>
      <c r="D31" s="11">
        <v>68995</v>
      </c>
      <c r="E31" s="12">
        <f>(D31*0.76)-7000</f>
        <v>45436.2</v>
      </c>
      <c r="F31" s="9" t="s">
        <v>15</v>
      </c>
      <c r="G31" s="13">
        <f>E31*A31</f>
        <v>136308.6</v>
      </c>
    </row>
    <row r="32" customFormat="1" ht="15" spans="1:7">
      <c r="A32" s="14"/>
      <c r="B32" s="14"/>
      <c r="C32" s="15" t="s">
        <v>57</v>
      </c>
      <c r="D32" s="16"/>
      <c r="E32" s="17"/>
      <c r="F32" s="14"/>
      <c r="G32" s="18"/>
    </row>
    <row r="33" customFormat="1" ht="15.75" spans="1:7">
      <c r="A33" s="19"/>
      <c r="B33" s="19"/>
      <c r="C33" s="20" t="s">
        <v>82</v>
      </c>
      <c r="D33" s="21"/>
      <c r="E33" s="22"/>
      <c r="F33" s="19"/>
      <c r="G33" s="23"/>
    </row>
    <row r="34" s="2" customFormat="1" ht="17.25" spans="1:7">
      <c r="A34" s="24" t="s">
        <v>18</v>
      </c>
      <c r="B34" s="74"/>
      <c r="C34" s="74"/>
      <c r="D34" s="25"/>
      <c r="E34" s="26"/>
      <c r="F34" s="75" t="s">
        <v>15</v>
      </c>
      <c r="G34" s="28">
        <f>SUM(G22:G33)</f>
        <v>1187642.8</v>
      </c>
    </row>
    <row r="35" s="2" customFormat="1" ht="15" spans="1:7">
      <c r="A35" s="47" t="s">
        <v>286</v>
      </c>
      <c r="B35" s="48"/>
      <c r="C35" s="49"/>
      <c r="D35" s="50"/>
      <c r="E35" s="21"/>
      <c r="F35" s="19" t="s">
        <v>15</v>
      </c>
      <c r="G35" s="51">
        <v>551510</v>
      </c>
    </row>
    <row r="36" ht="17.25" spans="1:7">
      <c r="A36" s="24" t="s">
        <v>18</v>
      </c>
      <c r="B36" s="74"/>
      <c r="C36" s="74"/>
      <c r="D36" s="25"/>
      <c r="E36" s="26"/>
      <c r="F36" s="75" t="s">
        <v>15</v>
      </c>
      <c r="G36" s="28">
        <f>SUM(G34:G35)</f>
        <v>1739152.8</v>
      </c>
    </row>
    <row r="37" ht="16.5" spans="1:7">
      <c r="A37" s="33"/>
      <c r="B37" s="33"/>
      <c r="C37" s="33"/>
      <c r="D37" s="33"/>
      <c r="E37" s="33"/>
      <c r="F37" s="34"/>
      <c r="G37" s="35"/>
    </row>
    <row r="38" spans="1:1">
      <c r="A38" s="2" t="s">
        <v>19</v>
      </c>
    </row>
    <row r="39" spans="2:2">
      <c r="B39" s="2" t="s">
        <v>20</v>
      </c>
    </row>
    <row r="41" spans="1:1">
      <c r="A41" s="2" t="s">
        <v>25</v>
      </c>
    </row>
    <row r="42" customFormat="1" ht="15" spans="1:2">
      <c r="A42" s="1"/>
      <c r="B42" s="2" t="s">
        <v>52</v>
      </c>
    </row>
    <row r="43" customFormat="1" ht="15" spans="2:2">
      <c r="B43" s="2" t="s">
        <v>62</v>
      </c>
    </row>
    <row r="44" s="1" customFormat="1"/>
    <row r="45" spans="1:1">
      <c r="A45" s="2" t="s">
        <v>27</v>
      </c>
    </row>
    <row r="46" spans="2:2">
      <c r="B46" s="2" t="s">
        <v>28</v>
      </c>
    </row>
    <row r="47" spans="2:2">
      <c r="B47" s="36" t="s">
        <v>83</v>
      </c>
    </row>
    <row r="48" spans="2:2">
      <c r="B48" s="60" t="s">
        <v>84</v>
      </c>
    </row>
    <row r="50" spans="2:2">
      <c r="B50" s="2" t="s">
        <v>29</v>
      </c>
    </row>
    <row r="52" spans="2:2">
      <c r="B52" s="2" t="s">
        <v>30</v>
      </c>
    </row>
    <row r="54" spans="2:2">
      <c r="B54" s="61" t="s">
        <v>346</v>
      </c>
    </row>
    <row r="55" spans="2:2">
      <c r="B55" s="38"/>
    </row>
    <row r="59" spans="1:1">
      <c r="A59" s="2" t="s">
        <v>31</v>
      </c>
    </row>
    <row r="62" spans="1:1">
      <c r="A62" s="2" t="s">
        <v>32</v>
      </c>
    </row>
    <row r="63" spans="1:1">
      <c r="A63" s="2" t="s">
        <v>33</v>
      </c>
    </row>
    <row r="66" spans="1:4">
      <c r="A66" s="2" t="s">
        <v>85</v>
      </c>
      <c r="D66" s="2" t="s">
        <v>35</v>
      </c>
    </row>
    <row r="69" spans="1:4">
      <c r="A69" s="2" t="s">
        <v>36</v>
      </c>
      <c r="D69" s="2" t="s">
        <v>37</v>
      </c>
    </row>
    <row r="70" spans="1:4">
      <c r="A70" s="2" t="s">
        <v>38</v>
      </c>
      <c r="D70" s="2" t="s">
        <v>39</v>
      </c>
    </row>
    <row r="74" spans="1:5">
      <c r="A74" s="2" t="s">
        <v>420</v>
      </c>
      <c r="D74" s="2" t="s">
        <v>41</v>
      </c>
      <c r="E74" s="2" t="s">
        <v>42</v>
      </c>
    </row>
    <row r="75" spans="1:5">
      <c r="A75" s="2" t="s">
        <v>43</v>
      </c>
      <c r="E75" s="2" t="s">
        <v>44</v>
      </c>
    </row>
  </sheetData>
  <mergeCells count="27">
    <mergeCell ref="A4:B4"/>
    <mergeCell ref="A34:E34"/>
    <mergeCell ref="A36:E36"/>
    <mergeCell ref="A22:A24"/>
    <mergeCell ref="A25:A27"/>
    <mergeCell ref="A28:A30"/>
    <mergeCell ref="A31:A33"/>
    <mergeCell ref="B22:B24"/>
    <mergeCell ref="B25:B27"/>
    <mergeCell ref="B28:B30"/>
    <mergeCell ref="B31:B33"/>
    <mergeCell ref="D22:D24"/>
    <mergeCell ref="D25:D27"/>
    <mergeCell ref="D28:D30"/>
    <mergeCell ref="D31:D33"/>
    <mergeCell ref="E22:E24"/>
    <mergeCell ref="E25:E27"/>
    <mergeCell ref="E28:E30"/>
    <mergeCell ref="E31:E33"/>
    <mergeCell ref="F22:F24"/>
    <mergeCell ref="F25:F27"/>
    <mergeCell ref="F28:F30"/>
    <mergeCell ref="F31:F33"/>
    <mergeCell ref="G22:G24"/>
    <mergeCell ref="G25:G27"/>
    <mergeCell ref="G28:G30"/>
    <mergeCell ref="G31:G33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45917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268</v>
      </c>
      <c r="B7" s="3"/>
    </row>
    <row r="8" spans="1:2">
      <c r="A8" s="3" t="s">
        <v>270</v>
      </c>
      <c r="B8" s="3"/>
    </row>
    <row r="9" spans="1:2">
      <c r="A9" s="123" t="s">
        <v>269</v>
      </c>
      <c r="B9" s="3"/>
    </row>
    <row r="10" spans="1:2">
      <c r="A10" s="2" t="s">
        <v>271</v>
      </c>
      <c r="B10" s="3"/>
    </row>
    <row r="11" spans="1:1">
      <c r="A11" s="123"/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20" ht="15" customHeight="1" spans="2:3">
      <c r="B20" s="36"/>
      <c r="C20" s="128" t="s">
        <v>285</v>
      </c>
    </row>
    <row r="21" ht="26.25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spans="1:7">
      <c r="A22" s="9">
        <v>1</v>
      </c>
      <c r="B22" s="9" t="s">
        <v>13</v>
      </c>
      <c r="C22" s="10" t="s">
        <v>92</v>
      </c>
      <c r="D22" s="11">
        <v>165995</v>
      </c>
      <c r="E22" s="12">
        <f>(D22*0.76)-14000</f>
        <v>112156.2</v>
      </c>
      <c r="F22" s="9" t="s">
        <v>15</v>
      </c>
      <c r="G22" s="13">
        <f>E22*A22</f>
        <v>112156.2</v>
      </c>
    </row>
    <row r="23" spans="1:7">
      <c r="A23" s="14"/>
      <c r="B23" s="14"/>
      <c r="C23" s="15" t="s">
        <v>16</v>
      </c>
      <c r="D23" s="16"/>
      <c r="E23" s="17"/>
      <c r="F23" s="14"/>
      <c r="G23" s="18"/>
    </row>
    <row r="24" ht="15" spans="1:7">
      <c r="A24" s="19"/>
      <c r="B24" s="19"/>
      <c r="C24" s="20" t="s">
        <v>93</v>
      </c>
      <c r="D24" s="21"/>
      <c r="E24" s="22"/>
      <c r="F24" s="19"/>
      <c r="G24" s="23"/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SUM(G22:G24)</f>
        <v>112156.2</v>
      </c>
    </row>
    <row r="26" ht="15" spans="1:7">
      <c r="A26" s="47" t="s">
        <v>77</v>
      </c>
      <c r="B26" s="48"/>
      <c r="C26" s="49"/>
      <c r="D26" s="50"/>
      <c r="E26" s="21"/>
      <c r="F26" s="19" t="s">
        <v>15</v>
      </c>
      <c r="G26" s="51">
        <v>23650</v>
      </c>
    </row>
    <row r="27" ht="15" spans="1:7">
      <c r="A27" s="42" t="s">
        <v>78</v>
      </c>
      <c r="B27" s="52"/>
      <c r="C27" s="52"/>
      <c r="D27" s="43"/>
      <c r="E27" s="44"/>
      <c r="F27" s="53" t="s">
        <v>15</v>
      </c>
      <c r="G27" s="46">
        <v>600</v>
      </c>
    </row>
    <row r="28" ht="17.25" spans="1:7">
      <c r="A28" s="24" t="s">
        <v>79</v>
      </c>
      <c r="B28" s="74"/>
      <c r="C28" s="74"/>
      <c r="D28" s="25"/>
      <c r="E28" s="26"/>
      <c r="F28" s="75" t="s">
        <v>15</v>
      </c>
      <c r="G28" s="28">
        <f>SUM(G25:G27)</f>
        <v>136406.2</v>
      </c>
    </row>
    <row r="29" ht="16.5" spans="1:7">
      <c r="A29" s="33"/>
      <c r="B29" s="33"/>
      <c r="C29" s="33"/>
      <c r="D29" s="33"/>
      <c r="E29" s="33"/>
      <c r="F29" s="90"/>
      <c r="G29" s="35"/>
    </row>
    <row r="30" ht="15" customHeight="1" spans="2:3">
      <c r="B30" s="36"/>
      <c r="C30" s="128" t="s">
        <v>289</v>
      </c>
    </row>
    <row r="31" ht="26.25" spans="1:7">
      <c r="A31" s="5" t="s">
        <v>7</v>
      </c>
      <c r="B31" s="5" t="s">
        <v>8</v>
      </c>
      <c r="C31" s="5" t="s">
        <v>9</v>
      </c>
      <c r="D31" s="5" t="s">
        <v>10</v>
      </c>
      <c r="E31" s="6" t="s">
        <v>11</v>
      </c>
      <c r="F31" s="7"/>
      <c r="G31" s="8" t="s">
        <v>12</v>
      </c>
    </row>
    <row r="32" spans="1:7">
      <c r="A32" s="9">
        <v>1</v>
      </c>
      <c r="B32" s="9" t="s">
        <v>13</v>
      </c>
      <c r="C32" s="10" t="s">
        <v>253</v>
      </c>
      <c r="D32" s="11">
        <v>80495</v>
      </c>
      <c r="E32" s="12">
        <f>(D32*0.76)-2500</f>
        <v>58676.2</v>
      </c>
      <c r="F32" s="9" t="s">
        <v>15</v>
      </c>
      <c r="G32" s="13">
        <f>E32*A32</f>
        <v>58676.2</v>
      </c>
    </row>
    <row r="33" spans="1:7">
      <c r="A33" s="14"/>
      <c r="B33" s="14"/>
      <c r="C33" s="15" t="s">
        <v>16</v>
      </c>
      <c r="D33" s="16"/>
      <c r="E33" s="17"/>
      <c r="F33" s="14"/>
      <c r="G33" s="18"/>
    </row>
    <row r="34" ht="15" spans="1:7">
      <c r="A34" s="19"/>
      <c r="B34" s="19"/>
      <c r="C34" s="20" t="s">
        <v>254</v>
      </c>
      <c r="D34" s="21"/>
      <c r="E34" s="22"/>
      <c r="F34" s="19"/>
      <c r="G34" s="23"/>
    </row>
    <row r="35" ht="17.25" spans="1:7">
      <c r="A35" s="24" t="s">
        <v>18</v>
      </c>
      <c r="B35" s="74"/>
      <c r="C35" s="74"/>
      <c r="D35" s="25"/>
      <c r="E35" s="26"/>
      <c r="F35" s="75" t="s">
        <v>15</v>
      </c>
      <c r="G35" s="28">
        <f>SUM(G32:G34)</f>
        <v>58676.2</v>
      </c>
    </row>
    <row r="36" ht="15" spans="1:7">
      <c r="A36" s="47" t="s">
        <v>77</v>
      </c>
      <c r="B36" s="48"/>
      <c r="C36" s="49"/>
      <c r="D36" s="50"/>
      <c r="E36" s="21"/>
      <c r="F36" s="19" t="s">
        <v>15</v>
      </c>
      <c r="G36" s="51">
        <v>20650</v>
      </c>
    </row>
    <row r="37" ht="15" spans="1:7">
      <c r="A37" s="42" t="s">
        <v>78</v>
      </c>
      <c r="B37" s="52"/>
      <c r="C37" s="52"/>
      <c r="D37" s="43"/>
      <c r="E37" s="44"/>
      <c r="F37" s="53" t="s">
        <v>15</v>
      </c>
      <c r="G37" s="46">
        <v>600</v>
      </c>
    </row>
    <row r="38" ht="17.25" spans="1:7">
      <c r="A38" s="24" t="s">
        <v>79</v>
      </c>
      <c r="B38" s="74"/>
      <c r="C38" s="74"/>
      <c r="D38" s="25"/>
      <c r="E38" s="26"/>
      <c r="F38" s="75" t="s">
        <v>15</v>
      </c>
      <c r="G38" s="28">
        <f>SUM(G35:G37)</f>
        <v>79926.2</v>
      </c>
    </row>
    <row r="39" ht="16.5" spans="1:7">
      <c r="A39" s="33"/>
      <c r="B39" s="33"/>
      <c r="C39" s="33"/>
      <c r="D39" s="33"/>
      <c r="E39" s="33"/>
      <c r="F39" s="90"/>
      <c r="G39" s="35"/>
    </row>
    <row r="40" spans="1:1">
      <c r="A40" s="2" t="s">
        <v>19</v>
      </c>
    </row>
    <row r="41" spans="2:2">
      <c r="B41" s="2" t="s">
        <v>20</v>
      </c>
    </row>
    <row r="43" spans="1:1">
      <c r="A43" s="2" t="s">
        <v>25</v>
      </c>
    </row>
    <row r="44" spans="2:2">
      <c r="B44" s="2" t="s">
        <v>26</v>
      </c>
    </row>
    <row r="45" spans="2:2">
      <c r="B45" s="2" t="s">
        <v>255</v>
      </c>
    </row>
    <row r="47" spans="1:1">
      <c r="A47" s="2" t="s">
        <v>426</v>
      </c>
    </row>
    <row r="48" spans="2:2">
      <c r="B48" s="2" t="s">
        <v>135</v>
      </c>
    </row>
    <row r="49" spans="2:2">
      <c r="B49" s="2" t="s">
        <v>28</v>
      </c>
    </row>
    <row r="51" spans="2:2">
      <c r="B51" s="36" t="s">
        <v>83</v>
      </c>
    </row>
    <row r="52" spans="2:2">
      <c r="B52" s="60" t="s">
        <v>84</v>
      </c>
    </row>
    <row r="54" spans="2:2">
      <c r="B54" s="2" t="s">
        <v>29</v>
      </c>
    </row>
    <row r="56" spans="2:2">
      <c r="B56" s="2" t="s">
        <v>30</v>
      </c>
    </row>
    <row r="57" spans="2:2">
      <c r="B57" s="61"/>
    </row>
    <row r="61" spans="1:1">
      <c r="A61" s="2" t="s">
        <v>31</v>
      </c>
    </row>
    <row r="64" spans="1:1">
      <c r="A64" s="2" t="s">
        <v>32</v>
      </c>
    </row>
    <row r="65" spans="1:1">
      <c r="A65" s="2" t="s">
        <v>33</v>
      </c>
    </row>
    <row r="68" spans="1:4">
      <c r="A68" s="2" t="s">
        <v>34</v>
      </c>
      <c r="D68" s="2" t="s">
        <v>35</v>
      </c>
    </row>
    <row r="71" spans="1:4">
      <c r="A71" s="2" t="s">
        <v>36</v>
      </c>
      <c r="D71" s="2" t="s">
        <v>37</v>
      </c>
    </row>
    <row r="72" spans="1:4">
      <c r="A72" s="2" t="s">
        <v>38</v>
      </c>
      <c r="D72" s="2" t="s">
        <v>39</v>
      </c>
    </row>
    <row r="76" spans="1:5">
      <c r="A76" s="2" t="s">
        <v>427</v>
      </c>
      <c r="D76" s="2" t="s">
        <v>41</v>
      </c>
      <c r="E76" s="2" t="s">
        <v>42</v>
      </c>
    </row>
    <row r="77" spans="1:5">
      <c r="A77" s="2" t="s">
        <v>428</v>
      </c>
      <c r="E77" s="2" t="s">
        <v>44</v>
      </c>
    </row>
  </sheetData>
  <mergeCells count="19">
    <mergeCell ref="A4:B4"/>
    <mergeCell ref="A25:E25"/>
    <mergeCell ref="A27:E27"/>
    <mergeCell ref="A28:E28"/>
    <mergeCell ref="A35:E35"/>
    <mergeCell ref="A37:E37"/>
    <mergeCell ref="A38:E38"/>
    <mergeCell ref="A22:A24"/>
    <mergeCell ref="A32:A34"/>
    <mergeCell ref="B22:B24"/>
    <mergeCell ref="B32:B34"/>
    <mergeCell ref="D22:D24"/>
    <mergeCell ref="D32:D34"/>
    <mergeCell ref="E22:E24"/>
    <mergeCell ref="E32:E34"/>
    <mergeCell ref="F22:F24"/>
    <mergeCell ref="F32:F34"/>
    <mergeCell ref="G22:G24"/>
    <mergeCell ref="G32:G3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48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45917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429</v>
      </c>
    </row>
    <row r="8" spans="1:1">
      <c r="A8" s="2" t="s">
        <v>430</v>
      </c>
    </row>
    <row r="9" spans="1:1">
      <c r="A9" s="2" t="s">
        <v>214</v>
      </c>
    </row>
    <row r="10" spans="1:1">
      <c r="A10" s="2" t="s">
        <v>215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9" spans="1:1">
      <c r="A19" s="2" t="s">
        <v>107</v>
      </c>
    </row>
    <row r="20" ht="15" spans="3:3">
      <c r="C20" s="36"/>
    </row>
    <row r="21" ht="25.5" customHeight="1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spans="1:7">
      <c r="A22" s="9">
        <v>1</v>
      </c>
      <c r="B22" s="9" t="s">
        <v>13</v>
      </c>
      <c r="C22" s="63" t="s">
        <v>240</v>
      </c>
      <c r="D22" s="64">
        <v>14595</v>
      </c>
      <c r="E22" s="12">
        <f>D22*0.75</f>
        <v>10946.25</v>
      </c>
      <c r="F22" s="9" t="s">
        <v>15</v>
      </c>
      <c r="G22" s="65">
        <f>E22*A22</f>
        <v>10946.25</v>
      </c>
    </row>
    <row r="23" spans="1:7">
      <c r="A23" s="14"/>
      <c r="B23" s="14"/>
      <c r="C23" s="67" t="s">
        <v>241</v>
      </c>
      <c r="D23" s="68"/>
      <c r="E23" s="17"/>
      <c r="F23" s="14"/>
      <c r="G23" s="69"/>
    </row>
    <row r="24" ht="15" spans="1:7">
      <c r="A24" s="19"/>
      <c r="B24" s="19"/>
      <c r="C24" s="71" t="s">
        <v>242</v>
      </c>
      <c r="D24" s="72"/>
      <c r="E24" s="22"/>
      <c r="F24" s="19"/>
      <c r="G24" s="73"/>
    </row>
    <row r="25" spans="1:7">
      <c r="A25" s="9">
        <v>1</v>
      </c>
      <c r="B25" s="62" t="s">
        <v>13</v>
      </c>
      <c r="C25" s="63" t="s">
        <v>243</v>
      </c>
      <c r="D25" s="64">
        <v>17195</v>
      </c>
      <c r="E25" s="12">
        <f>D25*0.75</f>
        <v>12896.25</v>
      </c>
      <c r="F25" s="9" t="s">
        <v>15</v>
      </c>
      <c r="G25" s="65">
        <f>E25*A25</f>
        <v>12896.25</v>
      </c>
    </row>
    <row r="26" spans="1:7">
      <c r="A26" s="14"/>
      <c r="B26" s="66"/>
      <c r="C26" s="67" t="s">
        <v>244</v>
      </c>
      <c r="D26" s="68"/>
      <c r="E26" s="17"/>
      <c r="F26" s="14"/>
      <c r="G26" s="69"/>
    </row>
    <row r="27" ht="15" spans="1:7">
      <c r="A27" s="19"/>
      <c r="B27" s="70"/>
      <c r="C27" s="71" t="s">
        <v>245</v>
      </c>
      <c r="D27" s="72"/>
      <c r="E27" s="22"/>
      <c r="F27" s="19"/>
      <c r="G27" s="73"/>
    </row>
    <row r="28" ht="15" spans="1:7">
      <c r="A28" s="42" t="s">
        <v>78</v>
      </c>
      <c r="B28" s="52"/>
      <c r="C28" s="52"/>
      <c r="D28" s="43"/>
      <c r="E28" s="44"/>
      <c r="F28" s="53" t="s">
        <v>15</v>
      </c>
      <c r="G28" s="46">
        <v>600</v>
      </c>
    </row>
    <row r="29" ht="17.25" spans="1:7">
      <c r="A29" s="24" t="s">
        <v>18</v>
      </c>
      <c r="B29" s="74"/>
      <c r="C29" s="74"/>
      <c r="D29" s="25"/>
      <c r="E29" s="26"/>
      <c r="F29" s="75" t="s">
        <v>15</v>
      </c>
      <c r="G29" s="28">
        <f>SUM(G22:G28)</f>
        <v>24442.5</v>
      </c>
    </row>
    <row r="30" ht="16.5" spans="1:7">
      <c r="A30" s="33"/>
      <c r="B30" s="33"/>
      <c r="C30" s="33"/>
      <c r="D30" s="33"/>
      <c r="E30" s="33"/>
      <c r="F30" s="34"/>
      <c r="G30" s="35"/>
    </row>
    <row r="31" spans="1:1">
      <c r="A31" s="2" t="s">
        <v>19</v>
      </c>
    </row>
    <row r="32" spans="2:2">
      <c r="B32" s="2" t="s">
        <v>20</v>
      </c>
    </row>
    <row r="34" spans="1:1">
      <c r="A34" s="2" t="s">
        <v>21</v>
      </c>
    </row>
    <row r="35" s="1" customFormat="1" spans="1:2">
      <c r="A35" s="2"/>
      <c r="B35" s="2" t="s">
        <v>279</v>
      </c>
    </row>
    <row r="37" spans="1:1">
      <c r="A37" s="2" t="s">
        <v>25</v>
      </c>
    </row>
    <row r="38" customFormat="1" ht="15" spans="2:2">
      <c r="B38" s="2" t="s">
        <v>246</v>
      </c>
    </row>
    <row r="39" s="1" customFormat="1" spans="2:2">
      <c r="B39" s="2"/>
    </row>
    <row r="40" spans="1:1">
      <c r="A40" s="2" t="s">
        <v>27</v>
      </c>
    </row>
    <row r="41" spans="2:2">
      <c r="B41" s="2" t="s">
        <v>28</v>
      </c>
    </row>
    <row r="42" s="1" customFormat="1" spans="2:2">
      <c r="B42" s="36"/>
    </row>
    <row r="43" spans="2:2">
      <c r="B43" s="2" t="s">
        <v>29</v>
      </c>
    </row>
    <row r="45" spans="2:2">
      <c r="B45" s="2" t="s">
        <v>30</v>
      </c>
    </row>
    <row r="51" spans="1:1">
      <c r="A51" s="2" t="s">
        <v>31</v>
      </c>
    </row>
    <row r="54" spans="1:1">
      <c r="A54" s="2" t="s">
        <v>32</v>
      </c>
    </row>
    <row r="55" spans="1:1">
      <c r="A55" s="2" t="s">
        <v>33</v>
      </c>
    </row>
    <row r="58" spans="1:4">
      <c r="A58" s="2" t="s">
        <v>150</v>
      </c>
      <c r="D58" s="2" t="s">
        <v>35</v>
      </c>
    </row>
    <row r="61" spans="1:4">
      <c r="A61" s="2" t="s">
        <v>36</v>
      </c>
      <c r="D61" s="2" t="s">
        <v>37</v>
      </c>
    </row>
    <row r="62" spans="1:4">
      <c r="A62" s="2" t="s">
        <v>38</v>
      </c>
      <c r="D62" s="2" t="s">
        <v>39</v>
      </c>
    </row>
    <row r="66" spans="1:5">
      <c r="A66" s="2" t="s">
        <v>431</v>
      </c>
      <c r="D66" s="2" t="s">
        <v>41</v>
      </c>
      <c r="E66" s="2" t="s">
        <v>42</v>
      </c>
    </row>
    <row r="67" spans="1:5">
      <c r="A67" s="2" t="s">
        <v>248</v>
      </c>
      <c r="E67" s="2" t="s">
        <v>44</v>
      </c>
    </row>
  </sheetData>
  <mergeCells count="15">
    <mergeCell ref="A4:B4"/>
    <mergeCell ref="A28:E28"/>
    <mergeCell ref="A29:E29"/>
    <mergeCell ref="A22:A24"/>
    <mergeCell ref="A25:A27"/>
    <mergeCell ref="B22:B24"/>
    <mergeCell ref="B25:B27"/>
    <mergeCell ref="D22:D24"/>
    <mergeCell ref="D25:D27"/>
    <mergeCell ref="E22:E24"/>
    <mergeCell ref="E25:E27"/>
    <mergeCell ref="F22:F24"/>
    <mergeCell ref="F25:F27"/>
    <mergeCell ref="G22:G24"/>
    <mergeCell ref="G25:G27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5" workbookViewId="0">
      <selection activeCell="A7" sqref="A7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96</v>
      </c>
      <c r="B7" s="3"/>
    </row>
    <row r="8" spans="1:2">
      <c r="A8" s="3" t="s">
        <v>97</v>
      </c>
      <c r="B8" s="3"/>
    </row>
    <row r="9" spans="1:2">
      <c r="A9" s="3" t="s">
        <v>98</v>
      </c>
      <c r="B9" s="3"/>
    </row>
    <row r="10" spans="1:1">
      <c r="A10" s="2" t="s">
        <v>99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107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75</v>
      </c>
      <c r="D21" s="11">
        <v>76595</v>
      </c>
      <c r="E21" s="12">
        <f>(D21*0.76)-7000</f>
        <v>51212.2</v>
      </c>
      <c r="F21" s="9" t="s">
        <v>15</v>
      </c>
      <c r="G21" s="13">
        <f>E21*A21</f>
        <v>51212.2</v>
      </c>
    </row>
    <row r="22" spans="1:7">
      <c r="A22" s="14"/>
      <c r="B22" s="14"/>
      <c r="C22" s="15" t="s">
        <v>57</v>
      </c>
      <c r="D22" s="16"/>
      <c r="E22" s="17"/>
      <c r="F22" s="14"/>
      <c r="G22" s="18"/>
    </row>
    <row r="23" ht="15" spans="1:7">
      <c r="A23" s="19"/>
      <c r="B23" s="19"/>
      <c r="C23" s="20" t="s">
        <v>76</v>
      </c>
      <c r="D23" s="21"/>
      <c r="E23" s="22"/>
      <c r="F23" s="19"/>
      <c r="G23" s="23"/>
    </row>
    <row r="24" spans="1:7">
      <c r="A24" s="9">
        <v>2</v>
      </c>
      <c r="B24" s="9" t="s">
        <v>13</v>
      </c>
      <c r="C24" s="10" t="s">
        <v>100</v>
      </c>
      <c r="D24" s="11">
        <v>41995</v>
      </c>
      <c r="E24" s="12">
        <f>(D24*0.76)-4000</f>
        <v>27916.2</v>
      </c>
      <c r="F24" s="9" t="s">
        <v>15</v>
      </c>
      <c r="G24" s="13">
        <f>E24*A24</f>
        <v>55832.4</v>
      </c>
    </row>
    <row r="25" spans="1:7">
      <c r="A25" s="14"/>
      <c r="B25" s="14"/>
      <c r="C25" s="15" t="s">
        <v>101</v>
      </c>
      <c r="D25" s="16"/>
      <c r="E25" s="17"/>
      <c r="F25" s="14"/>
      <c r="G25" s="18"/>
    </row>
    <row r="26" ht="15" spans="1:7">
      <c r="A26" s="19"/>
      <c r="B26" s="19"/>
      <c r="C26" s="20" t="s">
        <v>102</v>
      </c>
      <c r="D26" s="21"/>
      <c r="E26" s="22"/>
      <c r="F26" s="19"/>
      <c r="G26" s="23"/>
    </row>
    <row r="27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107044.6</v>
      </c>
    </row>
    <row r="28" ht="15" spans="1:7">
      <c r="A28" s="47" t="s">
        <v>77</v>
      </c>
      <c r="B28" s="48"/>
      <c r="C28" s="49"/>
      <c r="D28" s="50"/>
      <c r="E28" s="21"/>
      <c r="F28" s="19" t="s">
        <v>15</v>
      </c>
      <c r="G28" s="51">
        <v>74520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79</v>
      </c>
      <c r="B30" s="74"/>
      <c r="C30" s="74"/>
      <c r="D30" s="25"/>
      <c r="E30" s="26"/>
      <c r="F30" s="75" t="s">
        <v>15</v>
      </c>
      <c r="G30" s="28">
        <f>SUM(G27:G29)</f>
        <v>182164.6</v>
      </c>
    </row>
    <row r="31" s="1" customFormat="1" ht="16.5" spans="1:7">
      <c r="A31" s="33"/>
      <c r="B31" s="33"/>
      <c r="C31" s="33"/>
      <c r="D31" s="33"/>
      <c r="E31" s="33"/>
      <c r="F31" s="90"/>
      <c r="G31" s="35"/>
    </row>
    <row r="32" s="1" customFormat="1" ht="15" spans="1:7">
      <c r="A32" s="2"/>
      <c r="B32" s="2"/>
      <c r="C32" s="107" t="s">
        <v>80</v>
      </c>
      <c r="D32" s="2"/>
      <c r="E32" s="2"/>
      <c r="F32" s="2"/>
      <c r="G32" s="2"/>
    </row>
    <row r="33" s="1" customFormat="1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="1" customFormat="1" spans="1:7">
      <c r="A34" s="9">
        <v>1</v>
      </c>
      <c r="B34" s="9" t="s">
        <v>13</v>
      </c>
      <c r="C34" s="10" t="s">
        <v>75</v>
      </c>
      <c r="D34" s="11">
        <v>76595</v>
      </c>
      <c r="E34" s="12">
        <f>(D34*0.76)-7000</f>
        <v>51212.2</v>
      </c>
      <c r="F34" s="9" t="s">
        <v>15</v>
      </c>
      <c r="G34" s="13">
        <f>E34*A34</f>
        <v>51212.2</v>
      </c>
    </row>
    <row r="35" s="1" customFormat="1" spans="1:7">
      <c r="A35" s="14"/>
      <c r="B35" s="14"/>
      <c r="C35" s="15" t="s">
        <v>57</v>
      </c>
      <c r="D35" s="16"/>
      <c r="E35" s="17"/>
      <c r="F35" s="14"/>
      <c r="G35" s="18"/>
    </row>
    <row r="36" s="1" customFormat="1" ht="15" spans="1:7">
      <c r="A36" s="19"/>
      <c r="B36" s="19"/>
      <c r="C36" s="20" t="s">
        <v>76</v>
      </c>
      <c r="D36" s="21"/>
      <c r="E36" s="22"/>
      <c r="F36" s="19"/>
      <c r="G36" s="23"/>
    </row>
    <row r="37" s="1" customFormat="1" spans="1:7">
      <c r="A37" s="9">
        <v>2</v>
      </c>
      <c r="B37" s="9" t="s">
        <v>13</v>
      </c>
      <c r="C37" s="10" t="s">
        <v>56</v>
      </c>
      <c r="D37" s="11">
        <v>59595</v>
      </c>
      <c r="E37" s="12">
        <f>(D37*0.76)-7000</f>
        <v>38292.2</v>
      </c>
      <c r="F37" s="9" t="s">
        <v>15</v>
      </c>
      <c r="G37" s="13">
        <f>E37*A37</f>
        <v>76584.4</v>
      </c>
    </row>
    <row r="38" s="1" customFormat="1" spans="1:7">
      <c r="A38" s="14"/>
      <c r="B38" s="14"/>
      <c r="C38" s="15" t="s">
        <v>57</v>
      </c>
      <c r="D38" s="16"/>
      <c r="E38" s="17"/>
      <c r="F38" s="14"/>
      <c r="G38" s="18"/>
    </row>
    <row r="39" s="1" customFormat="1" ht="15" spans="1:7">
      <c r="A39" s="19"/>
      <c r="B39" s="19"/>
      <c r="C39" s="20" t="s">
        <v>58</v>
      </c>
      <c r="D39" s="21"/>
      <c r="E39" s="22"/>
      <c r="F39" s="19"/>
      <c r="G39" s="23"/>
    </row>
    <row r="40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SUM(G34:G39)</f>
        <v>127796.6</v>
      </c>
    </row>
    <row r="41" ht="15" spans="1:7">
      <c r="A41" s="47" t="s">
        <v>77</v>
      </c>
      <c r="B41" s="48"/>
      <c r="C41" s="49"/>
      <c r="D41" s="50"/>
      <c r="E41" s="21"/>
      <c r="F41" s="19" t="s">
        <v>15</v>
      </c>
      <c r="G41" s="51">
        <v>74520</v>
      </c>
    </row>
    <row r="42" customFormat="1" ht="15.75" spans="1:8">
      <c r="A42" s="42" t="s">
        <v>78</v>
      </c>
      <c r="B42" s="52"/>
      <c r="C42" s="52"/>
      <c r="D42" s="43"/>
      <c r="E42" s="44"/>
      <c r="F42" s="53" t="s">
        <v>15</v>
      </c>
      <c r="G42" s="46">
        <v>600</v>
      </c>
      <c r="H42" s="1"/>
    </row>
    <row r="43" ht="17.25" spans="1:7">
      <c r="A43" s="24" t="s">
        <v>79</v>
      </c>
      <c r="B43" s="74"/>
      <c r="C43" s="74"/>
      <c r="D43" s="25"/>
      <c r="E43" s="26"/>
      <c r="F43" s="75" t="s">
        <v>15</v>
      </c>
      <c r="G43" s="28">
        <f>SUM(G40:G42)</f>
        <v>202916.6</v>
      </c>
    </row>
    <row r="44" s="1" customFormat="1" ht="16.5" spans="1:7">
      <c r="A44" s="33"/>
      <c r="B44" s="33"/>
      <c r="C44" s="33"/>
      <c r="D44" s="33"/>
      <c r="E44" s="33"/>
      <c r="F44" s="90"/>
      <c r="G44" s="35"/>
    </row>
    <row r="45" spans="1:1">
      <c r="A45" s="2" t="s">
        <v>19</v>
      </c>
    </row>
    <row r="46" spans="2:2">
      <c r="B46" s="2" t="s">
        <v>20</v>
      </c>
    </row>
    <row r="48" spans="1:1">
      <c r="A48" s="2" t="s">
        <v>25</v>
      </c>
    </row>
    <row r="49" spans="2:2">
      <c r="B49" s="2" t="s">
        <v>62</v>
      </c>
    </row>
    <row r="51" spans="1:1">
      <c r="A51" s="2" t="s">
        <v>27</v>
      </c>
    </row>
    <row r="52" spans="2:2">
      <c r="B52" s="2" t="s">
        <v>28</v>
      </c>
    </row>
    <row r="53" spans="2:2">
      <c r="B53" s="36" t="s">
        <v>83</v>
      </c>
    </row>
    <row r="54" spans="2:2">
      <c r="B54" s="60" t="s">
        <v>84</v>
      </c>
    </row>
    <row r="56" spans="2:2">
      <c r="B56" s="2" t="s">
        <v>29</v>
      </c>
    </row>
    <row r="58" spans="2:2">
      <c r="B58" s="2" t="s">
        <v>30</v>
      </c>
    </row>
    <row r="59" spans="2:2">
      <c r="B59" s="38"/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70" spans="1:4">
      <c r="A70" s="2" t="s">
        <v>85</v>
      </c>
      <c r="D70" s="2" t="s">
        <v>35</v>
      </c>
    </row>
    <row r="73" spans="1:4">
      <c r="A73" s="2" t="s">
        <v>36</v>
      </c>
      <c r="D73" s="2" t="s">
        <v>37</v>
      </c>
    </row>
    <row r="74" spans="1:4">
      <c r="A74" s="2" t="s">
        <v>38</v>
      </c>
      <c r="D74" s="2" t="s">
        <v>39</v>
      </c>
    </row>
    <row r="79" spans="1:5">
      <c r="A79" s="2" t="s">
        <v>103</v>
      </c>
      <c r="D79" s="2" t="s">
        <v>41</v>
      </c>
      <c r="E79" s="2" t="s">
        <v>42</v>
      </c>
    </row>
    <row r="80" spans="1:5">
      <c r="A80" s="2" t="s">
        <v>87</v>
      </c>
      <c r="E80" s="2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59"/>
  <sheetViews>
    <sheetView topLeftCell="A41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8.1047619047619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45917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258</v>
      </c>
      <c r="B7" s="3"/>
    </row>
    <row r="8" spans="1:1">
      <c r="A8" s="3"/>
    </row>
    <row r="9" spans="1:1">
      <c r="A9" s="2" t="s">
        <v>3</v>
      </c>
    </row>
    <row r="11" spans="2:2">
      <c r="B11" s="2" t="s">
        <v>4</v>
      </c>
    </row>
    <row r="12" spans="2:2">
      <c r="B12" s="2" t="s">
        <v>5</v>
      </c>
    </row>
    <row r="14" spans="1:1">
      <c r="A14" s="2" t="s">
        <v>107</v>
      </c>
    </row>
    <row r="15" ht="15" spans="3:3">
      <c r="C15" s="107"/>
    </row>
    <row r="16" ht="25.5" customHeight="1" spans="1:7">
      <c r="A16" s="5" t="s">
        <v>7</v>
      </c>
      <c r="B16" s="5" t="s">
        <v>8</v>
      </c>
      <c r="C16" s="5" t="s">
        <v>9</v>
      </c>
      <c r="D16" s="5" t="s">
        <v>10</v>
      </c>
      <c r="E16" s="6" t="s">
        <v>11</v>
      </c>
      <c r="F16" s="7"/>
      <c r="G16" s="8" t="s">
        <v>12</v>
      </c>
    </row>
    <row r="17" spans="1:7">
      <c r="A17" s="9">
        <v>2</v>
      </c>
      <c r="B17" s="9" t="s">
        <v>13</v>
      </c>
      <c r="C17" s="10" t="s">
        <v>46</v>
      </c>
      <c r="D17" s="11">
        <v>117995</v>
      </c>
      <c r="E17" s="12">
        <f>(D17*0.76)</f>
        <v>89676.2</v>
      </c>
      <c r="F17" s="9" t="s">
        <v>15</v>
      </c>
      <c r="G17" s="13">
        <f>E17*A17</f>
        <v>179352.4</v>
      </c>
    </row>
    <row r="18" spans="1:7">
      <c r="A18" s="14"/>
      <c r="B18" s="14"/>
      <c r="C18" s="15" t="s">
        <v>47</v>
      </c>
      <c r="D18" s="16"/>
      <c r="E18" s="17"/>
      <c r="F18" s="14"/>
      <c r="G18" s="18"/>
    </row>
    <row r="19" ht="15" spans="1:7">
      <c r="A19" s="19"/>
      <c r="B19" s="19"/>
      <c r="C19" s="20" t="s">
        <v>48</v>
      </c>
      <c r="D19" s="21"/>
      <c r="E19" s="22"/>
      <c r="F19" s="19"/>
      <c r="G19" s="23"/>
    </row>
    <row r="20" ht="15" spans="1:7">
      <c r="A20" s="42" t="s">
        <v>78</v>
      </c>
      <c r="B20" s="52"/>
      <c r="C20" s="52"/>
      <c r="D20" s="43"/>
      <c r="E20" s="44"/>
      <c r="F20" s="53" t="s">
        <v>15</v>
      </c>
      <c r="G20" s="46">
        <v>600</v>
      </c>
    </row>
    <row r="21" ht="17.25" spans="1:7">
      <c r="A21" s="24" t="s">
        <v>18</v>
      </c>
      <c r="B21" s="74"/>
      <c r="C21" s="74"/>
      <c r="D21" s="25"/>
      <c r="E21" s="26"/>
      <c r="F21" s="75" t="s">
        <v>15</v>
      </c>
      <c r="G21" s="28">
        <f>SUM(G17:G20)</f>
        <v>179952.4</v>
      </c>
    </row>
    <row r="22" ht="16.5" spans="1:7">
      <c r="A22" s="33"/>
      <c r="B22" s="33"/>
      <c r="C22" s="33"/>
      <c r="D22" s="33"/>
      <c r="E22" s="33"/>
      <c r="F22" s="34"/>
      <c r="G22" s="35"/>
    </row>
    <row r="23" ht="16.5" spans="1:7">
      <c r="A23" s="33"/>
      <c r="B23" s="33"/>
      <c r="C23" s="33"/>
      <c r="D23" s="33"/>
      <c r="E23" s="33"/>
      <c r="F23" s="34"/>
      <c r="G23" s="35"/>
    </row>
    <row r="24" spans="1:1">
      <c r="A24" s="2" t="s">
        <v>19</v>
      </c>
    </row>
    <row r="25" spans="2:2">
      <c r="B25" s="2" t="s">
        <v>20</v>
      </c>
    </row>
    <row r="27" spans="1:1">
      <c r="A27" s="2" t="s">
        <v>21</v>
      </c>
    </row>
    <row r="28" spans="2:2">
      <c r="B28" s="56" t="s">
        <v>49</v>
      </c>
    </row>
    <row r="29" spans="2:2">
      <c r="B29" s="55" t="s">
        <v>50</v>
      </c>
    </row>
    <row r="30" spans="2:2">
      <c r="B30" s="55" t="s">
        <v>51</v>
      </c>
    </row>
    <row r="32" spans="1:1">
      <c r="A32" s="2" t="s">
        <v>25</v>
      </c>
    </row>
    <row r="33" s="1" customFormat="1" spans="2:2">
      <c r="B33" s="2" t="s">
        <v>52</v>
      </c>
    </row>
    <row r="34" s="1" customFormat="1" spans="2:2">
      <c r="B34" s="2"/>
    </row>
    <row r="36" spans="1:1">
      <c r="A36" s="2" t="s">
        <v>27</v>
      </c>
    </row>
    <row r="37" spans="2:2">
      <c r="B37" s="2" t="s">
        <v>28</v>
      </c>
    </row>
    <row r="39" spans="2:2">
      <c r="B39" s="2" t="s">
        <v>29</v>
      </c>
    </row>
    <row r="41" spans="2:2">
      <c r="B41" s="2" t="s">
        <v>30</v>
      </c>
    </row>
    <row r="44" spans="1:1">
      <c r="A44" s="2" t="s">
        <v>31</v>
      </c>
    </row>
    <row r="47" spans="1:1">
      <c r="A47" s="2" t="s">
        <v>32</v>
      </c>
    </row>
    <row r="48" spans="1:1">
      <c r="A48" s="2" t="s">
        <v>33</v>
      </c>
    </row>
    <row r="51" spans="1:4">
      <c r="A51" s="2" t="s">
        <v>85</v>
      </c>
      <c r="D51" s="2" t="s">
        <v>35</v>
      </c>
    </row>
    <row r="54" spans="1:4">
      <c r="A54" s="2" t="s">
        <v>36</v>
      </c>
      <c r="D54" s="2" t="s">
        <v>37</v>
      </c>
    </row>
    <row r="55" spans="1:4">
      <c r="A55" s="2" t="s">
        <v>38</v>
      </c>
      <c r="D55" s="2" t="s">
        <v>39</v>
      </c>
    </row>
    <row r="58" spans="1:5">
      <c r="A58" s="2" t="s">
        <v>351</v>
      </c>
      <c r="D58" s="2" t="s">
        <v>41</v>
      </c>
      <c r="E58" s="2" t="s">
        <v>42</v>
      </c>
    </row>
    <row r="59" spans="1:5">
      <c r="A59" s="2" t="s">
        <v>54</v>
      </c>
      <c r="E59" s="2" t="s">
        <v>44</v>
      </c>
    </row>
  </sheetData>
  <mergeCells count="9">
    <mergeCell ref="A4:B4"/>
    <mergeCell ref="A20:E20"/>
    <mergeCell ref="A21:E21"/>
    <mergeCell ref="A17:A19"/>
    <mergeCell ref="B17:B19"/>
    <mergeCell ref="D17:D19"/>
    <mergeCell ref="E17:E19"/>
    <mergeCell ref="F17:F19"/>
    <mergeCell ref="G17:G19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1"/>
  <sheetViews>
    <sheetView topLeftCell="A56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3" ht="18" customHeight="1"/>
    <row r="4" spans="1:2">
      <c r="A4" s="3">
        <v>45918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432</v>
      </c>
      <c r="B7" s="3"/>
    </row>
    <row r="8" spans="1:2">
      <c r="A8" s="2" t="s">
        <v>433</v>
      </c>
      <c r="B8" s="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91</v>
      </c>
    </row>
    <row r="17" ht="15" spans="3:3">
      <c r="C17" s="10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3</v>
      </c>
      <c r="B19" s="9" t="s">
        <v>13</v>
      </c>
      <c r="C19" s="10" t="s">
        <v>140</v>
      </c>
      <c r="D19" s="11">
        <v>42595</v>
      </c>
      <c r="E19" s="12">
        <f>(D19*0.74)-7000</f>
        <v>24520.3</v>
      </c>
      <c r="F19" s="9" t="s">
        <v>15</v>
      </c>
      <c r="G19" s="13">
        <f>E19*A19</f>
        <v>73560.9</v>
      </c>
    </row>
    <row r="20" spans="1:7">
      <c r="A20" s="14"/>
      <c r="B20" s="14"/>
      <c r="C20" s="15" t="s">
        <v>57</v>
      </c>
      <c r="D20" s="16"/>
      <c r="E20" s="17"/>
      <c r="F20" s="14"/>
      <c r="G20" s="18"/>
    </row>
    <row r="21" ht="15" spans="1:7">
      <c r="A21" s="19"/>
      <c r="B21" s="19"/>
      <c r="C21" s="20" t="s">
        <v>141</v>
      </c>
      <c r="D21" s="21"/>
      <c r="E21" s="22"/>
      <c r="F21" s="19"/>
      <c r="G21" s="23"/>
    </row>
    <row r="22" spans="1:7">
      <c r="A22" s="91">
        <v>1</v>
      </c>
      <c r="B22" s="91" t="s">
        <v>13</v>
      </c>
      <c r="C22" s="92" t="s">
        <v>125</v>
      </c>
      <c r="D22" s="93">
        <v>46595</v>
      </c>
      <c r="E22" s="94">
        <f>(D22*0.74)-7000</f>
        <v>27480.3</v>
      </c>
      <c r="F22" s="91" t="s">
        <v>15</v>
      </c>
      <c r="G22" s="95">
        <f>E22*A22</f>
        <v>27480.3</v>
      </c>
    </row>
    <row r="23" spans="1:7">
      <c r="A23" s="96"/>
      <c r="B23" s="96"/>
      <c r="C23" s="97" t="s">
        <v>57</v>
      </c>
      <c r="D23" s="98"/>
      <c r="E23" s="99"/>
      <c r="F23" s="96"/>
      <c r="G23" s="100"/>
    </row>
    <row r="24" ht="15" spans="1:7">
      <c r="A24" s="101"/>
      <c r="B24" s="101"/>
      <c r="C24" s="102" t="s">
        <v>126</v>
      </c>
      <c r="D24" s="103"/>
      <c r="E24" s="104"/>
      <c r="F24" s="101"/>
      <c r="G24" s="105"/>
    </row>
    <row r="25" spans="1:7">
      <c r="A25" s="9">
        <v>1</v>
      </c>
      <c r="B25" s="9" t="s">
        <v>13</v>
      </c>
      <c r="C25" s="10" t="s">
        <v>56</v>
      </c>
      <c r="D25" s="11">
        <v>59595</v>
      </c>
      <c r="E25" s="12">
        <f>(D25*0.74)-7000</f>
        <v>37100.3</v>
      </c>
      <c r="F25" s="9" t="s">
        <v>15</v>
      </c>
      <c r="G25" s="13">
        <f>E25*A25</f>
        <v>37100.3</v>
      </c>
    </row>
    <row r="26" spans="1:7">
      <c r="A26" s="14"/>
      <c r="B26" s="14"/>
      <c r="C26" s="15" t="s">
        <v>57</v>
      </c>
      <c r="D26" s="16"/>
      <c r="E26" s="17"/>
      <c r="F26" s="14"/>
      <c r="G26" s="18"/>
    </row>
    <row r="27" ht="15" spans="1:7">
      <c r="A27" s="19"/>
      <c r="B27" s="19"/>
      <c r="C27" s="20" t="s">
        <v>58</v>
      </c>
      <c r="D27" s="21"/>
      <c r="E27" s="22"/>
      <c r="F27" s="19"/>
      <c r="G27" s="23"/>
    </row>
    <row r="28" spans="1:7">
      <c r="A28" s="9">
        <v>15</v>
      </c>
      <c r="B28" s="9" t="s">
        <v>13</v>
      </c>
      <c r="C28" s="10" t="s">
        <v>81</v>
      </c>
      <c r="D28" s="11">
        <v>68995</v>
      </c>
      <c r="E28" s="12">
        <f>(D28*0.74)-7000</f>
        <v>44056.3</v>
      </c>
      <c r="F28" s="9" t="s">
        <v>15</v>
      </c>
      <c r="G28" s="13">
        <f>E28*A28</f>
        <v>660844.5</v>
      </c>
    </row>
    <row r="29" spans="1:7">
      <c r="A29" s="14"/>
      <c r="B29" s="14"/>
      <c r="C29" s="15" t="s">
        <v>57</v>
      </c>
      <c r="D29" s="16"/>
      <c r="E29" s="17"/>
      <c r="F29" s="14"/>
      <c r="G29" s="18"/>
    </row>
    <row r="30" ht="15" spans="1:7">
      <c r="A30" s="19"/>
      <c r="B30" s="19"/>
      <c r="C30" s="20" t="s">
        <v>82</v>
      </c>
      <c r="D30" s="21"/>
      <c r="E30" s="22"/>
      <c r="F30" s="19"/>
      <c r="G30" s="23"/>
    </row>
    <row r="31" spans="1:7">
      <c r="A31" s="9">
        <v>23</v>
      </c>
      <c r="B31" s="9" t="s">
        <v>13</v>
      </c>
      <c r="C31" s="10" t="s">
        <v>75</v>
      </c>
      <c r="D31" s="11">
        <v>76595</v>
      </c>
      <c r="E31" s="12">
        <f>(D31*0.74)-7000</f>
        <v>49680.3</v>
      </c>
      <c r="F31" s="9" t="s">
        <v>15</v>
      </c>
      <c r="G31" s="13">
        <f>E31*A31</f>
        <v>1142646.9</v>
      </c>
    </row>
    <row r="32" spans="1:7">
      <c r="A32" s="14"/>
      <c r="B32" s="14"/>
      <c r="C32" s="15" t="s">
        <v>57</v>
      </c>
      <c r="D32" s="16"/>
      <c r="E32" s="17"/>
      <c r="F32" s="14"/>
      <c r="G32" s="18"/>
    </row>
    <row r="33" ht="15" spans="1:7">
      <c r="A33" s="19"/>
      <c r="B33" s="19"/>
      <c r="C33" s="20" t="s">
        <v>76</v>
      </c>
      <c r="D33" s="21"/>
      <c r="E33" s="22"/>
      <c r="F33" s="19"/>
      <c r="G33" s="23"/>
    </row>
    <row r="34" spans="1:7">
      <c r="A34" s="9">
        <v>1</v>
      </c>
      <c r="B34" s="9" t="s">
        <v>13</v>
      </c>
      <c r="C34" s="10" t="s">
        <v>14</v>
      </c>
      <c r="D34" s="11">
        <v>113195</v>
      </c>
      <c r="E34" s="12">
        <f>(D34*0.74)-7000</f>
        <v>76764.3</v>
      </c>
      <c r="F34" s="9" t="s">
        <v>15</v>
      </c>
      <c r="G34" s="13">
        <f>E34*A34</f>
        <v>76764.3</v>
      </c>
    </row>
    <row r="35" spans="1:7">
      <c r="A35" s="14"/>
      <c r="B35" s="14"/>
      <c r="C35" s="15" t="s">
        <v>16</v>
      </c>
      <c r="D35" s="16"/>
      <c r="E35" s="17"/>
      <c r="F35" s="14"/>
      <c r="G35" s="18"/>
    </row>
    <row r="36" ht="15" spans="1:7">
      <c r="A36" s="19"/>
      <c r="B36" s="19"/>
      <c r="C36" s="20" t="s">
        <v>17</v>
      </c>
      <c r="D36" s="21"/>
      <c r="E36" s="22"/>
      <c r="F36" s="19"/>
      <c r="G36" s="23"/>
    </row>
    <row r="37" spans="1:7">
      <c r="A37" s="9">
        <v>2</v>
      </c>
      <c r="B37" s="9" t="s">
        <v>13</v>
      </c>
      <c r="C37" s="10" t="s">
        <v>92</v>
      </c>
      <c r="D37" s="11">
        <v>165995</v>
      </c>
      <c r="E37" s="12">
        <f>(D37*0.74)-14000</f>
        <v>108836.3</v>
      </c>
      <c r="F37" s="9" t="s">
        <v>15</v>
      </c>
      <c r="G37" s="13">
        <f>E37*A37</f>
        <v>217672.6</v>
      </c>
    </row>
    <row r="38" spans="1:7">
      <c r="A38" s="14"/>
      <c r="B38" s="14"/>
      <c r="C38" s="15" t="s">
        <v>16</v>
      </c>
      <c r="D38" s="16"/>
      <c r="E38" s="17"/>
      <c r="F38" s="14"/>
      <c r="G38" s="18"/>
    </row>
    <row r="39" ht="15" spans="1:7">
      <c r="A39" s="19"/>
      <c r="B39" s="19"/>
      <c r="C39" s="20" t="s">
        <v>93</v>
      </c>
      <c r="D39" s="21"/>
      <c r="E39" s="22"/>
      <c r="F39" s="19"/>
      <c r="G39" s="23"/>
    </row>
    <row r="40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SUM(G19:G39)</f>
        <v>2236069.8</v>
      </c>
    </row>
    <row r="41" s="2" customFormat="1" ht="15" spans="1:7">
      <c r="A41" s="47" t="s">
        <v>77</v>
      </c>
      <c r="B41" s="48"/>
      <c r="C41" s="49"/>
      <c r="D41" s="50"/>
      <c r="E41" s="21"/>
      <c r="F41" s="19" t="s">
        <v>15</v>
      </c>
      <c r="G41" s="51">
        <v>1483620</v>
      </c>
    </row>
    <row r="42" ht="17.25" spans="1:7">
      <c r="A42" s="24" t="s">
        <v>79</v>
      </c>
      <c r="B42" s="74"/>
      <c r="C42" s="74"/>
      <c r="D42" s="25"/>
      <c r="E42" s="26"/>
      <c r="F42" s="75" t="s">
        <v>15</v>
      </c>
      <c r="G42" s="28">
        <f>SUM(G40:G41)</f>
        <v>3719689.8</v>
      </c>
    </row>
    <row r="43" ht="16.5" spans="1:7">
      <c r="A43" s="33"/>
      <c r="B43" s="33"/>
      <c r="C43" s="33"/>
      <c r="D43" s="33"/>
      <c r="E43" s="33"/>
      <c r="F43" s="34"/>
      <c r="G43" s="35"/>
    </row>
    <row r="44" spans="1:1">
      <c r="A44" s="2" t="s">
        <v>19</v>
      </c>
    </row>
    <row r="45" spans="2:2">
      <c r="B45" s="2" t="s">
        <v>20</v>
      </c>
    </row>
    <row r="47" spans="1:1">
      <c r="A47" s="2" t="s">
        <v>25</v>
      </c>
    </row>
    <row r="48" spans="2:2">
      <c r="B48" s="2" t="s">
        <v>62</v>
      </c>
    </row>
    <row r="49" customFormat="1" ht="15" spans="2:2">
      <c r="B49" s="2" t="s">
        <v>26</v>
      </c>
    </row>
    <row r="50" s="1" customFormat="1"/>
    <row r="51" s="2" customFormat="1" spans="1:1">
      <c r="A51" s="2" t="s">
        <v>434</v>
      </c>
    </row>
    <row r="52" s="2" customFormat="1" spans="2:2">
      <c r="B52" s="2" t="s">
        <v>135</v>
      </c>
    </row>
    <row r="53" spans="2:2">
      <c r="B53" s="2" t="s">
        <v>28</v>
      </c>
    </row>
    <row r="55" spans="2:2">
      <c r="B55" s="2" t="s">
        <v>29</v>
      </c>
    </row>
    <row r="57" spans="2:2">
      <c r="B57" s="2" t="s">
        <v>30</v>
      </c>
    </row>
    <row r="59" spans="2:2">
      <c r="B59" s="61" t="s">
        <v>435</v>
      </c>
    </row>
    <row r="60" spans="2:2">
      <c r="B60" s="36" t="s">
        <v>83</v>
      </c>
    </row>
    <row r="61" spans="2:2">
      <c r="B61" s="61"/>
    </row>
    <row r="65" spans="1:1">
      <c r="A65" s="2" t="s">
        <v>31</v>
      </c>
    </row>
    <row r="68" spans="1:1">
      <c r="A68" s="2" t="s">
        <v>32</v>
      </c>
    </row>
    <row r="69" spans="1:1">
      <c r="A69" s="2" t="s">
        <v>33</v>
      </c>
    </row>
    <row r="72" spans="1:4">
      <c r="A72" s="2" t="s">
        <v>85</v>
      </c>
      <c r="D72" s="2" t="s">
        <v>35</v>
      </c>
    </row>
    <row r="75" spans="1:4">
      <c r="A75" s="2" t="s">
        <v>36</v>
      </c>
      <c r="D75" s="2" t="s">
        <v>37</v>
      </c>
    </row>
    <row r="76" spans="1:4">
      <c r="A76" s="2" t="s">
        <v>38</v>
      </c>
      <c r="D76" s="2" t="s">
        <v>39</v>
      </c>
    </row>
    <row r="80" spans="1:5">
      <c r="A80" s="2" t="s">
        <v>436</v>
      </c>
      <c r="D80" s="2" t="s">
        <v>41</v>
      </c>
      <c r="E80" s="2" t="s">
        <v>42</v>
      </c>
    </row>
    <row r="81" spans="1:5">
      <c r="A81" s="2" t="s">
        <v>437</v>
      </c>
      <c r="E81" s="2" t="s">
        <v>44</v>
      </c>
    </row>
  </sheetData>
  <mergeCells count="45">
    <mergeCell ref="A4:B4"/>
    <mergeCell ref="A40:E40"/>
    <mergeCell ref="A42:E42"/>
    <mergeCell ref="A19:A21"/>
    <mergeCell ref="A22:A24"/>
    <mergeCell ref="A25:A27"/>
    <mergeCell ref="A28:A30"/>
    <mergeCell ref="A31:A33"/>
    <mergeCell ref="A34:A36"/>
    <mergeCell ref="A37:A39"/>
    <mergeCell ref="B19:B21"/>
    <mergeCell ref="B22:B24"/>
    <mergeCell ref="B25:B27"/>
    <mergeCell ref="B28:B30"/>
    <mergeCell ref="B31:B33"/>
    <mergeCell ref="B34:B36"/>
    <mergeCell ref="B37:B39"/>
    <mergeCell ref="D19:D21"/>
    <mergeCell ref="D22:D24"/>
    <mergeCell ref="D25:D27"/>
    <mergeCell ref="D28:D30"/>
    <mergeCell ref="D31:D33"/>
    <mergeCell ref="D34:D36"/>
    <mergeCell ref="D37:D39"/>
    <mergeCell ref="E19:E21"/>
    <mergeCell ref="E22:E24"/>
    <mergeCell ref="E25:E27"/>
    <mergeCell ref="E28:E30"/>
    <mergeCell ref="E31:E33"/>
    <mergeCell ref="E34:E36"/>
    <mergeCell ref="E37:E39"/>
    <mergeCell ref="F19:F21"/>
    <mergeCell ref="F22:F24"/>
    <mergeCell ref="F25:F27"/>
    <mergeCell ref="F28:F30"/>
    <mergeCell ref="F31:F33"/>
    <mergeCell ref="F34:F36"/>
    <mergeCell ref="F37:F39"/>
    <mergeCell ref="G19:G21"/>
    <mergeCell ref="G22:G24"/>
    <mergeCell ref="G25:G27"/>
    <mergeCell ref="G28:G30"/>
    <mergeCell ref="G31:G33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2" customWidth="1"/>
    <col min="2" max="2" width="11.4285714285714" style="2" customWidth="1"/>
    <col min="3" max="3" width="52.7142857142857" style="2" customWidth="1"/>
    <col min="4" max="4" width="12.5714285714286" style="2" customWidth="1"/>
    <col min="5" max="5" width="16.1428571428571" style="2" customWidth="1"/>
    <col min="6" max="6" width="5.71428571428571" style="2" customWidth="1"/>
    <col min="7" max="7" width="15.4285714285714" style="2" customWidth="1"/>
    <col min="8" max="16384" width="9.14285714285714" style="2"/>
  </cols>
  <sheetData>
    <row r="4" spans="1:2">
      <c r="A4" s="3">
        <v>45918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438</v>
      </c>
      <c r="B7" s="3"/>
    </row>
    <row r="8" spans="1:1">
      <c r="A8" s="2" t="s">
        <v>439</v>
      </c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146</v>
      </c>
    </row>
    <row r="18" ht="15" spans="3:3">
      <c r="C18" s="89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100</v>
      </c>
      <c r="D20" s="11">
        <v>41995</v>
      </c>
      <c r="E20" s="12">
        <f>(D20*0.76)-4000</f>
        <v>27916.2</v>
      </c>
      <c r="F20" s="9" t="s">
        <v>15</v>
      </c>
      <c r="G20" s="13">
        <f>E20*A20</f>
        <v>27916.2</v>
      </c>
    </row>
    <row r="21" spans="1:7">
      <c r="A21" s="14"/>
      <c r="B21" s="14"/>
      <c r="C21" s="15" t="s">
        <v>101</v>
      </c>
      <c r="D21" s="16"/>
      <c r="E21" s="17"/>
      <c r="F21" s="14"/>
      <c r="G21" s="18"/>
    </row>
    <row r="22" ht="15" spans="1:7">
      <c r="A22" s="19"/>
      <c r="B22" s="19"/>
      <c r="C22" s="20" t="s">
        <v>102</v>
      </c>
      <c r="D22" s="21"/>
      <c r="E22" s="22"/>
      <c r="F22" s="19"/>
      <c r="G22" s="23"/>
    </row>
    <row r="23" s="76" customFormat="1" ht="15" spans="1:7">
      <c r="A23" s="77" t="s">
        <v>78</v>
      </c>
      <c r="B23" s="78"/>
      <c r="C23" s="78"/>
      <c r="D23" s="79"/>
      <c r="E23" s="80"/>
      <c r="F23" s="81" t="s">
        <v>15</v>
      </c>
      <c r="G23" s="82">
        <v>600</v>
      </c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SUM(G20:G23)</f>
        <v>28516.2</v>
      </c>
    </row>
    <row r="25" s="1" customFormat="1" ht="16.5" spans="1:7">
      <c r="A25" s="33"/>
      <c r="B25" s="33"/>
      <c r="C25" s="33"/>
      <c r="D25" s="33"/>
      <c r="E25" s="33"/>
      <c r="F25" s="90"/>
      <c r="G25" s="35"/>
    </row>
    <row r="26" s="1" customFormat="1" ht="15" spans="1:7">
      <c r="A26" s="2"/>
      <c r="B26" s="2"/>
      <c r="C26" s="89" t="s">
        <v>80</v>
      </c>
      <c r="D26" s="2"/>
      <c r="E26" s="2"/>
      <c r="F26" s="2"/>
      <c r="G26" s="2"/>
    </row>
    <row r="27" s="1" customFormat="1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s="1" customFormat="1" spans="1:7">
      <c r="A28" s="9">
        <v>1</v>
      </c>
      <c r="B28" s="9" t="s">
        <v>13</v>
      </c>
      <c r="C28" s="10" t="s">
        <v>56</v>
      </c>
      <c r="D28" s="11">
        <v>59595</v>
      </c>
      <c r="E28" s="12">
        <f>(D28*0.76)-7000</f>
        <v>38292.2</v>
      </c>
      <c r="F28" s="9" t="s">
        <v>15</v>
      </c>
      <c r="G28" s="13">
        <f>E28*A28</f>
        <v>38292.2</v>
      </c>
    </row>
    <row r="29" s="1" customFormat="1" spans="1:7">
      <c r="A29" s="14"/>
      <c r="B29" s="14"/>
      <c r="C29" s="15" t="s">
        <v>57</v>
      </c>
      <c r="D29" s="16"/>
      <c r="E29" s="17"/>
      <c r="F29" s="14"/>
      <c r="G29" s="18"/>
    </row>
    <row r="30" s="1" customFormat="1" ht="15" spans="1:7">
      <c r="A30" s="19"/>
      <c r="B30" s="19"/>
      <c r="C30" s="20" t="s">
        <v>58</v>
      </c>
      <c r="D30" s="21"/>
      <c r="E30" s="22"/>
      <c r="F30" s="19"/>
      <c r="G30" s="23"/>
    </row>
    <row r="31" s="76" customFormat="1" ht="15" spans="1:7">
      <c r="A31" s="77" t="s">
        <v>78</v>
      </c>
      <c r="B31" s="78"/>
      <c r="C31" s="78"/>
      <c r="D31" s="79"/>
      <c r="E31" s="80"/>
      <c r="F31" s="81" t="s">
        <v>15</v>
      </c>
      <c r="G31" s="82">
        <v>600</v>
      </c>
    </row>
    <row r="32" s="1" customFormat="1" ht="17.25" spans="1:7">
      <c r="A32" s="24" t="s">
        <v>18</v>
      </c>
      <c r="B32" s="74"/>
      <c r="C32" s="74"/>
      <c r="D32" s="25"/>
      <c r="E32" s="26"/>
      <c r="F32" s="75" t="s">
        <v>15</v>
      </c>
      <c r="G32" s="28">
        <f>SUM(G28:G31)</f>
        <v>38892.2</v>
      </c>
    </row>
    <row r="33" s="1" customFormat="1" ht="16.5" spans="1:7">
      <c r="A33" s="33"/>
      <c r="B33" s="33"/>
      <c r="C33" s="33"/>
      <c r="D33" s="33"/>
      <c r="E33" s="33"/>
      <c r="F33" s="34"/>
      <c r="G33" s="35"/>
    </row>
    <row r="34" spans="1:1">
      <c r="A34" s="2" t="s">
        <v>19</v>
      </c>
    </row>
    <row r="35" spans="2:2">
      <c r="B35" s="2" t="s">
        <v>20</v>
      </c>
    </row>
    <row r="37" spans="1:1">
      <c r="A37" s="2" t="s">
        <v>21</v>
      </c>
    </row>
    <row r="38" spans="2:2">
      <c r="B38" s="2" t="s">
        <v>59</v>
      </c>
    </row>
    <row r="39" spans="2:2">
      <c r="B39" s="2" t="s">
        <v>60</v>
      </c>
    </row>
    <row r="40" spans="2:2">
      <c r="B40" s="2" t="s">
        <v>61</v>
      </c>
    </row>
    <row r="42" spans="1:1">
      <c r="A42" s="2" t="s">
        <v>25</v>
      </c>
    </row>
    <row r="43" spans="2:2">
      <c r="B43" s="2" t="s">
        <v>62</v>
      </c>
    </row>
    <row r="45" spans="1:1">
      <c r="A45" s="2" t="s">
        <v>27</v>
      </c>
    </row>
    <row r="46" spans="2:2">
      <c r="B46" s="2" t="s">
        <v>28</v>
      </c>
    </row>
    <row r="48" spans="2:2">
      <c r="B48" s="2" t="s">
        <v>29</v>
      </c>
    </row>
    <row r="50" spans="2:2">
      <c r="B50" s="2" t="s">
        <v>30</v>
      </c>
    </row>
    <row r="52" spans="2:2">
      <c r="B52" s="127"/>
    </row>
    <row r="57" spans="1:1">
      <c r="A57" s="2" t="s">
        <v>31</v>
      </c>
    </row>
    <row r="60" spans="1:1">
      <c r="A60" s="2" t="s">
        <v>32</v>
      </c>
    </row>
    <row r="61" spans="1:1">
      <c r="A61" s="2" t="s">
        <v>33</v>
      </c>
    </row>
    <row r="63" spans="1:4">
      <c r="A63" s="2" t="s">
        <v>85</v>
      </c>
      <c r="D63" s="2" t="s">
        <v>35</v>
      </c>
    </row>
    <row r="66" spans="1:4">
      <c r="A66" s="2" t="s">
        <v>36</v>
      </c>
      <c r="D66" s="2" t="s">
        <v>37</v>
      </c>
    </row>
    <row r="67" spans="1:4">
      <c r="A67" s="2" t="s">
        <v>38</v>
      </c>
      <c r="D67" s="2" t="s">
        <v>39</v>
      </c>
    </row>
    <row r="71" spans="1:5">
      <c r="A71" s="2" t="s">
        <v>440</v>
      </c>
      <c r="D71" s="2" t="s">
        <v>41</v>
      </c>
      <c r="E71" s="2" t="s">
        <v>42</v>
      </c>
    </row>
    <row r="72" spans="1:5">
      <c r="A72" s="2" t="s">
        <v>441</v>
      </c>
      <c r="E72" s="2" t="s">
        <v>44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2" customWidth="1"/>
    <col min="2" max="2" width="11.4285714285714" style="2" customWidth="1"/>
    <col min="3" max="3" width="52.7142857142857" style="2" customWidth="1"/>
    <col min="4" max="4" width="12.5714285714286" style="2" customWidth="1"/>
    <col min="5" max="5" width="16.1428571428571" style="2" customWidth="1"/>
    <col min="6" max="6" width="5.71428571428571" style="2" customWidth="1"/>
    <col min="7" max="7" width="15.4285714285714" style="2" customWidth="1"/>
    <col min="8" max="16384" width="9.14285714285714" style="2"/>
  </cols>
  <sheetData>
    <row r="4" spans="1:2">
      <c r="A4" s="3">
        <v>45918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442</v>
      </c>
      <c r="B7" s="3"/>
    </row>
    <row r="10" spans="1:1">
      <c r="A10" s="2" t="s">
        <v>3</v>
      </c>
    </row>
    <row r="12" spans="2:2">
      <c r="B12" s="2" t="s">
        <v>4</v>
      </c>
    </row>
    <row r="13" spans="2:2">
      <c r="B13" s="2" t="s">
        <v>5</v>
      </c>
    </row>
    <row r="16" spans="1:1">
      <c r="A16" s="2" t="s">
        <v>146</v>
      </c>
    </row>
    <row r="17" ht="15" spans="3:3">
      <c r="C17" s="89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10" t="s">
        <v>140</v>
      </c>
      <c r="D19" s="11">
        <v>42595</v>
      </c>
      <c r="E19" s="12">
        <f>(D19*0.76)-7000</f>
        <v>25372.2</v>
      </c>
      <c r="F19" s="9" t="s">
        <v>15</v>
      </c>
      <c r="G19" s="13">
        <f>E19*A19</f>
        <v>25372.2</v>
      </c>
    </row>
    <row r="20" spans="1:7">
      <c r="A20" s="14"/>
      <c r="B20" s="14"/>
      <c r="C20" s="15" t="s">
        <v>57</v>
      </c>
      <c r="D20" s="16"/>
      <c r="E20" s="17"/>
      <c r="F20" s="14"/>
      <c r="G20" s="18"/>
    </row>
    <row r="21" ht="15" spans="1:7">
      <c r="A21" s="19"/>
      <c r="B21" s="19"/>
      <c r="C21" s="20" t="s">
        <v>141</v>
      </c>
      <c r="D21" s="21"/>
      <c r="E21" s="22"/>
      <c r="F21" s="19"/>
      <c r="G21" s="23"/>
    </row>
    <row r="22" customFormat="1" ht="15" spans="1:7">
      <c r="A22" s="91">
        <v>1</v>
      </c>
      <c r="B22" s="91" t="s">
        <v>13</v>
      </c>
      <c r="C22" s="92" t="s">
        <v>125</v>
      </c>
      <c r="D22" s="93">
        <v>46595</v>
      </c>
      <c r="E22" s="94">
        <f>(D22*0.76)-7000</f>
        <v>28412.2</v>
      </c>
      <c r="F22" s="91" t="s">
        <v>15</v>
      </c>
      <c r="G22" s="95">
        <f>E22*A22</f>
        <v>28412.2</v>
      </c>
    </row>
    <row r="23" customFormat="1" ht="15" spans="1:7">
      <c r="A23" s="96"/>
      <c r="B23" s="96"/>
      <c r="C23" s="97" t="s">
        <v>57</v>
      </c>
      <c r="D23" s="98"/>
      <c r="E23" s="99"/>
      <c r="F23" s="96"/>
      <c r="G23" s="100"/>
    </row>
    <row r="24" customFormat="1" ht="15.75" spans="1:7">
      <c r="A24" s="101"/>
      <c r="B24" s="101"/>
      <c r="C24" s="102" t="s">
        <v>126</v>
      </c>
      <c r="D24" s="103"/>
      <c r="E24" s="104"/>
      <c r="F24" s="101"/>
      <c r="G24" s="105"/>
    </row>
    <row r="25" s="76" customFormat="1" ht="15" spans="1:7">
      <c r="A25" s="77" t="s">
        <v>78</v>
      </c>
      <c r="B25" s="78"/>
      <c r="C25" s="78"/>
      <c r="D25" s="79"/>
      <c r="E25" s="80"/>
      <c r="F25" s="81" t="s">
        <v>15</v>
      </c>
      <c r="G25" s="82">
        <v>600</v>
      </c>
    </row>
    <row r="26" ht="17.25" spans="1:7">
      <c r="A26" s="24" t="s">
        <v>18</v>
      </c>
      <c r="B26" s="74"/>
      <c r="C26" s="74"/>
      <c r="D26" s="25"/>
      <c r="E26" s="26"/>
      <c r="F26" s="75" t="s">
        <v>15</v>
      </c>
      <c r="G26" s="28">
        <f>SUM(G19:G25)</f>
        <v>54384.4</v>
      </c>
    </row>
    <row r="27" s="1" customFormat="1" ht="16.5" spans="1:7">
      <c r="A27" s="33"/>
      <c r="B27" s="33"/>
      <c r="C27" s="33"/>
      <c r="D27" s="33"/>
      <c r="E27" s="33"/>
      <c r="F27" s="90"/>
      <c r="G27" s="35"/>
    </row>
    <row r="28" s="1" customFormat="1" ht="15" spans="1:7">
      <c r="A28" s="2"/>
      <c r="B28" s="2"/>
      <c r="C28" s="89" t="s">
        <v>443</v>
      </c>
      <c r="D28" s="2"/>
      <c r="E28" s="2"/>
      <c r="F28" s="2"/>
      <c r="G28" s="2"/>
    </row>
    <row r="29" s="1" customFormat="1" ht="25.5" customHeight="1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="1" customFormat="1" spans="1:7">
      <c r="A30" s="9">
        <v>1</v>
      </c>
      <c r="B30" s="9" t="s">
        <v>13</v>
      </c>
      <c r="C30" s="10" t="s">
        <v>188</v>
      </c>
      <c r="D30" s="11">
        <v>29995</v>
      </c>
      <c r="E30" s="12">
        <f>(D30*0.76)-4000</f>
        <v>18796.2</v>
      </c>
      <c r="F30" s="9" t="s">
        <v>15</v>
      </c>
      <c r="G30" s="13">
        <f>E30*A30</f>
        <v>18796.2</v>
      </c>
    </row>
    <row r="31" s="1" customFormat="1" spans="1:7">
      <c r="A31" s="14"/>
      <c r="B31" s="14"/>
      <c r="C31" s="15" t="s">
        <v>101</v>
      </c>
      <c r="D31" s="16"/>
      <c r="E31" s="17"/>
      <c r="F31" s="14"/>
      <c r="G31" s="18"/>
    </row>
    <row r="32" s="1" customFormat="1" ht="15" spans="1:7">
      <c r="A32" s="19"/>
      <c r="B32" s="19"/>
      <c r="C32" s="20" t="s">
        <v>189</v>
      </c>
      <c r="D32" s="21"/>
      <c r="E32" s="22"/>
      <c r="F32" s="19"/>
      <c r="G32" s="23"/>
    </row>
    <row r="33" s="1" customFormat="1" ht="16.5" spans="1:7">
      <c r="A33" s="33"/>
      <c r="B33" s="33"/>
      <c r="C33" s="33"/>
      <c r="D33" s="33"/>
      <c r="E33" s="33"/>
      <c r="F33" s="34"/>
      <c r="G33" s="35"/>
    </row>
    <row r="34" spans="1:1">
      <c r="A34" s="2" t="s">
        <v>19</v>
      </c>
    </row>
    <row r="35" spans="2:2">
      <c r="B35" s="2" t="s">
        <v>20</v>
      </c>
    </row>
    <row r="37" spans="1:1">
      <c r="A37" s="2" t="s">
        <v>21</v>
      </c>
    </row>
    <row r="38" spans="2:2">
      <c r="B38" s="2" t="s">
        <v>59</v>
      </c>
    </row>
    <row r="39" spans="2:2">
      <c r="B39" s="2" t="s">
        <v>60</v>
      </c>
    </row>
    <row r="40" spans="2:2">
      <c r="B40" s="2" t="s">
        <v>61</v>
      </c>
    </row>
    <row r="42" spans="1:1">
      <c r="A42" s="2" t="s">
        <v>25</v>
      </c>
    </row>
    <row r="43" spans="2:2">
      <c r="B43" s="2" t="s">
        <v>62</v>
      </c>
    </row>
    <row r="45" spans="1:1">
      <c r="A45" s="2" t="s">
        <v>27</v>
      </c>
    </row>
    <row r="46" spans="2:2">
      <c r="B46" s="2" t="s">
        <v>28</v>
      </c>
    </row>
    <row r="48" spans="2:2">
      <c r="B48" s="2" t="s">
        <v>29</v>
      </c>
    </row>
    <row r="50" spans="2:2">
      <c r="B50" s="2" t="s">
        <v>30</v>
      </c>
    </row>
    <row r="52" spans="2:2">
      <c r="B52" s="127"/>
    </row>
    <row r="57" spans="1:1">
      <c r="A57" s="2" t="s">
        <v>31</v>
      </c>
    </row>
    <row r="60" spans="1:1">
      <c r="A60" s="2" t="s">
        <v>32</v>
      </c>
    </row>
    <row r="61" spans="1:1">
      <c r="A61" s="2" t="s">
        <v>33</v>
      </c>
    </row>
    <row r="63" spans="1:4">
      <c r="A63" s="2" t="s">
        <v>85</v>
      </c>
      <c r="D63" s="2" t="s">
        <v>35</v>
      </c>
    </row>
    <row r="66" spans="1:4">
      <c r="A66" s="2" t="s">
        <v>36</v>
      </c>
      <c r="D66" s="2" t="s">
        <v>37</v>
      </c>
    </row>
    <row r="67" spans="1:4">
      <c r="A67" s="2" t="s">
        <v>38</v>
      </c>
      <c r="D67" s="2" t="s">
        <v>39</v>
      </c>
    </row>
    <row r="71" spans="1:5">
      <c r="A71" s="2" t="s">
        <v>444</v>
      </c>
      <c r="D71" s="2" t="s">
        <v>41</v>
      </c>
      <c r="E71" s="2" t="s">
        <v>42</v>
      </c>
    </row>
    <row r="72" spans="1:5">
      <c r="A72" s="2" t="s">
        <v>445</v>
      </c>
      <c r="E72" s="2" t="s">
        <v>44</v>
      </c>
    </row>
  </sheetData>
  <mergeCells count="21">
    <mergeCell ref="A4:B4"/>
    <mergeCell ref="A25:E25"/>
    <mergeCell ref="A26:E26"/>
    <mergeCell ref="A19:A21"/>
    <mergeCell ref="A22:A24"/>
    <mergeCell ref="A30:A32"/>
    <mergeCell ref="B19:B21"/>
    <mergeCell ref="B22:B24"/>
    <mergeCell ref="B30:B32"/>
    <mergeCell ref="D19:D21"/>
    <mergeCell ref="D22:D24"/>
    <mergeCell ref="D30:D32"/>
    <mergeCell ref="E19:E21"/>
    <mergeCell ref="E22:E24"/>
    <mergeCell ref="E30:E32"/>
    <mergeCell ref="F19:F21"/>
    <mergeCell ref="F22:F24"/>
    <mergeCell ref="F30:F32"/>
    <mergeCell ref="G19:G21"/>
    <mergeCell ref="G22:G24"/>
    <mergeCell ref="G30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7.6666666666667" style="2" customWidth="1"/>
    <col min="8" max="16384" width="9.1047619047619" style="2"/>
  </cols>
  <sheetData>
    <row r="4" spans="1:2">
      <c r="A4" s="3">
        <v>45919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268</v>
      </c>
      <c r="B7" s="3"/>
    </row>
    <row r="8" spans="1:2">
      <c r="A8" s="3" t="s">
        <v>269</v>
      </c>
      <c r="B8" s="3"/>
    </row>
    <row r="9" spans="1:2">
      <c r="A9" s="3" t="s">
        <v>270</v>
      </c>
      <c r="B9" s="3"/>
    </row>
    <row r="10" spans="1:1">
      <c r="A10" s="2" t="s">
        <v>271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146</v>
      </c>
    </row>
    <row r="19" ht="15" spans="3:3">
      <c r="C19" s="106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1</v>
      </c>
      <c r="B21" s="62" t="s">
        <v>13</v>
      </c>
      <c r="C21" s="63" t="s">
        <v>446</v>
      </c>
      <c r="D21" s="64">
        <v>8495</v>
      </c>
      <c r="E21" s="12">
        <f>D21*0.7</f>
        <v>5946.5</v>
      </c>
      <c r="F21" s="9" t="s">
        <v>15</v>
      </c>
      <c r="G21" s="65">
        <f>E21*A21</f>
        <v>5946.5</v>
      </c>
    </row>
    <row r="22" customFormat="1" ht="15" spans="1:7">
      <c r="A22" s="14"/>
      <c r="B22" s="66"/>
      <c r="C22" s="67" t="s">
        <v>447</v>
      </c>
      <c r="D22" s="68"/>
      <c r="E22" s="17"/>
      <c r="F22" s="14"/>
      <c r="G22" s="69"/>
    </row>
    <row r="23" customFormat="1" ht="15.75" spans="1:7">
      <c r="A23" s="19"/>
      <c r="B23" s="70"/>
      <c r="C23" s="117" t="s">
        <v>448</v>
      </c>
      <c r="D23" s="72"/>
      <c r="E23" s="22"/>
      <c r="F23" s="19"/>
      <c r="G23" s="73"/>
    </row>
    <row r="24" ht="15" spans="1:7">
      <c r="A24" s="42" t="s">
        <v>78</v>
      </c>
      <c r="B24" s="52"/>
      <c r="C24" s="52"/>
      <c r="D24" s="43"/>
      <c r="E24" s="44"/>
      <c r="F24" s="53" t="s">
        <v>15</v>
      </c>
      <c r="G24" s="46">
        <v>600</v>
      </c>
    </row>
    <row r="25" ht="17.25" spans="1:7">
      <c r="A25" s="24" t="s">
        <v>18</v>
      </c>
      <c r="B25" s="74"/>
      <c r="C25" s="74"/>
      <c r="D25" s="25"/>
      <c r="E25" s="26"/>
      <c r="F25" s="27" t="s">
        <v>15</v>
      </c>
      <c r="G25" s="28">
        <f>SUM(G21:G24)</f>
        <v>6546.5</v>
      </c>
    </row>
    <row r="26" s="1" customFormat="1" ht="16.5" spans="1:7">
      <c r="A26" s="33"/>
      <c r="B26" s="33"/>
      <c r="C26" s="33"/>
      <c r="D26" s="33"/>
      <c r="E26" s="33"/>
      <c r="F26" s="90"/>
      <c r="G26" s="35"/>
    </row>
    <row r="27" s="1" customFormat="1" ht="15" spans="1:7">
      <c r="A27" s="2"/>
      <c r="B27" s="2"/>
      <c r="C27" s="106" t="s">
        <v>80</v>
      </c>
      <c r="D27" s="2"/>
      <c r="E27" s="2"/>
      <c r="F27" s="2"/>
      <c r="G27" s="2"/>
    </row>
    <row r="28" s="1" customFormat="1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customFormat="1" ht="15" spans="1:7">
      <c r="A29" s="91">
        <v>1</v>
      </c>
      <c r="B29" s="108" t="s">
        <v>13</v>
      </c>
      <c r="C29" s="109" t="s">
        <v>449</v>
      </c>
      <c r="D29" s="64">
        <v>8495</v>
      </c>
      <c r="E29" s="12">
        <f>D29*0.7</f>
        <v>5946.5</v>
      </c>
      <c r="F29" s="9" t="s">
        <v>15</v>
      </c>
      <c r="G29" s="65">
        <f>E29*A29</f>
        <v>5946.5</v>
      </c>
    </row>
    <row r="30" customFormat="1" ht="15" spans="1:7">
      <c r="A30" s="96"/>
      <c r="B30" s="112"/>
      <c r="C30" s="113" t="s">
        <v>450</v>
      </c>
      <c r="D30" s="68"/>
      <c r="E30" s="17"/>
      <c r="F30" s="14"/>
      <c r="G30" s="69"/>
    </row>
    <row r="31" customFormat="1" ht="15.75" spans="1:7">
      <c r="A31" s="101"/>
      <c r="B31" s="116"/>
      <c r="C31" s="117" t="s">
        <v>448</v>
      </c>
      <c r="D31" s="72"/>
      <c r="E31" s="22"/>
      <c r="F31" s="19"/>
      <c r="G31" s="73"/>
    </row>
    <row r="32" ht="15" spans="1:7">
      <c r="A32" s="42" t="s">
        <v>78</v>
      </c>
      <c r="B32" s="52"/>
      <c r="C32" s="52"/>
      <c r="D32" s="43"/>
      <c r="E32" s="44"/>
      <c r="F32" s="53" t="s">
        <v>15</v>
      </c>
      <c r="G32" s="46">
        <v>600</v>
      </c>
    </row>
    <row r="33" ht="17.25" spans="1:7">
      <c r="A33" s="24" t="s">
        <v>18</v>
      </c>
      <c r="B33" s="74"/>
      <c r="C33" s="74"/>
      <c r="D33" s="25"/>
      <c r="E33" s="26"/>
      <c r="F33" s="27" t="s">
        <v>15</v>
      </c>
      <c r="G33" s="28">
        <f>SUM(G29:G32)</f>
        <v>6546.5</v>
      </c>
    </row>
    <row r="34" s="1" customFormat="1" ht="16.5" spans="1:7">
      <c r="A34" s="33"/>
      <c r="B34" s="33"/>
      <c r="C34" s="33"/>
      <c r="D34" s="33"/>
      <c r="E34" s="33"/>
      <c r="F34" s="90"/>
      <c r="G34" s="35"/>
    </row>
    <row r="35" spans="1:1">
      <c r="A35" s="2" t="s">
        <v>19</v>
      </c>
    </row>
    <row r="36" spans="2:2">
      <c r="B36" s="2" t="s">
        <v>20</v>
      </c>
    </row>
    <row r="38" spans="1:1">
      <c r="A38" s="2" t="s">
        <v>25</v>
      </c>
    </row>
    <row r="39" spans="2:2">
      <c r="B39" s="2" t="s">
        <v>451</v>
      </c>
    </row>
    <row r="41" spans="1:1">
      <c r="A41" s="2" t="s">
        <v>27</v>
      </c>
    </row>
    <row r="42" spans="2:2">
      <c r="B42" s="2" t="s">
        <v>28</v>
      </c>
    </row>
    <row r="43" spans="2:2">
      <c r="B43" s="36"/>
    </row>
    <row r="44" spans="2:2">
      <c r="B44" s="2" t="s">
        <v>29</v>
      </c>
    </row>
    <row r="46" spans="2:2">
      <c r="B46" s="2" t="s">
        <v>30</v>
      </c>
    </row>
    <row r="47" spans="2:2">
      <c r="B47" s="38"/>
    </row>
    <row r="48" spans="2:3">
      <c r="B48" s="38"/>
      <c r="C48" s="38"/>
    </row>
    <row r="52" spans="1:1">
      <c r="A52" s="2" t="s">
        <v>31</v>
      </c>
    </row>
    <row r="55" spans="1:1">
      <c r="A55" s="2" t="s">
        <v>32</v>
      </c>
    </row>
    <row r="56" spans="1:1">
      <c r="A56" s="2" t="s">
        <v>33</v>
      </c>
    </row>
    <row r="58" spans="1:4">
      <c r="A58" s="2" t="s">
        <v>85</v>
      </c>
      <c r="D58" s="2" t="s">
        <v>35</v>
      </c>
    </row>
    <row r="61" spans="1:4">
      <c r="A61" s="2" t="s">
        <v>36</v>
      </c>
      <c r="D61" s="2" t="s">
        <v>37</v>
      </c>
    </row>
    <row r="62" spans="1:4">
      <c r="A62" s="2" t="s">
        <v>38</v>
      </c>
      <c r="D62" s="2" t="s">
        <v>39</v>
      </c>
    </row>
    <row r="67" spans="1:5">
      <c r="A67" s="2" t="s">
        <v>452</v>
      </c>
      <c r="D67" s="2" t="s">
        <v>41</v>
      </c>
      <c r="E67" s="2" t="s">
        <v>42</v>
      </c>
    </row>
    <row r="68" spans="1:5">
      <c r="A68" s="2" t="s">
        <v>453</v>
      </c>
      <c r="E68" s="2" t="s">
        <v>44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10"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7.6666666666667" style="2" customWidth="1"/>
    <col min="8" max="16384" width="9.1047619047619" style="2"/>
  </cols>
  <sheetData>
    <row r="4" spans="1:2">
      <c r="A4" s="3">
        <v>45919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454</v>
      </c>
      <c r="B7" s="3"/>
    </row>
    <row r="8" spans="1:2">
      <c r="A8" s="3" t="s">
        <v>455</v>
      </c>
      <c r="B8" s="3"/>
    </row>
    <row r="9" spans="1:2">
      <c r="A9" s="3" t="s">
        <v>456</v>
      </c>
      <c r="B9" s="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146</v>
      </c>
    </row>
    <row r="18" ht="15" spans="3:3">
      <c r="C18" s="106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customFormat="1" ht="15" spans="1:7">
      <c r="A20" s="9">
        <v>2</v>
      </c>
      <c r="B20" s="9" t="s">
        <v>13</v>
      </c>
      <c r="C20" s="63" t="s">
        <v>240</v>
      </c>
      <c r="D20" s="64">
        <v>14595</v>
      </c>
      <c r="E20" s="12">
        <f>D20*0.75</f>
        <v>10946.25</v>
      </c>
      <c r="F20" s="9" t="s">
        <v>15</v>
      </c>
      <c r="G20" s="65">
        <f>E20*A20</f>
        <v>21892.5</v>
      </c>
    </row>
    <row r="21" customFormat="1" ht="15" spans="1:7">
      <c r="A21" s="14"/>
      <c r="B21" s="14"/>
      <c r="C21" s="67" t="s">
        <v>241</v>
      </c>
      <c r="D21" s="68"/>
      <c r="E21" s="17"/>
      <c r="F21" s="14"/>
      <c r="G21" s="69"/>
    </row>
    <row r="22" customFormat="1" ht="15.75" spans="1:7">
      <c r="A22" s="19"/>
      <c r="B22" s="19"/>
      <c r="C22" s="71" t="s">
        <v>242</v>
      </c>
      <c r="D22" s="72"/>
      <c r="E22" s="22"/>
      <c r="F22" s="19"/>
      <c r="G22" s="73"/>
    </row>
    <row r="23" ht="15" spans="1:7">
      <c r="A23" s="42" t="s">
        <v>78</v>
      </c>
      <c r="B23" s="52"/>
      <c r="C23" s="52"/>
      <c r="D23" s="43"/>
      <c r="E23" s="44"/>
      <c r="F23" s="53" t="s">
        <v>15</v>
      </c>
      <c r="G23" s="46">
        <v>600</v>
      </c>
    </row>
    <row r="24" ht="17.25" spans="1:7">
      <c r="A24" s="24" t="s">
        <v>18</v>
      </c>
      <c r="B24" s="74"/>
      <c r="C24" s="74"/>
      <c r="D24" s="25"/>
      <c r="E24" s="26"/>
      <c r="F24" s="27" t="s">
        <v>15</v>
      </c>
      <c r="G24" s="28">
        <f>SUM(G20:G23)</f>
        <v>22492.5</v>
      </c>
    </row>
    <row r="25" s="1" customFormat="1" ht="16.5" spans="1:7">
      <c r="A25" s="33"/>
      <c r="B25" s="33"/>
      <c r="C25" s="33"/>
      <c r="D25" s="33"/>
      <c r="E25" s="33"/>
      <c r="F25" s="90"/>
      <c r="G25" s="35"/>
    </row>
    <row r="26" s="1" customFormat="1" ht="15" spans="1:7">
      <c r="A26" s="2"/>
      <c r="B26" s="2"/>
      <c r="C26" s="106" t="s">
        <v>80</v>
      </c>
      <c r="D26" s="2"/>
      <c r="E26" s="2"/>
      <c r="F26" s="2"/>
      <c r="G26" s="2"/>
    </row>
    <row r="27" s="1" customFormat="1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customFormat="1" ht="15" spans="1:7">
      <c r="A28" s="9">
        <v>1</v>
      </c>
      <c r="B28" s="62" t="s">
        <v>13</v>
      </c>
      <c r="C28" s="63" t="s">
        <v>243</v>
      </c>
      <c r="D28" s="64">
        <v>17195</v>
      </c>
      <c r="E28" s="12">
        <f>D28*0.75</f>
        <v>12896.25</v>
      </c>
      <c r="F28" s="9" t="s">
        <v>15</v>
      </c>
      <c r="G28" s="65">
        <f>E28*A28</f>
        <v>12896.25</v>
      </c>
    </row>
    <row r="29" customFormat="1" ht="15" spans="1:7">
      <c r="A29" s="14"/>
      <c r="B29" s="66"/>
      <c r="C29" s="67" t="s">
        <v>244</v>
      </c>
      <c r="D29" s="68"/>
      <c r="E29" s="17"/>
      <c r="F29" s="14"/>
      <c r="G29" s="69"/>
    </row>
    <row r="30" customFormat="1" ht="15.75" spans="1:7">
      <c r="A30" s="19"/>
      <c r="B30" s="70"/>
      <c r="C30" s="71" t="s">
        <v>245</v>
      </c>
      <c r="D30" s="72"/>
      <c r="E30" s="22"/>
      <c r="F30" s="19"/>
      <c r="G30" s="73"/>
    </row>
    <row r="31" ht="15" spans="1:7">
      <c r="A31" s="42" t="s">
        <v>78</v>
      </c>
      <c r="B31" s="52"/>
      <c r="C31" s="52"/>
      <c r="D31" s="43"/>
      <c r="E31" s="44"/>
      <c r="F31" s="53" t="s">
        <v>15</v>
      </c>
      <c r="G31" s="46">
        <v>600</v>
      </c>
    </row>
    <row r="32" ht="17.25" spans="1:7">
      <c r="A32" s="24" t="s">
        <v>18</v>
      </c>
      <c r="B32" s="74"/>
      <c r="C32" s="74"/>
      <c r="D32" s="25"/>
      <c r="E32" s="26"/>
      <c r="F32" s="27" t="s">
        <v>15</v>
      </c>
      <c r="G32" s="28">
        <f>SUM(G28:G31)</f>
        <v>13496.25</v>
      </c>
    </row>
    <row r="33" s="1" customFormat="1" ht="16.5" spans="1:7">
      <c r="A33" s="33"/>
      <c r="B33" s="33"/>
      <c r="C33" s="33"/>
      <c r="D33" s="33"/>
      <c r="E33" s="33"/>
      <c r="F33" s="90"/>
      <c r="G33" s="35"/>
    </row>
    <row r="34" spans="1:1">
      <c r="A34" s="2" t="s">
        <v>19</v>
      </c>
    </row>
    <row r="35" spans="2:2">
      <c r="B35" s="2" t="s">
        <v>20</v>
      </c>
    </row>
    <row r="37" s="2" customFormat="1" spans="1:1">
      <c r="A37" s="2" t="s">
        <v>21</v>
      </c>
    </row>
    <row r="38" spans="2:2">
      <c r="B38" s="2" t="s">
        <v>279</v>
      </c>
    </row>
    <row r="40" spans="1:1">
      <c r="A40" s="2" t="s">
        <v>25</v>
      </c>
    </row>
    <row r="41" spans="2:2">
      <c r="B41" s="2" t="s">
        <v>246</v>
      </c>
    </row>
    <row r="43" spans="1:1">
      <c r="A43" s="2" t="s">
        <v>27</v>
      </c>
    </row>
    <row r="44" spans="2:2">
      <c r="B44" s="2" t="s">
        <v>28</v>
      </c>
    </row>
    <row r="45" spans="2:2">
      <c r="B45" s="36"/>
    </row>
    <row r="46" spans="2:2">
      <c r="B46" s="2" t="s">
        <v>29</v>
      </c>
    </row>
    <row r="48" spans="2:2">
      <c r="B48" s="2" t="s">
        <v>30</v>
      </c>
    </row>
    <row r="49" spans="2:3">
      <c r="B49" s="38"/>
      <c r="C49" s="38"/>
    </row>
    <row r="53" spans="1:1">
      <c r="A53" s="2" t="s">
        <v>31</v>
      </c>
    </row>
    <row r="56" spans="1:1">
      <c r="A56" s="2" t="s">
        <v>32</v>
      </c>
    </row>
    <row r="57" spans="1:1">
      <c r="A57" s="2" t="s">
        <v>33</v>
      </c>
    </row>
    <row r="59" spans="1:4">
      <c r="A59" s="2" t="s">
        <v>85</v>
      </c>
      <c r="D59" s="2" t="s">
        <v>35</v>
      </c>
    </row>
    <row r="62" spans="1:4">
      <c r="A62" s="2" t="s">
        <v>36</v>
      </c>
      <c r="D62" s="2" t="s">
        <v>37</v>
      </c>
    </row>
    <row r="63" spans="1:4">
      <c r="A63" s="2" t="s">
        <v>38</v>
      </c>
      <c r="D63" s="2" t="s">
        <v>39</v>
      </c>
    </row>
    <row r="67" spans="1:5">
      <c r="A67" s="2" t="s">
        <v>457</v>
      </c>
      <c r="D67" s="2" t="s">
        <v>41</v>
      </c>
      <c r="E67" s="2" t="s">
        <v>42</v>
      </c>
    </row>
    <row r="68" spans="1:5">
      <c r="A68" s="2" t="s">
        <v>248</v>
      </c>
      <c r="E68" s="2" t="s">
        <v>44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topLeftCell="A44" workbookViewId="0">
      <selection activeCell="A7" sqref="A7"/>
    </sheetView>
  </sheetViews>
  <sheetFormatPr defaultColWidth="9.14285714285714" defaultRowHeight="14.25" outlineLevelCol="7"/>
  <cols>
    <col min="1" max="1" width="6.57142857142857" style="2" customWidth="1"/>
    <col min="2" max="2" width="10.4285714285714" style="2" customWidth="1"/>
    <col min="3" max="3" width="52.5714285714286" style="2" customWidth="1"/>
    <col min="4" max="4" width="11.7142857142857" style="2" customWidth="1"/>
    <col min="5" max="6" width="14.7142857142857" style="2" customWidth="1"/>
    <col min="7" max="7" width="5.71428571428571" style="2" customWidth="1"/>
    <col min="8" max="8" width="15.4285714285714" style="2" customWidth="1"/>
    <col min="9" max="16384" width="9.14285714285714" style="2"/>
  </cols>
  <sheetData>
    <row r="4" spans="1:2">
      <c r="A4" s="3">
        <v>45919</v>
      </c>
      <c r="B4" s="3"/>
    </row>
    <row r="5" spans="1:2">
      <c r="A5" s="3"/>
      <c r="B5" s="3"/>
    </row>
    <row r="6" spans="1:2">
      <c r="A6" s="3"/>
      <c r="B6" s="3"/>
    </row>
    <row r="7" spans="1:2">
      <c r="A7" s="76" t="s">
        <v>458</v>
      </c>
      <c r="B7" s="3"/>
    </row>
    <row r="8" spans="1:1">
      <c r="A8" s="76" t="s">
        <v>459</v>
      </c>
    </row>
    <row r="9" spans="1:1">
      <c r="A9" s="76" t="s">
        <v>460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146</v>
      </c>
    </row>
    <row r="19" ht="15" spans="3:3">
      <c r="C19" s="107"/>
    </row>
    <row r="20" ht="25.5" customHeight="1" spans="1:8">
      <c r="A20" s="5" t="s">
        <v>7</v>
      </c>
      <c r="B20" s="5" t="s">
        <v>8</v>
      </c>
      <c r="C20" s="5" t="s">
        <v>9</v>
      </c>
      <c r="D20" s="5" t="s">
        <v>10</v>
      </c>
      <c r="E20" s="5" t="s">
        <v>461</v>
      </c>
      <c r="F20" s="6" t="s">
        <v>11</v>
      </c>
      <c r="G20" s="7"/>
      <c r="H20" s="8" t="s">
        <v>12</v>
      </c>
    </row>
    <row r="21" spans="1:8">
      <c r="A21" s="9">
        <v>1</v>
      </c>
      <c r="B21" s="9" t="s">
        <v>13</v>
      </c>
      <c r="C21" s="10" t="s">
        <v>56</v>
      </c>
      <c r="D21" s="11">
        <v>59595</v>
      </c>
      <c r="E21" s="11">
        <f>D21/1.12</f>
        <v>53209.8214285714</v>
      </c>
      <c r="F21" s="12">
        <f>(E21*0.76)-7000</f>
        <v>33439.4642857143</v>
      </c>
      <c r="G21" s="9" t="s">
        <v>15</v>
      </c>
      <c r="H21" s="13">
        <f>F21*A21</f>
        <v>33439.4642857143</v>
      </c>
    </row>
    <row r="22" spans="1:8">
      <c r="A22" s="14"/>
      <c r="B22" s="14"/>
      <c r="C22" s="15" t="s">
        <v>57</v>
      </c>
      <c r="D22" s="16"/>
      <c r="E22" s="16"/>
      <c r="F22" s="17"/>
      <c r="G22" s="14"/>
      <c r="H22" s="18"/>
    </row>
    <row r="23" ht="15" spans="1:8">
      <c r="A23" s="19"/>
      <c r="B23" s="19"/>
      <c r="C23" s="20" t="s">
        <v>58</v>
      </c>
      <c r="D23" s="21"/>
      <c r="E23" s="21"/>
      <c r="F23" s="22"/>
      <c r="G23" s="19"/>
      <c r="H23" s="23"/>
    </row>
    <row r="24" ht="17.25" spans="1:8">
      <c r="A24" s="125" t="s">
        <v>18</v>
      </c>
      <c r="B24" s="74"/>
      <c r="C24" s="74"/>
      <c r="D24" s="74"/>
      <c r="E24" s="74"/>
      <c r="F24" s="126"/>
      <c r="G24" s="75" t="s">
        <v>15</v>
      </c>
      <c r="H24" s="28">
        <f>SUM(H21:H23)</f>
        <v>33439.4642857143</v>
      </c>
    </row>
    <row r="25" s="1" customFormat="1" ht="16.5" spans="1:8">
      <c r="A25" s="33"/>
      <c r="B25" s="33"/>
      <c r="C25" s="33"/>
      <c r="D25" s="33"/>
      <c r="E25" s="33"/>
      <c r="F25" s="33"/>
      <c r="G25" s="90"/>
      <c r="H25" s="35"/>
    </row>
    <row r="26" spans="1:1">
      <c r="A26" s="2" t="s">
        <v>19</v>
      </c>
    </row>
    <row r="27" spans="2:2">
      <c r="B27" s="2" t="s">
        <v>20</v>
      </c>
    </row>
    <row r="29" s="2" customFormat="1" spans="1:1">
      <c r="A29" s="2" t="s">
        <v>21</v>
      </c>
    </row>
    <row r="30" spans="2:2">
      <c r="B30" s="2" t="s">
        <v>59</v>
      </c>
    </row>
    <row r="31" spans="2:2">
      <c r="B31" s="2" t="s">
        <v>60</v>
      </c>
    </row>
    <row r="32" spans="2:2">
      <c r="B32" s="2" t="s">
        <v>61</v>
      </c>
    </row>
    <row r="34" spans="1:1">
      <c r="A34" s="2" t="s">
        <v>25</v>
      </c>
    </row>
    <row r="35" spans="2:2">
      <c r="B35" s="2" t="s">
        <v>62</v>
      </c>
    </row>
    <row r="37" spans="1:1">
      <c r="A37" s="2" t="s">
        <v>27</v>
      </c>
    </row>
    <row r="38" spans="2:2">
      <c r="B38" s="2" t="s">
        <v>462</v>
      </c>
    </row>
    <row r="40" spans="2:2">
      <c r="B40" s="2" t="s">
        <v>29</v>
      </c>
    </row>
    <row r="42" spans="2:2">
      <c r="B42" s="2" t="s">
        <v>30</v>
      </c>
    </row>
    <row r="48" spans="2:2">
      <c r="B48" s="36"/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85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7" spans="1:6">
      <c r="A67" s="2" t="s">
        <v>463</v>
      </c>
      <c r="D67" s="2" t="s">
        <v>41</v>
      </c>
      <c r="F67" s="2" t="s">
        <v>42</v>
      </c>
    </row>
    <row r="68" spans="1:6">
      <c r="A68" s="2" t="s">
        <v>43</v>
      </c>
      <c r="F68" s="2" t="s">
        <v>44</v>
      </c>
    </row>
  </sheetData>
  <mergeCells count="9">
    <mergeCell ref="A4:B4"/>
    <mergeCell ref="A24:F24"/>
    <mergeCell ref="A21:A23"/>
    <mergeCell ref="B21:B23"/>
    <mergeCell ref="D21:D23"/>
    <mergeCell ref="E21:E23"/>
    <mergeCell ref="F21:F23"/>
    <mergeCell ref="G21:G23"/>
    <mergeCell ref="H21:H23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opLeftCell="A10" workbookViewId="0">
      <selection activeCell="G69" sqref="G69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7.6666666666667" style="2" customWidth="1"/>
    <col min="8" max="16384" width="9.1047619047619" style="2"/>
  </cols>
  <sheetData>
    <row r="4" spans="1:2">
      <c r="A4" s="3">
        <v>45922</v>
      </c>
      <c r="B4" s="3"/>
    </row>
    <row r="5" spans="1:2">
      <c r="A5" s="3"/>
      <c r="B5" s="3"/>
    </row>
    <row r="6" spans="1:2">
      <c r="A6" s="3"/>
      <c r="B6" s="3"/>
    </row>
    <row r="7" spans="1:2">
      <c r="A7" s="76" t="s">
        <v>464</v>
      </c>
      <c r="B7" s="3"/>
    </row>
    <row r="8" spans="1:2">
      <c r="A8" s="124" t="s">
        <v>465</v>
      </c>
      <c r="B8" s="3"/>
    </row>
    <row r="9" spans="1:2">
      <c r="A9" s="76" t="s">
        <v>466</v>
      </c>
      <c r="B9" s="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146</v>
      </c>
    </row>
    <row r="18" ht="15" spans="3:3">
      <c r="C18" s="89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customFormat="1" ht="15" spans="1:7">
      <c r="A20" s="9">
        <v>2</v>
      </c>
      <c r="B20" s="9" t="s">
        <v>13</v>
      </c>
      <c r="C20" s="10" t="s">
        <v>14</v>
      </c>
      <c r="D20" s="11">
        <v>113195</v>
      </c>
      <c r="E20" s="12">
        <f>(D20*0.76)-7000</f>
        <v>79028.2</v>
      </c>
      <c r="F20" s="9" t="s">
        <v>15</v>
      </c>
      <c r="G20" s="13">
        <f>E20*A20</f>
        <v>158056.4</v>
      </c>
    </row>
    <row r="21" customFormat="1" ht="15" spans="1:7">
      <c r="A21" s="14"/>
      <c r="B21" s="14"/>
      <c r="C21" s="15" t="s">
        <v>16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17</v>
      </c>
      <c r="D22" s="21"/>
      <c r="E22" s="22"/>
      <c r="F22" s="19"/>
      <c r="G22" s="23"/>
    </row>
    <row r="23" customFormat="1" ht="15" spans="1:7">
      <c r="A23" s="9">
        <v>4</v>
      </c>
      <c r="B23" s="9" t="s">
        <v>13</v>
      </c>
      <c r="C23" s="10" t="s">
        <v>188</v>
      </c>
      <c r="D23" s="11">
        <v>29995</v>
      </c>
      <c r="E23" s="12">
        <f>(D23*0.76)-4000</f>
        <v>18796.2</v>
      </c>
      <c r="F23" s="9" t="s">
        <v>15</v>
      </c>
      <c r="G23" s="13">
        <f>E23*A23</f>
        <v>75184.8</v>
      </c>
    </row>
    <row r="24" customFormat="1" ht="15" spans="1:7">
      <c r="A24" s="14"/>
      <c r="B24" s="14"/>
      <c r="C24" s="15" t="s">
        <v>101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189</v>
      </c>
      <c r="D25" s="21"/>
      <c r="E25" s="22"/>
      <c r="F25" s="19"/>
      <c r="G25" s="23"/>
    </row>
    <row r="26" customFormat="1" ht="15" spans="1:7">
      <c r="A26" s="9">
        <v>1</v>
      </c>
      <c r="B26" s="9" t="s">
        <v>13</v>
      </c>
      <c r="C26" s="10" t="s">
        <v>123</v>
      </c>
      <c r="D26" s="11">
        <v>32995</v>
      </c>
      <c r="E26" s="12">
        <f>(D26*0.76)-4000</f>
        <v>21076.2</v>
      </c>
      <c r="F26" s="9" t="s">
        <v>15</v>
      </c>
      <c r="G26" s="13">
        <f>E26*A26</f>
        <v>21076.2</v>
      </c>
    </row>
    <row r="27" customFormat="1" ht="15" spans="1:7">
      <c r="A27" s="14"/>
      <c r="B27" s="14"/>
      <c r="C27" s="15" t="s">
        <v>101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124</v>
      </c>
      <c r="D28" s="21"/>
      <c r="E28" s="22"/>
      <c r="F28" s="19"/>
      <c r="G28" s="23"/>
    </row>
    <row r="29" customFormat="1" ht="15" spans="1:7">
      <c r="A29" s="9">
        <v>3</v>
      </c>
      <c r="B29" s="9" t="s">
        <v>13</v>
      </c>
      <c r="C29" s="10" t="s">
        <v>100</v>
      </c>
      <c r="D29" s="11">
        <v>41995</v>
      </c>
      <c r="E29" s="12">
        <f>(D29*0.76)-4000</f>
        <v>27916.2</v>
      </c>
      <c r="F29" s="9" t="s">
        <v>15</v>
      </c>
      <c r="G29" s="13">
        <f>E29*A29</f>
        <v>83748.6</v>
      </c>
    </row>
    <row r="30" customFormat="1" ht="15" spans="1:7">
      <c r="A30" s="14"/>
      <c r="B30" s="14"/>
      <c r="C30" s="15" t="s">
        <v>101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102</v>
      </c>
      <c r="D31" s="21"/>
      <c r="E31" s="22"/>
      <c r="F31" s="19"/>
      <c r="G31" s="23"/>
    </row>
    <row r="32" customFormat="1" ht="15" spans="1:7">
      <c r="A32" s="9">
        <v>1</v>
      </c>
      <c r="B32" s="9" t="s">
        <v>13</v>
      </c>
      <c r="C32" s="10" t="s">
        <v>72</v>
      </c>
      <c r="D32" s="11">
        <v>49995</v>
      </c>
      <c r="E32" s="12">
        <f>(D32*0.76)-4000</f>
        <v>33996.2</v>
      </c>
      <c r="F32" s="9" t="s">
        <v>15</v>
      </c>
      <c r="G32" s="13">
        <f>E32*A32</f>
        <v>33996.2</v>
      </c>
    </row>
    <row r="33" customFormat="1" ht="15" spans="1:7">
      <c r="A33" s="14"/>
      <c r="B33" s="14"/>
      <c r="C33" s="15" t="s">
        <v>73</v>
      </c>
      <c r="D33" s="16"/>
      <c r="E33" s="17"/>
      <c r="F33" s="14"/>
      <c r="G33" s="18"/>
    </row>
    <row r="34" customFormat="1" ht="15.75" spans="1:7">
      <c r="A34" s="19"/>
      <c r="B34" s="19"/>
      <c r="C34" s="20" t="s">
        <v>74</v>
      </c>
      <c r="D34" s="21"/>
      <c r="E34" s="22"/>
      <c r="F34" s="19"/>
      <c r="G34" s="23"/>
    </row>
    <row r="35" ht="15" spans="1:7">
      <c r="A35" s="42" t="s">
        <v>78</v>
      </c>
      <c r="B35" s="52"/>
      <c r="C35" s="52"/>
      <c r="D35" s="43"/>
      <c r="E35" s="44"/>
      <c r="F35" s="53" t="s">
        <v>15</v>
      </c>
      <c r="G35" s="46">
        <v>600</v>
      </c>
    </row>
    <row r="36" ht="17.25" spans="1:7">
      <c r="A36" s="24" t="s">
        <v>18</v>
      </c>
      <c r="B36" s="74"/>
      <c r="C36" s="74"/>
      <c r="D36" s="25"/>
      <c r="E36" s="26"/>
      <c r="F36" s="27" t="s">
        <v>15</v>
      </c>
      <c r="G36" s="28">
        <f>SUM(G20:G35)</f>
        <v>372662.2</v>
      </c>
    </row>
    <row r="37" s="1" customFormat="1" ht="16.5" spans="1:7">
      <c r="A37" s="33"/>
      <c r="B37" s="33"/>
      <c r="C37" s="33"/>
      <c r="D37" s="33"/>
      <c r="E37" s="33"/>
      <c r="F37" s="90"/>
      <c r="G37" s="35"/>
    </row>
    <row r="38" spans="1:1">
      <c r="A38" s="2" t="s">
        <v>19</v>
      </c>
    </row>
    <row r="39" spans="2:2">
      <c r="B39" s="2" t="s">
        <v>20</v>
      </c>
    </row>
    <row r="41" s="2" customFormat="1" spans="1:1">
      <c r="A41" s="2" t="s">
        <v>21</v>
      </c>
    </row>
    <row r="42" spans="2:2">
      <c r="B42" s="56" t="s">
        <v>467</v>
      </c>
    </row>
    <row r="43" spans="2:2">
      <c r="B43" s="55" t="s">
        <v>23</v>
      </c>
    </row>
    <row r="44" spans="2:2">
      <c r="B44" s="55" t="s">
        <v>24</v>
      </c>
    </row>
    <row r="45" spans="2:2">
      <c r="B45" s="2" t="s">
        <v>468</v>
      </c>
    </row>
    <row r="46" spans="2:2">
      <c r="B46" s="2" t="s">
        <v>60</v>
      </c>
    </row>
    <row r="47" spans="2:2">
      <c r="B47" s="2" t="s">
        <v>61</v>
      </c>
    </row>
    <row r="49" spans="1:1">
      <c r="A49" s="2" t="s">
        <v>25</v>
      </c>
    </row>
    <row r="50" spans="2:2">
      <c r="B50" s="2" t="s">
        <v>26</v>
      </c>
    </row>
    <row r="51" spans="2:2">
      <c r="B51" s="2" t="s">
        <v>62</v>
      </c>
    </row>
    <row r="53" spans="1:1">
      <c r="A53" s="2" t="s">
        <v>27</v>
      </c>
    </row>
    <row r="54" spans="2:2">
      <c r="B54" s="2" t="s">
        <v>28</v>
      </c>
    </row>
    <row r="55" spans="2:2">
      <c r="B55" s="36"/>
    </row>
    <row r="56" spans="2:2">
      <c r="B56" s="2" t="s">
        <v>29</v>
      </c>
    </row>
    <row r="58" spans="2:2">
      <c r="B58" s="2" t="s">
        <v>30</v>
      </c>
    </row>
    <row r="59" spans="2:3">
      <c r="B59" s="38"/>
      <c r="C59" s="38"/>
    </row>
    <row r="60" spans="2:2">
      <c r="B60" s="38" t="s">
        <v>234</v>
      </c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69" spans="1:4">
      <c r="A69" s="2" t="s">
        <v>85</v>
      </c>
      <c r="D69" s="2" t="s">
        <v>35</v>
      </c>
    </row>
    <row r="72" spans="1:4">
      <c r="A72" s="2" t="s">
        <v>36</v>
      </c>
      <c r="D72" s="2" t="s">
        <v>37</v>
      </c>
    </row>
    <row r="73" spans="1:4">
      <c r="A73" s="2" t="s">
        <v>38</v>
      </c>
      <c r="D73" s="2" t="s">
        <v>39</v>
      </c>
    </row>
    <row r="77" spans="1:5">
      <c r="A77" s="2" t="s">
        <v>469</v>
      </c>
      <c r="D77" s="2" t="s">
        <v>41</v>
      </c>
      <c r="E77" s="2" t="s">
        <v>42</v>
      </c>
    </row>
    <row r="78" spans="1:5">
      <c r="A78" s="2" t="s">
        <v>470</v>
      </c>
      <c r="E78" s="2" t="s">
        <v>44</v>
      </c>
    </row>
  </sheetData>
  <mergeCells count="33">
    <mergeCell ref="A4:B4"/>
    <mergeCell ref="A35:E35"/>
    <mergeCell ref="A36:E36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abSelected="1" workbookViewId="0">
      <selection activeCell="C19" sqref="C19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7.6666666666667" style="2" customWidth="1"/>
    <col min="8" max="16384" width="9.1047619047619" style="2"/>
  </cols>
  <sheetData>
    <row r="4" spans="1:2">
      <c r="A4" s="3">
        <v>45922</v>
      </c>
      <c r="B4" s="3"/>
    </row>
    <row r="5" spans="1:2">
      <c r="A5" s="3"/>
      <c r="B5" s="3"/>
    </row>
    <row r="6" spans="1:2">
      <c r="A6" s="3"/>
      <c r="B6" s="3"/>
    </row>
    <row r="7" spans="1:2">
      <c r="A7" s="76" t="s">
        <v>464</v>
      </c>
      <c r="B7" s="3"/>
    </row>
    <row r="8" spans="1:2">
      <c r="A8" s="124" t="s">
        <v>465</v>
      </c>
      <c r="B8" s="3"/>
    </row>
    <row r="9" spans="1:2">
      <c r="A9" s="76" t="s">
        <v>466</v>
      </c>
      <c r="B9" s="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146</v>
      </c>
    </row>
    <row r="18" spans="3:3">
      <c r="C18" s="89" t="s">
        <v>80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customFormat="1" ht="15" spans="1:7">
      <c r="A20" s="9">
        <v>2</v>
      </c>
      <c r="B20" s="9" t="s">
        <v>13</v>
      </c>
      <c r="C20" s="10" t="s">
        <v>14</v>
      </c>
      <c r="D20" s="11">
        <v>113195</v>
      </c>
      <c r="E20" s="12">
        <f>(D20*0.76)-7000</f>
        <v>79028.2</v>
      </c>
      <c r="F20" s="9" t="s">
        <v>15</v>
      </c>
      <c r="G20" s="13">
        <f>E20*A20</f>
        <v>158056.4</v>
      </c>
    </row>
    <row r="21" customFormat="1" ht="15" spans="1:7">
      <c r="A21" s="14"/>
      <c r="B21" s="14"/>
      <c r="C21" s="15" t="s">
        <v>16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17</v>
      </c>
      <c r="D22" s="21"/>
      <c r="E22" s="22"/>
      <c r="F22" s="19"/>
      <c r="G22" s="23"/>
    </row>
    <row r="23" customFormat="1" ht="15" spans="1:7">
      <c r="A23" s="9">
        <v>4</v>
      </c>
      <c r="B23" s="9" t="s">
        <v>13</v>
      </c>
      <c r="C23" s="10" t="s">
        <v>140</v>
      </c>
      <c r="D23" s="11">
        <v>42595</v>
      </c>
      <c r="E23" s="12">
        <f>(D23*0.76)-7000</f>
        <v>25372.2</v>
      </c>
      <c r="F23" s="9" t="s">
        <v>15</v>
      </c>
      <c r="G23" s="13">
        <f>E23*A23</f>
        <v>101488.8</v>
      </c>
    </row>
    <row r="24" customFormat="1" ht="15" spans="1:7">
      <c r="A24" s="14"/>
      <c r="B24" s="14"/>
      <c r="C24" s="15" t="s">
        <v>57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141</v>
      </c>
      <c r="D25" s="21"/>
      <c r="E25" s="22"/>
      <c r="F25" s="19"/>
      <c r="G25" s="23"/>
    </row>
    <row r="26" customFormat="1" ht="15" spans="1:7">
      <c r="A26" s="91">
        <v>1</v>
      </c>
      <c r="B26" s="91" t="s">
        <v>13</v>
      </c>
      <c r="C26" s="92" t="s">
        <v>125</v>
      </c>
      <c r="D26" s="93">
        <v>46595</v>
      </c>
      <c r="E26" s="94">
        <f>(D26*0.76)-7000</f>
        <v>28412.2</v>
      </c>
      <c r="F26" s="91" t="s">
        <v>15</v>
      </c>
      <c r="G26" s="95">
        <f>E26*A26</f>
        <v>28412.2</v>
      </c>
    </row>
    <row r="27" customFormat="1" ht="15" spans="1:7">
      <c r="A27" s="96"/>
      <c r="B27" s="96"/>
      <c r="C27" s="97" t="s">
        <v>57</v>
      </c>
      <c r="D27" s="98"/>
      <c r="E27" s="99"/>
      <c r="F27" s="96"/>
      <c r="G27" s="100"/>
    </row>
    <row r="28" customFormat="1" ht="15.75" spans="1:7">
      <c r="A28" s="101"/>
      <c r="B28" s="101"/>
      <c r="C28" s="102" t="s">
        <v>126</v>
      </c>
      <c r="D28" s="103"/>
      <c r="E28" s="104"/>
      <c r="F28" s="101"/>
      <c r="G28" s="105"/>
    </row>
    <row r="29" customFormat="1" ht="15" spans="1:7">
      <c r="A29" s="9">
        <v>3</v>
      </c>
      <c r="B29" s="9" t="s">
        <v>13</v>
      </c>
      <c r="C29" s="10" t="s">
        <v>56</v>
      </c>
      <c r="D29" s="11">
        <v>59595</v>
      </c>
      <c r="E29" s="12">
        <f>(D29*0.76)-7000</f>
        <v>38292.2</v>
      </c>
      <c r="F29" s="9" t="s">
        <v>15</v>
      </c>
      <c r="G29" s="13">
        <f>E29*A29</f>
        <v>114876.6</v>
      </c>
    </row>
    <row r="30" customFormat="1" ht="15" spans="1:7">
      <c r="A30" s="14"/>
      <c r="B30" s="14"/>
      <c r="C30" s="15" t="s">
        <v>57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58</v>
      </c>
      <c r="D31" s="21"/>
      <c r="E31" s="22"/>
      <c r="F31" s="19"/>
      <c r="G31" s="23"/>
    </row>
    <row r="32" customFormat="1" ht="15" spans="1:7">
      <c r="A32" s="9">
        <v>1</v>
      </c>
      <c r="B32" s="9" t="s">
        <v>13</v>
      </c>
      <c r="C32" s="10" t="s">
        <v>81</v>
      </c>
      <c r="D32" s="11">
        <v>68995</v>
      </c>
      <c r="E32" s="12">
        <f>(D32*0.76)-7000</f>
        <v>45436.2</v>
      </c>
      <c r="F32" s="9" t="s">
        <v>15</v>
      </c>
      <c r="G32" s="13">
        <f>E32*A32</f>
        <v>45436.2</v>
      </c>
    </row>
    <row r="33" customFormat="1" ht="15" spans="1:7">
      <c r="A33" s="14"/>
      <c r="B33" s="14"/>
      <c r="C33" s="15" t="s">
        <v>57</v>
      </c>
      <c r="D33" s="16"/>
      <c r="E33" s="17"/>
      <c r="F33" s="14"/>
      <c r="G33" s="18"/>
    </row>
    <row r="34" customFormat="1" ht="15.75" spans="1:7">
      <c r="A34" s="19"/>
      <c r="B34" s="19"/>
      <c r="C34" s="20" t="s">
        <v>82</v>
      </c>
      <c r="D34" s="21"/>
      <c r="E34" s="22"/>
      <c r="F34" s="19"/>
      <c r="G34" s="23"/>
    </row>
    <row r="35" ht="15" spans="1:7">
      <c r="A35" s="42" t="s">
        <v>78</v>
      </c>
      <c r="B35" s="52"/>
      <c r="C35" s="52"/>
      <c r="D35" s="43"/>
      <c r="E35" s="44"/>
      <c r="F35" s="53" t="s">
        <v>15</v>
      </c>
      <c r="G35" s="46">
        <v>600</v>
      </c>
    </row>
    <row r="36" ht="17.25" spans="1:7">
      <c r="A36" s="24" t="s">
        <v>18</v>
      </c>
      <c r="B36" s="74"/>
      <c r="C36" s="74"/>
      <c r="D36" s="25"/>
      <c r="E36" s="26"/>
      <c r="F36" s="27" t="s">
        <v>15</v>
      </c>
      <c r="G36" s="28">
        <f>SUM(G20:G35)</f>
        <v>448870.2</v>
      </c>
    </row>
    <row r="37" s="1" customFormat="1" ht="16.5" spans="1:7">
      <c r="A37" s="33"/>
      <c r="B37" s="33"/>
      <c r="C37" s="33"/>
      <c r="D37" s="33"/>
      <c r="E37" s="33"/>
      <c r="F37" s="90"/>
      <c r="G37" s="35"/>
    </row>
    <row r="38" spans="1:1">
      <c r="A38" s="2" t="s">
        <v>19</v>
      </c>
    </row>
    <row r="39" spans="2:2">
      <c r="B39" s="2" t="s">
        <v>20</v>
      </c>
    </row>
    <row r="41" s="2" customFormat="1" spans="1:1">
      <c r="A41" s="2" t="s">
        <v>21</v>
      </c>
    </row>
    <row r="42" spans="2:2">
      <c r="B42" s="56" t="s">
        <v>467</v>
      </c>
    </row>
    <row r="43" spans="2:2">
      <c r="B43" s="55" t="s">
        <v>23</v>
      </c>
    </row>
    <row r="44" spans="2:2">
      <c r="B44" s="55" t="s">
        <v>24</v>
      </c>
    </row>
    <row r="45" spans="2:2">
      <c r="B45" s="2" t="s">
        <v>468</v>
      </c>
    </row>
    <row r="46" spans="2:2">
      <c r="B46" s="2" t="s">
        <v>60</v>
      </c>
    </row>
    <row r="47" spans="2:2">
      <c r="B47" s="2" t="s">
        <v>61</v>
      </c>
    </row>
    <row r="49" spans="1:1">
      <c r="A49" s="2" t="s">
        <v>25</v>
      </c>
    </row>
    <row r="50" spans="2:2">
      <c r="B50" s="2" t="s">
        <v>26</v>
      </c>
    </row>
    <row r="51" spans="2:2">
      <c r="B51" s="2" t="s">
        <v>62</v>
      </c>
    </row>
    <row r="53" spans="1:1">
      <c r="A53" s="2" t="s">
        <v>27</v>
      </c>
    </row>
    <row r="54" spans="2:2">
      <c r="B54" s="2" t="s">
        <v>28</v>
      </c>
    </row>
    <row r="55" spans="2:2">
      <c r="B55" s="36"/>
    </row>
    <row r="56" spans="2:2">
      <c r="B56" s="2" t="s">
        <v>29</v>
      </c>
    </row>
    <row r="58" spans="2:2">
      <c r="B58" s="2" t="s">
        <v>30</v>
      </c>
    </row>
    <row r="59" spans="2:3">
      <c r="B59" s="38"/>
      <c r="C59" s="38"/>
    </row>
    <row r="60" spans="2:2">
      <c r="B60" s="38" t="s">
        <v>234</v>
      </c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69" spans="1:4">
      <c r="A69" s="2" t="s">
        <v>85</v>
      </c>
      <c r="D69" s="2" t="s">
        <v>35</v>
      </c>
    </row>
    <row r="72" spans="1:4">
      <c r="A72" s="2" t="s">
        <v>36</v>
      </c>
      <c r="D72" s="2" t="s">
        <v>37</v>
      </c>
    </row>
    <row r="73" spans="1:4">
      <c r="A73" s="2" t="s">
        <v>38</v>
      </c>
      <c r="D73" s="2" t="s">
        <v>39</v>
      </c>
    </row>
    <row r="77" spans="1:5">
      <c r="A77" s="2" t="s">
        <v>471</v>
      </c>
      <c r="D77" s="2" t="s">
        <v>41</v>
      </c>
      <c r="E77" s="2" t="s">
        <v>42</v>
      </c>
    </row>
    <row r="78" spans="1:5">
      <c r="A78" s="2" t="s">
        <v>43</v>
      </c>
      <c r="E78" s="2" t="s">
        <v>44</v>
      </c>
    </row>
  </sheetData>
  <mergeCells count="33">
    <mergeCell ref="A4:B4"/>
    <mergeCell ref="A35:E35"/>
    <mergeCell ref="A36:E36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11" workbookViewId="0">
      <selection activeCell="A24" sqref="$A24:$XFD25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45923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281</v>
      </c>
      <c r="B7" s="3"/>
    </row>
    <row r="8" spans="1:2">
      <c r="A8" s="3" t="s">
        <v>282</v>
      </c>
      <c r="B8" s="3"/>
    </row>
    <row r="9" spans="1:2">
      <c r="A9" s="3" t="s">
        <v>283</v>
      </c>
      <c r="B9" s="3"/>
    </row>
    <row r="10" spans="1:1">
      <c r="A10" s="2" t="s">
        <v>284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89" t="s">
        <v>472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2</v>
      </c>
      <c r="B21" s="9" t="s">
        <v>13</v>
      </c>
      <c r="C21" s="10" t="s">
        <v>81</v>
      </c>
      <c r="D21" s="11">
        <v>68995</v>
      </c>
      <c r="E21" s="12">
        <f>(D21*0.76)-7000</f>
        <v>45436.2</v>
      </c>
      <c r="F21" s="9" t="s">
        <v>15</v>
      </c>
      <c r="G21" s="13">
        <f>E21*A21</f>
        <v>90872.4</v>
      </c>
    </row>
    <row r="22" customFormat="1" ht="15" spans="1:7">
      <c r="A22" s="14"/>
      <c r="B22" s="14"/>
      <c r="C22" s="15" t="s">
        <v>57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82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90872.4</v>
      </c>
    </row>
    <row r="25" ht="15" spans="1:7">
      <c r="A25" s="47" t="s">
        <v>286</v>
      </c>
      <c r="B25" s="48"/>
      <c r="C25" s="49"/>
      <c r="D25" s="50"/>
      <c r="E25" s="21"/>
      <c r="F25" s="19" t="s">
        <v>15</v>
      </c>
      <c r="G25" s="51">
        <v>25725</v>
      </c>
    </row>
    <row r="26" customFormat="1" ht="15.75" spans="1:8">
      <c r="A26" s="42" t="s">
        <v>78</v>
      </c>
      <c r="B26" s="52"/>
      <c r="C26" s="52"/>
      <c r="D26" s="43"/>
      <c r="E26" s="44"/>
      <c r="F26" s="53" t="s">
        <v>15</v>
      </c>
      <c r="G26" s="46">
        <v>600</v>
      </c>
      <c r="H26" s="1"/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SUM(G24:G26)</f>
        <v>117197.4</v>
      </c>
    </row>
    <row r="28" s="1" customFormat="1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62</v>
      </c>
    </row>
    <row r="35" spans="1:1">
      <c r="A35" s="2" t="s">
        <v>134</v>
      </c>
    </row>
    <row r="36" spans="2:2">
      <c r="B36" s="2" t="s">
        <v>135</v>
      </c>
    </row>
    <row r="37" spans="2:2">
      <c r="B37" s="2" t="s">
        <v>28</v>
      </c>
    </row>
    <row r="39" spans="2:2">
      <c r="B39" s="36" t="s">
        <v>83</v>
      </c>
    </row>
    <row r="40" spans="2:2">
      <c r="B40" s="60" t="s">
        <v>84</v>
      </c>
    </row>
    <row r="42" spans="2:2">
      <c r="B42" s="2" t="s">
        <v>29</v>
      </c>
    </row>
    <row r="44" spans="2:2">
      <c r="B44" s="2" t="s">
        <v>30</v>
      </c>
    </row>
    <row r="49" spans="1:1">
      <c r="A49" s="2" t="s">
        <v>31</v>
      </c>
    </row>
    <row r="52" spans="1:1">
      <c r="A52" s="2" t="s">
        <v>32</v>
      </c>
    </row>
    <row r="53" spans="1:1">
      <c r="A53" s="2" t="s">
        <v>33</v>
      </c>
    </row>
    <row r="56" spans="1:4">
      <c r="A56" s="2" t="s">
        <v>85</v>
      </c>
      <c r="D56" s="2" t="s">
        <v>35</v>
      </c>
    </row>
    <row r="59" spans="1:4">
      <c r="A59" s="2" t="s">
        <v>36</v>
      </c>
      <c r="D59" s="2" t="s">
        <v>37</v>
      </c>
    </row>
    <row r="60" spans="1:4">
      <c r="A60" s="2" t="s">
        <v>38</v>
      </c>
      <c r="D60" s="2" t="s">
        <v>39</v>
      </c>
    </row>
    <row r="65" spans="1:5">
      <c r="A65" s="2" t="s">
        <v>473</v>
      </c>
      <c r="D65" s="2" t="s">
        <v>41</v>
      </c>
      <c r="E65" s="2" t="s">
        <v>42</v>
      </c>
    </row>
    <row r="66" spans="1:5">
      <c r="A66" s="2" t="s">
        <v>291</v>
      </c>
      <c r="E66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104</v>
      </c>
      <c r="B7" s="3"/>
    </row>
    <row r="8" spans="1:2">
      <c r="A8" s="2" t="s">
        <v>105</v>
      </c>
      <c r="B8" s="3"/>
    </row>
    <row r="9" spans="1:1">
      <c r="A9" s="2" t="s">
        <v>106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107</v>
      </c>
    </row>
    <row r="18" ht="15" spans="3:3">
      <c r="C18" s="107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3" t="s">
        <v>108</v>
      </c>
      <c r="D20" s="64">
        <v>27995</v>
      </c>
      <c r="E20" s="12">
        <f>(D20*0.76)-1000</f>
        <v>20276.2</v>
      </c>
      <c r="F20" s="9" t="s">
        <v>15</v>
      </c>
      <c r="G20" s="65">
        <f>E20*A20</f>
        <v>20276.2</v>
      </c>
    </row>
    <row r="21" spans="1:7">
      <c r="A21" s="14"/>
      <c r="B21" s="14"/>
      <c r="C21" s="67" t="s">
        <v>109</v>
      </c>
      <c r="D21" s="68"/>
      <c r="E21" s="17"/>
      <c r="F21" s="14"/>
      <c r="G21" s="69"/>
    </row>
    <row r="22" spans="1:7">
      <c r="A22" s="14"/>
      <c r="B22" s="14"/>
      <c r="C22" s="67" t="s">
        <v>110</v>
      </c>
      <c r="D22" s="68"/>
      <c r="E22" s="17"/>
      <c r="F22" s="14"/>
      <c r="G22" s="69"/>
    </row>
    <row r="23" ht="15" spans="1:7">
      <c r="A23" s="19"/>
      <c r="B23" s="19"/>
      <c r="C23" s="71" t="s">
        <v>111</v>
      </c>
      <c r="D23" s="72"/>
      <c r="E23" s="22"/>
      <c r="F23" s="19"/>
      <c r="G23" s="73"/>
    </row>
    <row r="24" ht="15" spans="1:7">
      <c r="A24" s="42" t="s">
        <v>78</v>
      </c>
      <c r="B24" s="52"/>
      <c r="C24" s="52"/>
      <c r="D24" s="43"/>
      <c r="E24" s="44"/>
      <c r="F24" s="53" t="s">
        <v>15</v>
      </c>
      <c r="G24" s="46">
        <v>600</v>
      </c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SUM(G20:G24)</f>
        <v>20876.2</v>
      </c>
    </row>
    <row r="26" ht="16.5" spans="1:7">
      <c r="A26" s="33"/>
      <c r="B26" s="33"/>
      <c r="C26" s="33"/>
      <c r="D26" s="33"/>
      <c r="E26" s="33"/>
      <c r="F26" s="34"/>
      <c r="G26" s="35"/>
    </row>
    <row r="27" ht="15" spans="3:3">
      <c r="C27" s="107" t="s">
        <v>80</v>
      </c>
    </row>
    <row r="28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spans="1:7">
      <c r="A29" s="9">
        <v>1</v>
      </c>
      <c r="B29" s="62" t="s">
        <v>13</v>
      </c>
      <c r="C29" s="63" t="s">
        <v>112</v>
      </c>
      <c r="D29" s="64">
        <v>32995</v>
      </c>
      <c r="E29" s="12">
        <f>(D29*0.76)-1300</f>
        <v>23776.2</v>
      </c>
      <c r="F29" s="9" t="s">
        <v>15</v>
      </c>
      <c r="G29" s="65">
        <f>E29*A29</f>
        <v>23776.2</v>
      </c>
    </row>
    <row r="30" spans="1:7">
      <c r="A30" s="14"/>
      <c r="B30" s="66"/>
      <c r="C30" s="67" t="s">
        <v>113</v>
      </c>
      <c r="D30" s="68"/>
      <c r="E30" s="17"/>
      <c r="F30" s="14"/>
      <c r="G30" s="69"/>
    </row>
    <row r="31" spans="1:7">
      <c r="A31" s="14"/>
      <c r="B31" s="66"/>
      <c r="C31" s="67" t="s">
        <v>114</v>
      </c>
      <c r="D31" s="68"/>
      <c r="E31" s="17"/>
      <c r="F31" s="14"/>
      <c r="G31" s="69"/>
    </row>
    <row r="32" ht="15" spans="1:7">
      <c r="A32" s="19"/>
      <c r="B32" s="70"/>
      <c r="C32" s="71" t="s">
        <v>115</v>
      </c>
      <c r="D32" s="72"/>
      <c r="E32" s="22"/>
      <c r="F32" s="19"/>
      <c r="G32" s="73"/>
    </row>
    <row r="33" ht="15" spans="1:7">
      <c r="A33" s="42" t="s">
        <v>78</v>
      </c>
      <c r="B33" s="52"/>
      <c r="C33" s="52"/>
      <c r="D33" s="43"/>
      <c r="E33" s="44"/>
      <c r="F33" s="53" t="s">
        <v>15</v>
      </c>
      <c r="G33" s="46">
        <v>600</v>
      </c>
    </row>
    <row r="34" ht="17.25" spans="1:7">
      <c r="A34" s="24" t="s">
        <v>18</v>
      </c>
      <c r="B34" s="74"/>
      <c r="C34" s="74"/>
      <c r="D34" s="25"/>
      <c r="E34" s="26"/>
      <c r="F34" s="75" t="s">
        <v>15</v>
      </c>
      <c r="G34" s="28">
        <f>SUM(G29:G33)</f>
        <v>24376.2</v>
      </c>
    </row>
    <row r="35" ht="16.5" spans="1:7">
      <c r="A35" s="33"/>
      <c r="B35" s="33"/>
      <c r="C35" s="33"/>
      <c r="D35" s="33"/>
      <c r="E35" s="33"/>
      <c r="F35" s="34"/>
      <c r="G35" s="35"/>
    </row>
    <row r="36" spans="1:1">
      <c r="A36" s="2" t="s">
        <v>19</v>
      </c>
    </row>
    <row r="37" spans="2:2">
      <c r="B37" s="2" t="s">
        <v>20</v>
      </c>
    </row>
    <row r="39" spans="1:1">
      <c r="A39" s="2" t="s">
        <v>21</v>
      </c>
    </row>
    <row r="40" spans="2:2">
      <c r="B40" s="2" t="s">
        <v>116</v>
      </c>
    </row>
    <row r="42" spans="1:1">
      <c r="A42" s="2" t="s">
        <v>25</v>
      </c>
    </row>
    <row r="43" spans="2:2">
      <c r="B43" s="2" t="s">
        <v>117</v>
      </c>
    </row>
    <row r="44" s="1" customFormat="1"/>
    <row r="45" spans="1:1">
      <c r="A45" s="2" t="s">
        <v>27</v>
      </c>
    </row>
    <row r="46" spans="2:2">
      <c r="B46" s="2" t="s">
        <v>28</v>
      </c>
    </row>
    <row r="48" spans="2:2">
      <c r="B48" s="2" t="s">
        <v>29</v>
      </c>
    </row>
    <row r="50" spans="2:2">
      <c r="B50" s="2" t="s">
        <v>30</v>
      </c>
    </row>
    <row r="56" spans="1:1">
      <c r="A56" s="2" t="s">
        <v>31</v>
      </c>
    </row>
    <row r="59" spans="1:1">
      <c r="A59" s="2" t="s">
        <v>32</v>
      </c>
    </row>
    <row r="60" spans="1:1">
      <c r="A60" s="2" t="s">
        <v>33</v>
      </c>
    </row>
    <row r="63" spans="1:4">
      <c r="A63" s="2" t="s">
        <v>85</v>
      </c>
      <c r="D63" s="2" t="s">
        <v>35</v>
      </c>
    </row>
    <row r="66" spans="1:4">
      <c r="A66" s="2" t="s">
        <v>36</v>
      </c>
      <c r="D66" s="2" t="s">
        <v>37</v>
      </c>
    </row>
    <row r="67" spans="1:4">
      <c r="A67" s="2" t="s">
        <v>38</v>
      </c>
      <c r="D67" s="2" t="s">
        <v>39</v>
      </c>
    </row>
    <row r="71" spans="1:5">
      <c r="A71" s="2" t="s">
        <v>118</v>
      </c>
      <c r="D71" s="2" t="s">
        <v>41</v>
      </c>
      <c r="E71" s="2" t="s">
        <v>42</v>
      </c>
    </row>
    <row r="72" spans="1:5">
      <c r="A72" s="2" t="s">
        <v>119</v>
      </c>
      <c r="E72" s="2" t="s">
        <v>44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A7" sqref="A7:A10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45923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474</v>
      </c>
      <c r="B7" s="3"/>
    </row>
    <row r="8" spans="1:2">
      <c r="A8" s="3" t="s">
        <v>475</v>
      </c>
      <c r="B8" s="3"/>
    </row>
    <row r="9" spans="1:2">
      <c r="A9" s="3" t="s">
        <v>476</v>
      </c>
      <c r="B9" s="3"/>
    </row>
    <row r="10" spans="1:1">
      <c r="A10" s="2" t="s">
        <v>477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70</v>
      </c>
    </row>
    <row r="19" ht="15" spans="3:3">
      <c r="C19" s="89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1</v>
      </c>
      <c r="B21" s="9" t="s">
        <v>13</v>
      </c>
      <c r="C21" s="10" t="s">
        <v>75</v>
      </c>
      <c r="D21" s="11">
        <v>76595</v>
      </c>
      <c r="E21" s="12">
        <f>(D21*0.76)-7000</f>
        <v>51212.2</v>
      </c>
      <c r="F21" s="9" t="s">
        <v>15</v>
      </c>
      <c r="G21" s="13">
        <f>E21*A21</f>
        <v>51212.2</v>
      </c>
    </row>
    <row r="22" customFormat="1" ht="15" spans="1:7">
      <c r="A22" s="14"/>
      <c r="B22" s="14"/>
      <c r="C22" s="15" t="s">
        <v>57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76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51212.2</v>
      </c>
    </row>
    <row r="25" ht="15" spans="1:7">
      <c r="A25" s="47" t="s">
        <v>286</v>
      </c>
      <c r="B25" s="48"/>
      <c r="C25" s="49"/>
      <c r="D25" s="50"/>
      <c r="E25" s="21"/>
      <c r="F25" s="19" t="s">
        <v>15</v>
      </c>
      <c r="G25" s="51">
        <v>12245</v>
      </c>
    </row>
    <row r="26" customFormat="1" ht="15.75" spans="1:8">
      <c r="A26" s="42" t="s">
        <v>78</v>
      </c>
      <c r="B26" s="52"/>
      <c r="C26" s="52"/>
      <c r="D26" s="43"/>
      <c r="E26" s="44"/>
      <c r="F26" s="53" t="s">
        <v>15</v>
      </c>
      <c r="G26" s="46">
        <v>600</v>
      </c>
      <c r="H26" s="1"/>
    </row>
    <row r="27" ht="17.25" spans="1:7">
      <c r="A27" s="24" t="s">
        <v>79</v>
      </c>
      <c r="B27" s="74"/>
      <c r="C27" s="74"/>
      <c r="D27" s="25"/>
      <c r="E27" s="26"/>
      <c r="F27" s="75" t="s">
        <v>15</v>
      </c>
      <c r="G27" s="28">
        <f>SUM(G24:G26)</f>
        <v>64057.2</v>
      </c>
    </row>
    <row r="28" s="1" customFormat="1" ht="16.5" spans="1:7">
      <c r="A28" s="33"/>
      <c r="B28" s="33"/>
      <c r="C28" s="33"/>
      <c r="D28" s="33"/>
      <c r="E28" s="33"/>
      <c r="F28" s="90"/>
      <c r="G28" s="35"/>
    </row>
    <row r="29" spans="1:1">
      <c r="A29" s="2" t="s">
        <v>19</v>
      </c>
    </row>
    <row r="30" spans="2:2">
      <c r="B30" s="2" t="s">
        <v>20</v>
      </c>
    </row>
    <row r="32" spans="1:1">
      <c r="A32" s="2" t="s">
        <v>25</v>
      </c>
    </row>
    <row r="33" spans="2:2">
      <c r="B33" s="2" t="s">
        <v>62</v>
      </c>
    </row>
    <row r="35" s="2" customFormat="1" spans="1:1">
      <c r="A35" s="2" t="s">
        <v>27</v>
      </c>
    </row>
    <row r="36" s="2" customFormat="1" spans="2:2">
      <c r="B36" s="2" t="s">
        <v>28</v>
      </c>
    </row>
    <row r="37" spans="2:2">
      <c r="B37" s="36" t="s">
        <v>83</v>
      </c>
    </row>
    <row r="38" spans="2:2">
      <c r="B38" s="60" t="s">
        <v>84</v>
      </c>
    </row>
    <row r="40" spans="2:2">
      <c r="B40" s="2" t="s">
        <v>29</v>
      </c>
    </row>
    <row r="42" spans="2:2">
      <c r="B42" s="2" t="s">
        <v>30</v>
      </c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85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4" spans="1:5">
      <c r="A64" s="2" t="s">
        <v>478</v>
      </c>
      <c r="D64" s="2" t="s">
        <v>41</v>
      </c>
      <c r="E64" s="2" t="s">
        <v>42</v>
      </c>
    </row>
    <row r="65" spans="1:5">
      <c r="A65" s="2" t="s">
        <v>43</v>
      </c>
      <c r="E65" s="2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36" workbookViewId="0">
      <selection activeCell="G60" sqref="G60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45923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479</v>
      </c>
      <c r="B7" s="3"/>
    </row>
    <row r="8" spans="1:2">
      <c r="A8" s="2" t="s">
        <v>480</v>
      </c>
      <c r="B8" s="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481</v>
      </c>
    </row>
    <row r="17" ht="15" spans="3:3">
      <c r="C17" s="10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10" t="s">
        <v>383</v>
      </c>
      <c r="D19" s="11">
        <v>79995</v>
      </c>
      <c r="E19" s="12">
        <f>D19*0.74</f>
        <v>59196.3</v>
      </c>
      <c r="F19" s="9" t="s">
        <v>15</v>
      </c>
      <c r="G19" s="13">
        <f>E19*A19</f>
        <v>59196.3</v>
      </c>
    </row>
    <row r="20" spans="1:7">
      <c r="A20" s="14"/>
      <c r="B20" s="14"/>
      <c r="C20" s="113" t="s">
        <v>381</v>
      </c>
      <c r="D20" s="16"/>
      <c r="E20" s="17"/>
      <c r="F20" s="14"/>
      <c r="G20" s="18"/>
    </row>
    <row r="21" ht="15" spans="1:7">
      <c r="A21" s="19"/>
      <c r="B21" s="19"/>
      <c r="C21" s="117" t="s">
        <v>384</v>
      </c>
      <c r="D21" s="21"/>
      <c r="E21" s="22"/>
      <c r="F21" s="19"/>
      <c r="G21" s="23"/>
    </row>
    <row r="22" spans="1:7">
      <c r="A22" s="9">
        <v>2</v>
      </c>
      <c r="B22" s="9" t="s">
        <v>13</v>
      </c>
      <c r="C22" s="109" t="s">
        <v>388</v>
      </c>
      <c r="D22" s="11">
        <v>15995</v>
      </c>
      <c r="E22" s="12">
        <f>D22*0.74</f>
        <v>11836.3</v>
      </c>
      <c r="F22" s="9" t="s">
        <v>15</v>
      </c>
      <c r="G22" s="13">
        <f>E22*A22</f>
        <v>23672.6</v>
      </c>
    </row>
    <row r="23" spans="1:7">
      <c r="A23" s="14"/>
      <c r="B23" s="14"/>
      <c r="C23" s="113" t="s">
        <v>386</v>
      </c>
      <c r="D23" s="16"/>
      <c r="E23" s="17"/>
      <c r="F23" s="14"/>
      <c r="G23" s="18"/>
    </row>
    <row r="24" ht="15" spans="1:7">
      <c r="A24" s="19"/>
      <c r="B24" s="19"/>
      <c r="C24" s="117" t="s">
        <v>389</v>
      </c>
      <c r="D24" s="21"/>
      <c r="E24" s="22"/>
      <c r="F24" s="19"/>
      <c r="G24" s="23"/>
    </row>
    <row r="25" spans="1:7">
      <c r="A25" s="9">
        <v>2</v>
      </c>
      <c r="B25" s="9" t="s">
        <v>13</v>
      </c>
      <c r="C25" s="10" t="s">
        <v>56</v>
      </c>
      <c r="D25" s="11">
        <v>59595</v>
      </c>
      <c r="E25" s="12">
        <f>(D25*0.74)-7000</f>
        <v>37100.3</v>
      </c>
      <c r="F25" s="9" t="s">
        <v>15</v>
      </c>
      <c r="G25" s="13">
        <f>E25*A25</f>
        <v>74200.6</v>
      </c>
    </row>
    <row r="26" spans="1:7">
      <c r="A26" s="14"/>
      <c r="B26" s="14"/>
      <c r="C26" s="15" t="s">
        <v>57</v>
      </c>
      <c r="D26" s="16"/>
      <c r="E26" s="17"/>
      <c r="F26" s="14"/>
      <c r="G26" s="18"/>
    </row>
    <row r="27" ht="15" spans="1:7">
      <c r="A27" s="19"/>
      <c r="B27" s="19"/>
      <c r="C27" s="20" t="s">
        <v>58</v>
      </c>
      <c r="D27" s="21"/>
      <c r="E27" s="22"/>
      <c r="F27" s="19"/>
      <c r="G27" s="23"/>
    </row>
    <row r="28" spans="1:7">
      <c r="A28" s="9">
        <v>1</v>
      </c>
      <c r="B28" s="9" t="s">
        <v>13</v>
      </c>
      <c r="C28" s="63" t="s">
        <v>147</v>
      </c>
      <c r="D28" s="11">
        <v>43595</v>
      </c>
      <c r="E28" s="12">
        <f>(D28*0.74)-1800</f>
        <v>30460.3</v>
      </c>
      <c r="F28" s="9" t="s">
        <v>15</v>
      </c>
      <c r="G28" s="13">
        <f>E28*A28</f>
        <v>30460.3</v>
      </c>
    </row>
    <row r="29" spans="1:7">
      <c r="A29" s="14"/>
      <c r="B29" s="14"/>
      <c r="C29" s="67" t="s">
        <v>113</v>
      </c>
      <c r="D29" s="16"/>
      <c r="E29" s="17"/>
      <c r="F29" s="14"/>
      <c r="G29" s="18"/>
    </row>
    <row r="30" spans="1:7">
      <c r="A30" s="14"/>
      <c r="B30" s="14"/>
      <c r="C30" s="67" t="s">
        <v>148</v>
      </c>
      <c r="D30" s="16"/>
      <c r="E30" s="17"/>
      <c r="F30" s="14"/>
      <c r="G30" s="18"/>
    </row>
    <row r="31" ht="15" spans="1:7">
      <c r="A31" s="19"/>
      <c r="B31" s="19"/>
      <c r="C31" s="71" t="s">
        <v>149</v>
      </c>
      <c r="D31" s="21"/>
      <c r="E31" s="22"/>
      <c r="F31" s="19"/>
      <c r="G31" s="23"/>
    </row>
    <row r="32" spans="1:7">
      <c r="A32" s="9">
        <v>4</v>
      </c>
      <c r="B32" s="62" t="s">
        <v>13</v>
      </c>
      <c r="C32" s="63" t="s">
        <v>112</v>
      </c>
      <c r="D32" s="64">
        <v>32995</v>
      </c>
      <c r="E32" s="12">
        <f>(D32*0.74)-1300</f>
        <v>23116.3</v>
      </c>
      <c r="F32" s="9" t="s">
        <v>15</v>
      </c>
      <c r="G32" s="65">
        <f>E32*A32</f>
        <v>92465.2</v>
      </c>
    </row>
    <row r="33" spans="1:7">
      <c r="A33" s="14"/>
      <c r="B33" s="66"/>
      <c r="C33" s="67" t="s">
        <v>113</v>
      </c>
      <c r="D33" s="68"/>
      <c r="E33" s="17"/>
      <c r="F33" s="14"/>
      <c r="G33" s="69"/>
    </row>
    <row r="34" spans="1:7">
      <c r="A34" s="14"/>
      <c r="B34" s="66"/>
      <c r="C34" s="67" t="s">
        <v>114</v>
      </c>
      <c r="D34" s="68"/>
      <c r="E34" s="17"/>
      <c r="F34" s="14"/>
      <c r="G34" s="69"/>
    </row>
    <row r="35" ht="15" spans="1:7">
      <c r="A35" s="19"/>
      <c r="B35" s="70"/>
      <c r="C35" s="71" t="s">
        <v>115</v>
      </c>
      <c r="D35" s="72"/>
      <c r="E35" s="22"/>
      <c r="F35" s="19"/>
      <c r="G35" s="73"/>
    </row>
    <row r="36" spans="1:7">
      <c r="A36" s="9">
        <v>1</v>
      </c>
      <c r="B36" s="62" t="s">
        <v>13</v>
      </c>
      <c r="C36" s="63" t="s">
        <v>184</v>
      </c>
      <c r="D36" s="64">
        <v>28995</v>
      </c>
      <c r="E36" s="12">
        <f>(D36*0.74)-1300</f>
        <v>20156.3</v>
      </c>
      <c r="F36" s="9" t="s">
        <v>15</v>
      </c>
      <c r="G36" s="65">
        <f>E36*A36</f>
        <v>20156.3</v>
      </c>
    </row>
    <row r="37" spans="1:7">
      <c r="A37" s="14"/>
      <c r="B37" s="66"/>
      <c r="C37" s="67" t="s">
        <v>113</v>
      </c>
      <c r="D37" s="68"/>
      <c r="E37" s="17"/>
      <c r="F37" s="14"/>
      <c r="G37" s="69"/>
    </row>
    <row r="38" spans="1:7">
      <c r="A38" s="14"/>
      <c r="B38" s="66"/>
      <c r="C38" s="67" t="s">
        <v>185</v>
      </c>
      <c r="D38" s="68"/>
      <c r="E38" s="17"/>
      <c r="F38" s="14"/>
      <c r="G38" s="69"/>
    </row>
    <row r="39" ht="15" spans="1:7">
      <c r="A39" s="19"/>
      <c r="B39" s="70"/>
      <c r="C39" s="71" t="s">
        <v>186</v>
      </c>
      <c r="D39" s="72"/>
      <c r="E39" s="22"/>
      <c r="F39" s="19"/>
      <c r="G39" s="73"/>
    </row>
    <row r="40" s="2" customFormat="1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SUM(G19:G39)</f>
        <v>300151.3</v>
      </c>
    </row>
    <row r="41" s="2" customFormat="1" ht="15" spans="1:7">
      <c r="A41" s="47" t="s">
        <v>286</v>
      </c>
      <c r="B41" s="48"/>
      <c r="C41" s="49"/>
      <c r="D41" s="50"/>
      <c r="E41" s="21"/>
      <c r="F41" s="19" t="s">
        <v>15</v>
      </c>
      <c r="G41" s="51">
        <v>125595</v>
      </c>
    </row>
    <row r="42" ht="17.25" spans="1:7">
      <c r="A42" s="24" t="s">
        <v>18</v>
      </c>
      <c r="B42" s="74"/>
      <c r="C42" s="74"/>
      <c r="D42" s="25"/>
      <c r="E42" s="26"/>
      <c r="F42" s="75" t="s">
        <v>15</v>
      </c>
      <c r="G42" s="28">
        <f>SUM(G40:G41)</f>
        <v>425746.3</v>
      </c>
    </row>
    <row r="43" ht="16.5" spans="1:7">
      <c r="A43" s="33"/>
      <c r="B43" s="33"/>
      <c r="C43" s="33"/>
      <c r="D43" s="33"/>
      <c r="E43" s="33"/>
      <c r="F43" s="34"/>
      <c r="G43" s="35"/>
    </row>
    <row r="44" spans="1:1">
      <c r="A44" s="2" t="s">
        <v>19</v>
      </c>
    </row>
    <row r="45" spans="2:2">
      <c r="B45" s="2" t="s">
        <v>20</v>
      </c>
    </row>
    <row r="47" spans="1:1">
      <c r="A47" s="2" t="s">
        <v>25</v>
      </c>
    </row>
    <row r="48" spans="2:2">
      <c r="B48" s="2" t="s">
        <v>394</v>
      </c>
    </row>
    <row r="49" customFormat="1" ht="15" spans="2:2">
      <c r="B49" s="2" t="s">
        <v>62</v>
      </c>
    </row>
    <row r="50" customFormat="1" ht="15" spans="2:2">
      <c r="B50" s="2" t="s">
        <v>117</v>
      </c>
    </row>
    <row r="51" s="1" customFormat="1"/>
    <row r="52" spans="1:1">
      <c r="A52" s="2" t="s">
        <v>27</v>
      </c>
    </row>
    <row r="53" spans="2:2">
      <c r="B53" s="2" t="s">
        <v>28</v>
      </c>
    </row>
    <row r="54" spans="2:2">
      <c r="B54" s="36" t="s">
        <v>83</v>
      </c>
    </row>
    <row r="55" spans="2:2">
      <c r="B55" s="60" t="s">
        <v>84</v>
      </c>
    </row>
    <row r="57" spans="2:2">
      <c r="B57" s="2" t="s">
        <v>29</v>
      </c>
    </row>
    <row r="59" spans="2:2">
      <c r="B59" s="2" t="s">
        <v>30</v>
      </c>
    </row>
    <row r="61" spans="2:2">
      <c r="B61" s="38"/>
    </row>
    <row r="65" spans="1:1">
      <c r="A65" s="2" t="s">
        <v>31</v>
      </c>
    </row>
    <row r="68" spans="1:1">
      <c r="A68" s="2" t="s">
        <v>32</v>
      </c>
    </row>
    <row r="69" spans="1:1">
      <c r="A69" s="2" t="s">
        <v>33</v>
      </c>
    </row>
    <row r="72" spans="1:4">
      <c r="A72" s="2" t="s">
        <v>85</v>
      </c>
      <c r="D72" s="2" t="s">
        <v>35</v>
      </c>
    </row>
    <row r="75" spans="1:4">
      <c r="A75" s="2" t="s">
        <v>36</v>
      </c>
      <c r="D75" s="2" t="s">
        <v>37</v>
      </c>
    </row>
    <row r="76" spans="1:4">
      <c r="A76" s="2" t="s">
        <v>38</v>
      </c>
      <c r="D76" s="2" t="s">
        <v>39</v>
      </c>
    </row>
    <row r="80" spans="1:5">
      <c r="A80" s="2" t="s">
        <v>482</v>
      </c>
      <c r="D80" s="2" t="s">
        <v>41</v>
      </c>
      <c r="E80" s="2" t="s">
        <v>42</v>
      </c>
    </row>
    <row r="81" spans="1:5">
      <c r="A81" s="2" t="s">
        <v>483</v>
      </c>
      <c r="E81" s="2" t="s">
        <v>44</v>
      </c>
    </row>
  </sheetData>
  <mergeCells count="39">
    <mergeCell ref="A4:B4"/>
    <mergeCell ref="A40:E40"/>
    <mergeCell ref="A42:E42"/>
    <mergeCell ref="A19:A21"/>
    <mergeCell ref="A22:A24"/>
    <mergeCell ref="A25:A27"/>
    <mergeCell ref="A28:A31"/>
    <mergeCell ref="A32:A35"/>
    <mergeCell ref="A36:A39"/>
    <mergeCell ref="B19:B21"/>
    <mergeCell ref="B22:B24"/>
    <mergeCell ref="B25:B27"/>
    <mergeCell ref="B28:B31"/>
    <mergeCell ref="B32:B35"/>
    <mergeCell ref="B36:B39"/>
    <mergeCell ref="D19:D21"/>
    <mergeCell ref="D22:D24"/>
    <mergeCell ref="D25:D27"/>
    <mergeCell ref="D28:D31"/>
    <mergeCell ref="D32:D35"/>
    <mergeCell ref="D36:D39"/>
    <mergeCell ref="E19:E21"/>
    <mergeCell ref="E22:E24"/>
    <mergeCell ref="E25:E27"/>
    <mergeCell ref="E28:E31"/>
    <mergeCell ref="E32:E35"/>
    <mergeCell ref="E36:E39"/>
    <mergeCell ref="F19:F21"/>
    <mergeCell ref="F22:F24"/>
    <mergeCell ref="F25:F27"/>
    <mergeCell ref="F28:F31"/>
    <mergeCell ref="F32:F35"/>
    <mergeCell ref="F36:F39"/>
    <mergeCell ref="G19:G21"/>
    <mergeCell ref="G22:G24"/>
    <mergeCell ref="G25:G27"/>
    <mergeCell ref="G28:G31"/>
    <mergeCell ref="G32:G35"/>
    <mergeCell ref="G36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47" workbookViewId="0">
      <selection activeCell="E58" sqref="E58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45923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479</v>
      </c>
      <c r="B7" s="3"/>
    </row>
    <row r="8" spans="1:2">
      <c r="A8" s="2" t="s">
        <v>480</v>
      </c>
      <c r="B8" s="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484</v>
      </c>
    </row>
    <row r="17" ht="15" spans="3:3">
      <c r="C17" s="10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10" t="s">
        <v>383</v>
      </c>
      <c r="D19" s="11">
        <v>79995</v>
      </c>
      <c r="E19" s="12">
        <f>D19*0.74</f>
        <v>59196.3</v>
      </c>
      <c r="F19" s="9" t="s">
        <v>15</v>
      </c>
      <c r="G19" s="13">
        <f>E19*A19</f>
        <v>59196.3</v>
      </c>
    </row>
    <row r="20" spans="1:7">
      <c r="A20" s="14"/>
      <c r="B20" s="14"/>
      <c r="C20" s="113" t="s">
        <v>381</v>
      </c>
      <c r="D20" s="16"/>
      <c r="E20" s="17"/>
      <c r="F20" s="14"/>
      <c r="G20" s="18"/>
    </row>
    <row r="21" ht="15" spans="1:7">
      <c r="A21" s="19"/>
      <c r="B21" s="19"/>
      <c r="C21" s="117" t="s">
        <v>384</v>
      </c>
      <c r="D21" s="21"/>
      <c r="E21" s="22"/>
      <c r="F21" s="19"/>
      <c r="G21" s="23"/>
    </row>
    <row r="22" spans="1:7">
      <c r="A22" s="9">
        <v>2</v>
      </c>
      <c r="B22" s="9" t="s">
        <v>13</v>
      </c>
      <c r="C22" s="109" t="s">
        <v>388</v>
      </c>
      <c r="D22" s="11">
        <v>15995</v>
      </c>
      <c r="E22" s="12">
        <f>D22*0.74</f>
        <v>11836.3</v>
      </c>
      <c r="F22" s="9" t="s">
        <v>15</v>
      </c>
      <c r="G22" s="13">
        <f>E22*A22</f>
        <v>23672.6</v>
      </c>
    </row>
    <row r="23" spans="1:7">
      <c r="A23" s="14"/>
      <c r="B23" s="14"/>
      <c r="C23" s="113" t="s">
        <v>386</v>
      </c>
      <c r="D23" s="16"/>
      <c r="E23" s="17"/>
      <c r="F23" s="14"/>
      <c r="G23" s="18"/>
    </row>
    <row r="24" ht="15" spans="1:7">
      <c r="A24" s="19"/>
      <c r="B24" s="19"/>
      <c r="C24" s="117" t="s">
        <v>389</v>
      </c>
      <c r="D24" s="21"/>
      <c r="E24" s="22"/>
      <c r="F24" s="19"/>
      <c r="G24" s="23"/>
    </row>
    <row r="25" spans="1:7">
      <c r="A25" s="9">
        <v>2</v>
      </c>
      <c r="B25" s="9" t="s">
        <v>13</v>
      </c>
      <c r="C25" s="10" t="s">
        <v>56</v>
      </c>
      <c r="D25" s="11">
        <v>59595</v>
      </c>
      <c r="E25" s="12">
        <f>(D25*0.74)-7000</f>
        <v>37100.3</v>
      </c>
      <c r="F25" s="9" t="s">
        <v>15</v>
      </c>
      <c r="G25" s="13">
        <f>E25*A25</f>
        <v>74200.6</v>
      </c>
    </row>
    <row r="26" spans="1:7">
      <c r="A26" s="14"/>
      <c r="B26" s="14"/>
      <c r="C26" s="15" t="s">
        <v>57</v>
      </c>
      <c r="D26" s="16"/>
      <c r="E26" s="17"/>
      <c r="F26" s="14"/>
      <c r="G26" s="18"/>
    </row>
    <row r="27" ht="15" spans="1:7">
      <c r="A27" s="19"/>
      <c r="B27" s="19"/>
      <c r="C27" s="20" t="s">
        <v>58</v>
      </c>
      <c r="D27" s="21"/>
      <c r="E27" s="22"/>
      <c r="F27" s="19"/>
      <c r="G27" s="23"/>
    </row>
    <row r="28" spans="1:7">
      <c r="A28" s="9">
        <v>1</v>
      </c>
      <c r="B28" s="9" t="s">
        <v>13</v>
      </c>
      <c r="C28" s="63" t="s">
        <v>147</v>
      </c>
      <c r="D28" s="11">
        <v>43595</v>
      </c>
      <c r="E28" s="12">
        <f>(D28*0.74)-1800</f>
        <v>30460.3</v>
      </c>
      <c r="F28" s="9" t="s">
        <v>15</v>
      </c>
      <c r="G28" s="13">
        <f>E28*A28</f>
        <v>30460.3</v>
      </c>
    </row>
    <row r="29" spans="1:7">
      <c r="A29" s="14"/>
      <c r="B29" s="14"/>
      <c r="C29" s="67" t="s">
        <v>113</v>
      </c>
      <c r="D29" s="16"/>
      <c r="E29" s="17"/>
      <c r="F29" s="14"/>
      <c r="G29" s="18"/>
    </row>
    <row r="30" spans="1:7">
      <c r="A30" s="14"/>
      <c r="B30" s="14"/>
      <c r="C30" s="67" t="s">
        <v>148</v>
      </c>
      <c r="D30" s="16"/>
      <c r="E30" s="17"/>
      <c r="F30" s="14"/>
      <c r="G30" s="18"/>
    </row>
    <row r="31" ht="15" spans="1:7">
      <c r="A31" s="19"/>
      <c r="B31" s="19"/>
      <c r="C31" s="71" t="s">
        <v>149</v>
      </c>
      <c r="D31" s="21"/>
      <c r="E31" s="22"/>
      <c r="F31" s="19"/>
      <c r="G31" s="23"/>
    </row>
    <row r="32" spans="1:7">
      <c r="A32" s="9">
        <v>4</v>
      </c>
      <c r="B32" s="62" t="s">
        <v>13</v>
      </c>
      <c r="C32" s="63" t="s">
        <v>112</v>
      </c>
      <c r="D32" s="64">
        <v>32995</v>
      </c>
      <c r="E32" s="12">
        <f>(D32*0.74)-1300</f>
        <v>23116.3</v>
      </c>
      <c r="F32" s="9" t="s">
        <v>15</v>
      </c>
      <c r="G32" s="65">
        <f>E32*A32</f>
        <v>92465.2</v>
      </c>
    </row>
    <row r="33" spans="1:7">
      <c r="A33" s="14"/>
      <c r="B33" s="66"/>
      <c r="C33" s="67" t="s">
        <v>113</v>
      </c>
      <c r="D33" s="68"/>
      <c r="E33" s="17"/>
      <c r="F33" s="14"/>
      <c r="G33" s="69"/>
    </row>
    <row r="34" spans="1:7">
      <c r="A34" s="14"/>
      <c r="B34" s="66"/>
      <c r="C34" s="67" t="s">
        <v>114</v>
      </c>
      <c r="D34" s="68"/>
      <c r="E34" s="17"/>
      <c r="F34" s="14"/>
      <c r="G34" s="69"/>
    </row>
    <row r="35" ht="15" spans="1:7">
      <c r="A35" s="19"/>
      <c r="B35" s="70"/>
      <c r="C35" s="71" t="s">
        <v>115</v>
      </c>
      <c r="D35" s="72"/>
      <c r="E35" s="22"/>
      <c r="F35" s="19"/>
      <c r="G35" s="73"/>
    </row>
    <row r="36" spans="1:7">
      <c r="A36" s="9">
        <v>1</v>
      </c>
      <c r="B36" s="62" t="s">
        <v>13</v>
      </c>
      <c r="C36" s="63" t="s">
        <v>184</v>
      </c>
      <c r="D36" s="64">
        <v>28995</v>
      </c>
      <c r="E36" s="12">
        <f>(D36*0.74)-1300</f>
        <v>20156.3</v>
      </c>
      <c r="F36" s="9" t="s">
        <v>15</v>
      </c>
      <c r="G36" s="65">
        <f>E36*A36</f>
        <v>20156.3</v>
      </c>
    </row>
    <row r="37" spans="1:7">
      <c r="A37" s="14"/>
      <c r="B37" s="66"/>
      <c r="C37" s="67" t="s">
        <v>113</v>
      </c>
      <c r="D37" s="68"/>
      <c r="E37" s="17"/>
      <c r="F37" s="14"/>
      <c r="G37" s="69"/>
    </row>
    <row r="38" spans="1:7">
      <c r="A38" s="14"/>
      <c r="B38" s="66"/>
      <c r="C38" s="67" t="s">
        <v>185</v>
      </c>
      <c r="D38" s="68"/>
      <c r="E38" s="17"/>
      <c r="F38" s="14"/>
      <c r="G38" s="69"/>
    </row>
    <row r="39" ht="15" spans="1:7">
      <c r="A39" s="19"/>
      <c r="B39" s="70"/>
      <c r="C39" s="71" t="s">
        <v>186</v>
      </c>
      <c r="D39" s="72"/>
      <c r="E39" s="22"/>
      <c r="F39" s="19"/>
      <c r="G39" s="73"/>
    </row>
    <row r="40" s="2" customFormat="1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SUM(G19:G39)</f>
        <v>300151.3</v>
      </c>
    </row>
    <row r="41" s="2" customFormat="1" ht="15" spans="1:7">
      <c r="A41" s="47" t="s">
        <v>286</v>
      </c>
      <c r="B41" s="48"/>
      <c r="C41" s="49"/>
      <c r="D41" s="50"/>
      <c r="E41" s="21"/>
      <c r="F41" s="19" t="s">
        <v>15</v>
      </c>
      <c r="G41" s="51">
        <v>125735</v>
      </c>
    </row>
    <row r="42" ht="17.25" spans="1:7">
      <c r="A42" s="24" t="s">
        <v>18</v>
      </c>
      <c r="B42" s="74"/>
      <c r="C42" s="74"/>
      <c r="D42" s="25"/>
      <c r="E42" s="26"/>
      <c r="F42" s="75" t="s">
        <v>15</v>
      </c>
      <c r="G42" s="28">
        <f>SUM(G40:G41)</f>
        <v>425886.3</v>
      </c>
    </row>
    <row r="43" ht="16.5" spans="1:7">
      <c r="A43" s="33"/>
      <c r="B43" s="33"/>
      <c r="C43" s="33"/>
      <c r="D43" s="33"/>
      <c r="E43" s="33"/>
      <c r="F43" s="34"/>
      <c r="G43" s="35"/>
    </row>
    <row r="44" spans="1:1">
      <c r="A44" s="2" t="s">
        <v>19</v>
      </c>
    </row>
    <row r="45" spans="2:2">
      <c r="B45" s="2" t="s">
        <v>20</v>
      </c>
    </row>
    <row r="47" spans="1:1">
      <c r="A47" s="2" t="s">
        <v>25</v>
      </c>
    </row>
    <row r="48" spans="2:2">
      <c r="B48" s="2" t="s">
        <v>394</v>
      </c>
    </row>
    <row r="49" customFormat="1" ht="15" spans="2:2">
      <c r="B49" s="2" t="s">
        <v>62</v>
      </c>
    </row>
    <row r="50" customFormat="1" ht="15" spans="2:2">
      <c r="B50" s="2" t="s">
        <v>117</v>
      </c>
    </row>
    <row r="51" s="1" customFormat="1"/>
    <row r="52" spans="1:1">
      <c r="A52" s="2" t="s">
        <v>27</v>
      </c>
    </row>
    <row r="53" spans="2:2">
      <c r="B53" s="2" t="s">
        <v>28</v>
      </c>
    </row>
    <row r="54" spans="2:2">
      <c r="B54" s="36" t="s">
        <v>83</v>
      </c>
    </row>
    <row r="55" spans="2:2">
      <c r="B55" s="60" t="s">
        <v>84</v>
      </c>
    </row>
    <row r="57" spans="2:2">
      <c r="B57" s="2" t="s">
        <v>29</v>
      </c>
    </row>
    <row r="59" spans="2:2">
      <c r="B59" s="2" t="s">
        <v>30</v>
      </c>
    </row>
    <row r="61" spans="2:2">
      <c r="B61" s="38"/>
    </row>
    <row r="65" spans="1:1">
      <c r="A65" s="2" t="s">
        <v>31</v>
      </c>
    </row>
    <row r="68" spans="1:1">
      <c r="A68" s="2" t="s">
        <v>32</v>
      </c>
    </row>
    <row r="69" spans="1:1">
      <c r="A69" s="2" t="s">
        <v>33</v>
      </c>
    </row>
    <row r="72" spans="1:4">
      <c r="A72" s="2" t="s">
        <v>85</v>
      </c>
      <c r="D72" s="2" t="s">
        <v>35</v>
      </c>
    </row>
    <row r="75" spans="1:4">
      <c r="A75" s="2" t="s">
        <v>36</v>
      </c>
      <c r="D75" s="2" t="s">
        <v>37</v>
      </c>
    </row>
    <row r="76" spans="1:4">
      <c r="A76" s="2" t="s">
        <v>38</v>
      </c>
      <c r="D76" s="2" t="s">
        <v>39</v>
      </c>
    </row>
    <row r="80" spans="1:5">
      <c r="A80" s="2" t="s">
        <v>485</v>
      </c>
      <c r="D80" s="2" t="s">
        <v>41</v>
      </c>
      <c r="E80" s="2" t="s">
        <v>42</v>
      </c>
    </row>
    <row r="81" spans="1:5">
      <c r="A81" s="2" t="s">
        <v>483</v>
      </c>
      <c r="E81" s="2" t="s">
        <v>44</v>
      </c>
    </row>
  </sheetData>
  <mergeCells count="39">
    <mergeCell ref="A4:B4"/>
    <mergeCell ref="A40:E40"/>
    <mergeCell ref="A42:E42"/>
    <mergeCell ref="A19:A21"/>
    <mergeCell ref="A22:A24"/>
    <mergeCell ref="A25:A27"/>
    <mergeCell ref="A28:A31"/>
    <mergeCell ref="A32:A35"/>
    <mergeCell ref="A36:A39"/>
    <mergeCell ref="B19:B21"/>
    <mergeCell ref="B22:B24"/>
    <mergeCell ref="B25:B27"/>
    <mergeCell ref="B28:B31"/>
    <mergeCell ref="B32:B35"/>
    <mergeCell ref="B36:B39"/>
    <mergeCell ref="D19:D21"/>
    <mergeCell ref="D22:D24"/>
    <mergeCell ref="D25:D27"/>
    <mergeCell ref="D28:D31"/>
    <mergeCell ref="D32:D35"/>
    <mergeCell ref="D36:D39"/>
    <mergeCell ref="E19:E21"/>
    <mergeCell ref="E22:E24"/>
    <mergeCell ref="E25:E27"/>
    <mergeCell ref="E28:E31"/>
    <mergeCell ref="E32:E35"/>
    <mergeCell ref="E36:E39"/>
    <mergeCell ref="F19:F21"/>
    <mergeCell ref="F22:F24"/>
    <mergeCell ref="F25:F27"/>
    <mergeCell ref="F28:F31"/>
    <mergeCell ref="F32:F35"/>
    <mergeCell ref="F36:F39"/>
    <mergeCell ref="G19:G21"/>
    <mergeCell ref="G22:G24"/>
    <mergeCell ref="G25:G27"/>
    <mergeCell ref="G28:G31"/>
    <mergeCell ref="G32:G35"/>
    <mergeCell ref="G36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28" workbookViewId="0">
      <selection activeCell="A79" sqref="A79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45923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486</v>
      </c>
      <c r="B7" s="3"/>
    </row>
    <row r="8" spans="1:2">
      <c r="A8" s="2" t="s">
        <v>487</v>
      </c>
      <c r="B8" s="3"/>
    </row>
    <row r="9" spans="1:1">
      <c r="A9" s="2" t="s">
        <v>488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91</v>
      </c>
    </row>
    <row r="19" ht="15" spans="3:3">
      <c r="C19" s="89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140</v>
      </c>
      <c r="D21" s="11">
        <v>42595</v>
      </c>
      <c r="E21" s="12">
        <f>(D21*0.76)-7000</f>
        <v>25372.2</v>
      </c>
      <c r="F21" s="9" t="s">
        <v>15</v>
      </c>
      <c r="G21" s="13">
        <f>E21*A21</f>
        <v>25372.2</v>
      </c>
    </row>
    <row r="22" spans="1:7">
      <c r="A22" s="14"/>
      <c r="B22" s="14"/>
      <c r="C22" s="15" t="s">
        <v>57</v>
      </c>
      <c r="D22" s="16"/>
      <c r="E22" s="17"/>
      <c r="F22" s="14"/>
      <c r="G22" s="18"/>
    </row>
    <row r="23" ht="15" spans="1:7">
      <c r="A23" s="19"/>
      <c r="B23" s="19"/>
      <c r="C23" s="20" t="s">
        <v>141</v>
      </c>
      <c r="D23" s="21"/>
      <c r="E23" s="22"/>
      <c r="F23" s="19"/>
      <c r="G23" s="23"/>
    </row>
    <row r="24" spans="1:7">
      <c r="A24" s="9">
        <v>1</v>
      </c>
      <c r="B24" s="9" t="s">
        <v>13</v>
      </c>
      <c r="C24" s="10" t="s">
        <v>75</v>
      </c>
      <c r="D24" s="11">
        <v>76595</v>
      </c>
      <c r="E24" s="12">
        <f>(D24*0.76)-7000</f>
        <v>51212.2</v>
      </c>
      <c r="F24" s="9" t="s">
        <v>15</v>
      </c>
      <c r="G24" s="13">
        <f>E24*A24</f>
        <v>51212.2</v>
      </c>
    </row>
    <row r="25" spans="1:7">
      <c r="A25" s="14"/>
      <c r="B25" s="14"/>
      <c r="C25" s="15" t="s">
        <v>57</v>
      </c>
      <c r="D25" s="16"/>
      <c r="E25" s="17"/>
      <c r="F25" s="14"/>
      <c r="G25" s="18"/>
    </row>
    <row r="26" ht="15" spans="1:7">
      <c r="A26" s="19"/>
      <c r="B26" s="19"/>
      <c r="C26" s="20" t="s">
        <v>76</v>
      </c>
      <c r="D26" s="21"/>
      <c r="E26" s="22"/>
      <c r="F26" s="19"/>
      <c r="G26" s="23"/>
    </row>
    <row r="27" s="2" customFormat="1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76584.4</v>
      </c>
    </row>
    <row r="28" s="2" customFormat="1" ht="15" spans="1:7">
      <c r="A28" s="47" t="s">
        <v>286</v>
      </c>
      <c r="B28" s="48"/>
      <c r="C28" s="49"/>
      <c r="D28" s="50"/>
      <c r="E28" s="21"/>
      <c r="F28" s="19" t="s">
        <v>15</v>
      </c>
      <c r="G28" s="51">
        <v>21040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18</v>
      </c>
      <c r="B30" s="74"/>
      <c r="C30" s="74"/>
      <c r="D30" s="25"/>
      <c r="E30" s="26"/>
      <c r="F30" s="75" t="s">
        <v>15</v>
      </c>
      <c r="G30" s="28">
        <f>SUM(G27:G29)</f>
        <v>98224.4</v>
      </c>
    </row>
    <row r="31" ht="16.5" spans="1:7">
      <c r="A31" s="33"/>
      <c r="B31" s="33"/>
      <c r="C31" s="33"/>
      <c r="D31" s="33"/>
      <c r="E31" s="33"/>
      <c r="F31" s="34"/>
      <c r="G31" s="35"/>
    </row>
    <row r="32" ht="15" spans="3:3">
      <c r="C32" s="89" t="s">
        <v>80</v>
      </c>
    </row>
    <row r="33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pans="1:7">
      <c r="A34" s="9">
        <v>1</v>
      </c>
      <c r="B34" s="9" t="s">
        <v>13</v>
      </c>
      <c r="C34" s="10" t="s">
        <v>188</v>
      </c>
      <c r="D34" s="11">
        <v>29995</v>
      </c>
      <c r="E34" s="12">
        <f>(D34*0.76)-4000</f>
        <v>18796.2</v>
      </c>
      <c r="F34" s="9" t="s">
        <v>15</v>
      </c>
      <c r="G34" s="13">
        <f>E34*A34</f>
        <v>18796.2</v>
      </c>
    </row>
    <row r="35" spans="1:7">
      <c r="A35" s="14"/>
      <c r="B35" s="14"/>
      <c r="C35" s="15" t="s">
        <v>101</v>
      </c>
      <c r="D35" s="16"/>
      <c r="E35" s="17"/>
      <c r="F35" s="14"/>
      <c r="G35" s="18"/>
    </row>
    <row r="36" ht="15" spans="1:7">
      <c r="A36" s="19"/>
      <c r="B36" s="19"/>
      <c r="C36" s="20" t="s">
        <v>189</v>
      </c>
      <c r="D36" s="21"/>
      <c r="E36" s="22"/>
      <c r="F36" s="19"/>
      <c r="G36" s="23"/>
    </row>
    <row r="37" spans="1:7">
      <c r="A37" s="9">
        <v>1</v>
      </c>
      <c r="B37" s="9" t="s">
        <v>13</v>
      </c>
      <c r="C37" s="10" t="s">
        <v>75</v>
      </c>
      <c r="D37" s="11">
        <v>76595</v>
      </c>
      <c r="E37" s="12">
        <f>(D37*0.76)-7000</f>
        <v>51212.2</v>
      </c>
      <c r="F37" s="9" t="s">
        <v>15</v>
      </c>
      <c r="G37" s="13">
        <f>E37*A37</f>
        <v>51212.2</v>
      </c>
    </row>
    <row r="38" spans="1:7">
      <c r="A38" s="14"/>
      <c r="B38" s="14"/>
      <c r="C38" s="15" t="s">
        <v>57</v>
      </c>
      <c r="D38" s="16"/>
      <c r="E38" s="17"/>
      <c r="F38" s="14"/>
      <c r="G38" s="18"/>
    </row>
    <row r="39" ht="15" spans="1:7">
      <c r="A39" s="19"/>
      <c r="B39" s="19"/>
      <c r="C39" s="20" t="s">
        <v>76</v>
      </c>
      <c r="D39" s="21"/>
      <c r="E39" s="22"/>
      <c r="F39" s="19"/>
      <c r="G39" s="23"/>
    </row>
    <row r="40" s="2" customFormat="1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SUM(G34:G39)</f>
        <v>70008.4</v>
      </c>
    </row>
    <row r="41" s="2" customFormat="1" ht="15" spans="1:7">
      <c r="A41" s="47" t="s">
        <v>286</v>
      </c>
      <c r="B41" s="48"/>
      <c r="C41" s="49"/>
      <c r="D41" s="50"/>
      <c r="E41" s="21"/>
      <c r="F41" s="19" t="s">
        <v>15</v>
      </c>
      <c r="G41" s="51">
        <v>21040</v>
      </c>
    </row>
    <row r="42" customFormat="1" ht="15.75" spans="1:8">
      <c r="A42" s="42" t="s">
        <v>78</v>
      </c>
      <c r="B42" s="52"/>
      <c r="C42" s="52"/>
      <c r="D42" s="43"/>
      <c r="E42" s="44"/>
      <c r="F42" s="53" t="s">
        <v>15</v>
      </c>
      <c r="G42" s="46">
        <v>600</v>
      </c>
      <c r="H42" s="1"/>
    </row>
    <row r="43" ht="17.25" spans="1:7">
      <c r="A43" s="24" t="s">
        <v>18</v>
      </c>
      <c r="B43" s="74"/>
      <c r="C43" s="74"/>
      <c r="D43" s="25"/>
      <c r="E43" s="26"/>
      <c r="F43" s="75" t="s">
        <v>15</v>
      </c>
      <c r="G43" s="28">
        <f>SUM(G40:G42)</f>
        <v>91648.4</v>
      </c>
    </row>
    <row r="44" ht="16.5" spans="1:7">
      <c r="A44" s="33"/>
      <c r="B44" s="33"/>
      <c r="C44" s="33"/>
      <c r="D44" s="33"/>
      <c r="E44" s="33"/>
      <c r="F44" s="34"/>
      <c r="G44" s="35"/>
    </row>
    <row r="45" spans="1:1">
      <c r="A45" s="2" t="s">
        <v>19</v>
      </c>
    </row>
    <row r="46" spans="2:2">
      <c r="B46" s="2" t="s">
        <v>20</v>
      </c>
    </row>
    <row r="48" spans="1:1">
      <c r="A48" s="2" t="s">
        <v>25</v>
      </c>
    </row>
    <row r="49" customFormat="1" ht="15" spans="2:2">
      <c r="B49" s="2" t="s">
        <v>62</v>
      </c>
    </row>
    <row r="50" s="1" customFormat="1"/>
    <row r="51" spans="1:1">
      <c r="A51" s="2" t="s">
        <v>27</v>
      </c>
    </row>
    <row r="52" spans="2:2">
      <c r="B52" s="2" t="s">
        <v>28</v>
      </c>
    </row>
    <row r="53" spans="2:2">
      <c r="B53" s="36" t="s">
        <v>83</v>
      </c>
    </row>
    <row r="54" spans="2:2">
      <c r="B54" s="60" t="s">
        <v>84</v>
      </c>
    </row>
    <row r="56" spans="2:2">
      <c r="B56" s="2" t="s">
        <v>29</v>
      </c>
    </row>
    <row r="58" spans="2:2">
      <c r="B58" s="2" t="s">
        <v>30</v>
      </c>
    </row>
    <row r="60" spans="2:2">
      <c r="B60" s="38"/>
    </row>
    <row r="64" spans="1:1">
      <c r="A64" s="2" t="s">
        <v>31</v>
      </c>
    </row>
    <row r="67" spans="1:1">
      <c r="A67" s="2" t="s">
        <v>32</v>
      </c>
    </row>
    <row r="68" spans="1:1">
      <c r="A68" s="2" t="s">
        <v>33</v>
      </c>
    </row>
    <row r="71" spans="1:4">
      <c r="A71" s="2" t="s">
        <v>85</v>
      </c>
      <c r="D71" s="2" t="s">
        <v>35</v>
      </c>
    </row>
    <row r="74" spans="1:4">
      <c r="A74" s="2" t="s">
        <v>36</v>
      </c>
      <c r="D74" s="2" t="s">
        <v>37</v>
      </c>
    </row>
    <row r="75" spans="1:4">
      <c r="A75" s="2" t="s">
        <v>38</v>
      </c>
      <c r="D75" s="2" t="s">
        <v>39</v>
      </c>
    </row>
    <row r="79" spans="1:5">
      <c r="A79" s="2" t="s">
        <v>489</v>
      </c>
      <c r="D79" s="2" t="s">
        <v>41</v>
      </c>
      <c r="E79" s="2" t="s">
        <v>42</v>
      </c>
    </row>
    <row r="80" spans="1:5">
      <c r="A80" s="2" t="s">
        <v>490</v>
      </c>
      <c r="E80" s="2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51" workbookViewId="0">
      <selection activeCell="A67" sqref="A6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" style="2" customWidth="1"/>
    <col min="4" max="4" width="12.552380952381" style="2" customWidth="1"/>
    <col min="5" max="5" width="14.8857142857143" style="2" customWidth="1"/>
    <col min="6" max="6" width="5.66666666666667" style="2" customWidth="1"/>
    <col min="7" max="7" width="17.8857142857143" style="2" customWidth="1"/>
    <col min="8" max="16384" width="9.1047619047619" style="2"/>
  </cols>
  <sheetData>
    <row r="4" spans="1:2">
      <c r="A4" s="3">
        <v>45923</v>
      </c>
      <c r="B4" s="3"/>
    </row>
    <row r="5" spans="1:2">
      <c r="A5" s="3"/>
      <c r="B5" s="3"/>
    </row>
    <row r="6" spans="1:2">
      <c r="A6" s="3"/>
      <c r="B6" s="3"/>
    </row>
    <row r="7" spans="1:2">
      <c r="A7" s="76" t="s">
        <v>459</v>
      </c>
      <c r="B7" s="3"/>
    </row>
    <row r="8" spans="1:1">
      <c r="A8" s="76" t="s">
        <v>460</v>
      </c>
    </row>
    <row r="9" spans="1:1">
      <c r="A9" s="12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491</v>
      </c>
    </row>
    <row r="18" ht="15" spans="2:2">
      <c r="B18" s="36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56</v>
      </c>
      <c r="D20" s="11">
        <v>59595</v>
      </c>
      <c r="E20" s="12">
        <f>(D20*0.76)-7000</f>
        <v>38292.2</v>
      </c>
      <c r="F20" s="9" t="s">
        <v>15</v>
      </c>
      <c r="G20" s="13">
        <f>E20*A20</f>
        <v>38292.2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ht="17.25" spans="1:7">
      <c r="A23" s="24" t="s">
        <v>18</v>
      </c>
      <c r="B23" s="74"/>
      <c r="C23" s="74"/>
      <c r="D23" s="25"/>
      <c r="E23" s="26"/>
      <c r="F23" s="27" t="s">
        <v>15</v>
      </c>
      <c r="G23" s="28">
        <f>SUM(G20:G22)</f>
        <v>38292.2</v>
      </c>
    </row>
    <row r="24" ht="16.5" spans="1:7">
      <c r="A24" s="33"/>
      <c r="B24" s="33"/>
      <c r="C24" s="33"/>
      <c r="D24" s="33"/>
      <c r="E24" s="33"/>
      <c r="F24" s="90"/>
      <c r="G24" s="35"/>
    </row>
    <row r="25" spans="1:1">
      <c r="A25" s="2" t="s">
        <v>19</v>
      </c>
    </row>
    <row r="26" spans="2:2">
      <c r="B26" s="2" t="s">
        <v>20</v>
      </c>
    </row>
    <row r="28" spans="1:1">
      <c r="A28" s="2" t="s">
        <v>21</v>
      </c>
    </row>
    <row r="29" spans="2:2">
      <c r="B29" s="2" t="s">
        <v>59</v>
      </c>
    </row>
    <row r="30" spans="2:2">
      <c r="B30" s="2" t="s">
        <v>60</v>
      </c>
    </row>
    <row r="31" spans="2:2">
      <c r="B31" s="2" t="s">
        <v>61</v>
      </c>
    </row>
    <row r="33" spans="1:1">
      <c r="A33" s="2" t="s">
        <v>25</v>
      </c>
    </row>
    <row r="34" spans="2:2">
      <c r="B34" s="2" t="s">
        <v>62</v>
      </c>
    </row>
    <row r="36" spans="1:1">
      <c r="A36" s="2" t="s">
        <v>27</v>
      </c>
    </row>
    <row r="37" spans="2:2">
      <c r="B37" s="2" t="s">
        <v>28</v>
      </c>
    </row>
    <row r="39" spans="2:2">
      <c r="B39" s="2" t="s">
        <v>29</v>
      </c>
    </row>
    <row r="41" spans="2:2">
      <c r="B41" s="2" t="s">
        <v>30</v>
      </c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34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7" spans="1:5">
      <c r="A67" s="2" t="s">
        <v>492</v>
      </c>
      <c r="D67" s="2" t="s">
        <v>41</v>
      </c>
      <c r="E67" s="2" t="s">
        <v>42</v>
      </c>
    </row>
    <row r="68" spans="1:5">
      <c r="A68" s="2" t="s">
        <v>43</v>
      </c>
      <c r="E68" s="2" t="s">
        <v>44</v>
      </c>
    </row>
  </sheetData>
  <mergeCells count="8">
    <mergeCell ref="A4:B4"/>
    <mergeCell ref="A23:E23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1"/>
  <sheetViews>
    <sheetView topLeftCell="A42" workbookViewId="0">
      <selection activeCell="F72" sqref="F72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3" ht="18" customHeight="1"/>
    <row r="4" spans="1:2">
      <c r="A4" s="3">
        <v>45924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432</v>
      </c>
      <c r="B7" s="3"/>
    </row>
    <row r="8" spans="1:2">
      <c r="A8" s="2" t="s">
        <v>433</v>
      </c>
      <c r="B8" s="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91</v>
      </c>
    </row>
    <row r="17" ht="15" spans="3:3">
      <c r="C17" s="10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4</v>
      </c>
      <c r="B19" s="9" t="s">
        <v>13</v>
      </c>
      <c r="C19" s="10" t="s">
        <v>140</v>
      </c>
      <c r="D19" s="11">
        <v>42595</v>
      </c>
      <c r="E19" s="12">
        <f>(D19*0.74)-7000</f>
        <v>24520.3</v>
      </c>
      <c r="F19" s="9" t="s">
        <v>15</v>
      </c>
      <c r="G19" s="13">
        <f>E19*A19</f>
        <v>98081.2</v>
      </c>
    </row>
    <row r="20" spans="1:7">
      <c r="A20" s="14"/>
      <c r="B20" s="14"/>
      <c r="C20" s="15" t="s">
        <v>57</v>
      </c>
      <c r="D20" s="16"/>
      <c r="E20" s="17"/>
      <c r="F20" s="14"/>
      <c r="G20" s="18"/>
    </row>
    <row r="21" ht="15" spans="1:7">
      <c r="A21" s="19"/>
      <c r="B21" s="19"/>
      <c r="C21" s="20" t="s">
        <v>141</v>
      </c>
      <c r="D21" s="21"/>
      <c r="E21" s="22"/>
      <c r="F21" s="19"/>
      <c r="G21" s="23"/>
    </row>
    <row r="22" spans="1:7">
      <c r="A22" s="91">
        <v>1</v>
      </c>
      <c r="B22" s="91" t="s">
        <v>13</v>
      </c>
      <c r="C22" s="92" t="s">
        <v>125</v>
      </c>
      <c r="D22" s="93">
        <v>46595</v>
      </c>
      <c r="E22" s="94">
        <f>(D22*0.74)-7000</f>
        <v>27480.3</v>
      </c>
      <c r="F22" s="91" t="s">
        <v>15</v>
      </c>
      <c r="G22" s="95">
        <f>E22*A22</f>
        <v>27480.3</v>
      </c>
    </row>
    <row r="23" spans="1:7">
      <c r="A23" s="96"/>
      <c r="B23" s="96"/>
      <c r="C23" s="97" t="s">
        <v>57</v>
      </c>
      <c r="D23" s="98"/>
      <c r="E23" s="99"/>
      <c r="F23" s="96"/>
      <c r="G23" s="100"/>
    </row>
    <row r="24" ht="15" spans="1:7">
      <c r="A24" s="101"/>
      <c r="B24" s="101"/>
      <c r="C24" s="102" t="s">
        <v>126</v>
      </c>
      <c r="D24" s="103"/>
      <c r="E24" s="104"/>
      <c r="F24" s="101"/>
      <c r="G24" s="105"/>
    </row>
    <row r="25" spans="1:7">
      <c r="A25" s="9">
        <v>1</v>
      </c>
      <c r="B25" s="9" t="s">
        <v>13</v>
      </c>
      <c r="C25" s="10" t="s">
        <v>56</v>
      </c>
      <c r="D25" s="11">
        <v>59595</v>
      </c>
      <c r="E25" s="12">
        <f>(D25*0.74)-7000</f>
        <v>37100.3</v>
      </c>
      <c r="F25" s="9" t="s">
        <v>15</v>
      </c>
      <c r="G25" s="13">
        <f>E25*A25</f>
        <v>37100.3</v>
      </c>
    </row>
    <row r="26" spans="1:7">
      <c r="A26" s="14"/>
      <c r="B26" s="14"/>
      <c r="C26" s="15" t="s">
        <v>57</v>
      </c>
      <c r="D26" s="16"/>
      <c r="E26" s="17"/>
      <c r="F26" s="14"/>
      <c r="G26" s="18"/>
    </row>
    <row r="27" ht="15" spans="1:7">
      <c r="A27" s="19"/>
      <c r="B27" s="19"/>
      <c r="C27" s="20" t="s">
        <v>58</v>
      </c>
      <c r="D27" s="21"/>
      <c r="E27" s="22"/>
      <c r="F27" s="19"/>
      <c r="G27" s="23"/>
    </row>
    <row r="28" spans="1:7">
      <c r="A28" s="9">
        <v>15</v>
      </c>
      <c r="B28" s="9" t="s">
        <v>13</v>
      </c>
      <c r="C28" s="10" t="s">
        <v>81</v>
      </c>
      <c r="D28" s="11">
        <v>68995</v>
      </c>
      <c r="E28" s="12">
        <f>(D28*0.74)-7000</f>
        <v>44056.3</v>
      </c>
      <c r="F28" s="9" t="s">
        <v>15</v>
      </c>
      <c r="G28" s="13">
        <f>E28*A28</f>
        <v>660844.5</v>
      </c>
    </row>
    <row r="29" spans="1:7">
      <c r="A29" s="14"/>
      <c r="B29" s="14"/>
      <c r="C29" s="15" t="s">
        <v>57</v>
      </c>
      <c r="D29" s="16"/>
      <c r="E29" s="17"/>
      <c r="F29" s="14"/>
      <c r="G29" s="18"/>
    </row>
    <row r="30" ht="15" spans="1:7">
      <c r="A30" s="19"/>
      <c r="B30" s="19"/>
      <c r="C30" s="20" t="s">
        <v>82</v>
      </c>
      <c r="D30" s="21"/>
      <c r="E30" s="22"/>
      <c r="F30" s="19"/>
      <c r="G30" s="23"/>
    </row>
    <row r="31" spans="1:7">
      <c r="A31" s="9">
        <v>23</v>
      </c>
      <c r="B31" s="9" t="s">
        <v>13</v>
      </c>
      <c r="C31" s="10" t="s">
        <v>75</v>
      </c>
      <c r="D31" s="11">
        <v>76595</v>
      </c>
      <c r="E31" s="12">
        <f>(D31*0.74)-7000</f>
        <v>49680.3</v>
      </c>
      <c r="F31" s="9" t="s">
        <v>15</v>
      </c>
      <c r="G31" s="13">
        <f>E31*A31</f>
        <v>1142646.9</v>
      </c>
    </row>
    <row r="32" spans="1:7">
      <c r="A32" s="14"/>
      <c r="B32" s="14"/>
      <c r="C32" s="15" t="s">
        <v>57</v>
      </c>
      <c r="D32" s="16"/>
      <c r="E32" s="17"/>
      <c r="F32" s="14"/>
      <c r="G32" s="18"/>
    </row>
    <row r="33" ht="15" spans="1:7">
      <c r="A33" s="19"/>
      <c r="B33" s="19"/>
      <c r="C33" s="20" t="s">
        <v>76</v>
      </c>
      <c r="D33" s="21"/>
      <c r="E33" s="22"/>
      <c r="F33" s="19"/>
      <c r="G33" s="23"/>
    </row>
    <row r="34" spans="1:7">
      <c r="A34" s="9">
        <v>1</v>
      </c>
      <c r="B34" s="9" t="s">
        <v>13</v>
      </c>
      <c r="C34" s="10" t="s">
        <v>14</v>
      </c>
      <c r="D34" s="11">
        <v>113195</v>
      </c>
      <c r="E34" s="12">
        <f>(D34*0.74)-7000</f>
        <v>76764.3</v>
      </c>
      <c r="F34" s="9" t="s">
        <v>15</v>
      </c>
      <c r="G34" s="13">
        <f>E34*A34</f>
        <v>76764.3</v>
      </c>
    </row>
    <row r="35" spans="1:7">
      <c r="A35" s="14"/>
      <c r="B35" s="14"/>
      <c r="C35" s="15" t="s">
        <v>16</v>
      </c>
      <c r="D35" s="16"/>
      <c r="E35" s="17"/>
      <c r="F35" s="14"/>
      <c r="G35" s="18"/>
    </row>
    <row r="36" ht="15" spans="1:7">
      <c r="A36" s="19"/>
      <c r="B36" s="19"/>
      <c r="C36" s="20" t="s">
        <v>17</v>
      </c>
      <c r="D36" s="21"/>
      <c r="E36" s="22"/>
      <c r="F36" s="19"/>
      <c r="G36" s="23"/>
    </row>
    <row r="37" spans="1:7">
      <c r="A37" s="9">
        <v>2</v>
      </c>
      <c r="B37" s="9" t="s">
        <v>13</v>
      </c>
      <c r="C37" s="10" t="s">
        <v>92</v>
      </c>
      <c r="D37" s="11">
        <v>165995</v>
      </c>
      <c r="E37" s="12">
        <f>(D37*0.74)-14000</f>
        <v>108836.3</v>
      </c>
      <c r="F37" s="9" t="s">
        <v>15</v>
      </c>
      <c r="G37" s="13">
        <f>E37*A37</f>
        <v>217672.6</v>
      </c>
    </row>
    <row r="38" spans="1:7">
      <c r="A38" s="14"/>
      <c r="B38" s="14"/>
      <c r="C38" s="15" t="s">
        <v>16</v>
      </c>
      <c r="D38" s="16"/>
      <c r="E38" s="17"/>
      <c r="F38" s="14"/>
      <c r="G38" s="18"/>
    </row>
    <row r="39" ht="15" spans="1:7">
      <c r="A39" s="19"/>
      <c r="B39" s="19"/>
      <c r="C39" s="20" t="s">
        <v>93</v>
      </c>
      <c r="D39" s="21"/>
      <c r="E39" s="22"/>
      <c r="F39" s="19"/>
      <c r="G39" s="23"/>
    </row>
    <row r="40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SUM(G19:G39)</f>
        <v>2260590.1</v>
      </c>
    </row>
    <row r="41" s="2" customFormat="1" ht="15" spans="1:7">
      <c r="A41" s="47" t="s">
        <v>77</v>
      </c>
      <c r="B41" s="48"/>
      <c r="C41" s="49"/>
      <c r="D41" s="50"/>
      <c r="E41" s="21"/>
      <c r="F41" s="19" t="s">
        <v>15</v>
      </c>
      <c r="G41" s="51">
        <v>1503970</v>
      </c>
    </row>
    <row r="42" ht="17.25" spans="1:7">
      <c r="A42" s="24" t="s">
        <v>79</v>
      </c>
      <c r="B42" s="74"/>
      <c r="C42" s="74"/>
      <c r="D42" s="25"/>
      <c r="E42" s="26"/>
      <c r="F42" s="75" t="s">
        <v>15</v>
      </c>
      <c r="G42" s="28">
        <f>SUM(G40:G41)</f>
        <v>3764560.1</v>
      </c>
    </row>
    <row r="43" ht="16.5" spans="1:7">
      <c r="A43" s="33"/>
      <c r="B43" s="33"/>
      <c r="C43" s="33"/>
      <c r="D43" s="33"/>
      <c r="E43" s="33"/>
      <c r="F43" s="34"/>
      <c r="G43" s="35"/>
    </row>
    <row r="44" spans="1:1">
      <c r="A44" s="2" t="s">
        <v>19</v>
      </c>
    </row>
    <row r="45" spans="2:2">
      <c r="B45" s="2" t="s">
        <v>20</v>
      </c>
    </row>
    <row r="47" spans="1:1">
      <c r="A47" s="2" t="s">
        <v>25</v>
      </c>
    </row>
    <row r="48" spans="2:2">
      <c r="B48" s="2" t="s">
        <v>62</v>
      </c>
    </row>
    <row r="49" customFormat="1" ht="15" spans="2:2">
      <c r="B49" s="2" t="s">
        <v>26</v>
      </c>
    </row>
    <row r="50" s="1" customFormat="1"/>
    <row r="51" s="2" customFormat="1" spans="1:1">
      <c r="A51" s="2" t="s">
        <v>434</v>
      </c>
    </row>
    <row r="52" s="2" customFormat="1" spans="2:2">
      <c r="B52" s="2" t="s">
        <v>135</v>
      </c>
    </row>
    <row r="53" spans="2:2">
      <c r="B53" s="2" t="s">
        <v>28</v>
      </c>
    </row>
    <row r="55" spans="2:2">
      <c r="B55" s="2" t="s">
        <v>29</v>
      </c>
    </row>
    <row r="57" spans="2:2">
      <c r="B57" s="2" t="s">
        <v>30</v>
      </c>
    </row>
    <row r="59" spans="2:2">
      <c r="B59" s="61" t="s">
        <v>435</v>
      </c>
    </row>
    <row r="60" spans="2:2">
      <c r="B60" s="36" t="s">
        <v>83</v>
      </c>
    </row>
    <row r="61" spans="2:2">
      <c r="B61" s="61"/>
    </row>
    <row r="65" spans="1:1">
      <c r="A65" s="2" t="s">
        <v>31</v>
      </c>
    </row>
    <row r="68" spans="1:1">
      <c r="A68" s="2" t="s">
        <v>32</v>
      </c>
    </row>
    <row r="69" spans="1:1">
      <c r="A69" s="2" t="s">
        <v>33</v>
      </c>
    </row>
    <row r="72" spans="1:4">
      <c r="A72" s="2" t="s">
        <v>85</v>
      </c>
      <c r="D72" s="2" t="s">
        <v>35</v>
      </c>
    </row>
    <row r="75" spans="1:4">
      <c r="A75" s="2" t="s">
        <v>36</v>
      </c>
      <c r="D75" s="2" t="s">
        <v>37</v>
      </c>
    </row>
    <row r="76" spans="1:4">
      <c r="A76" s="2" t="s">
        <v>38</v>
      </c>
      <c r="D76" s="2" t="s">
        <v>39</v>
      </c>
    </row>
    <row r="80" spans="1:5">
      <c r="A80" s="2" t="s">
        <v>493</v>
      </c>
      <c r="D80" s="2" t="s">
        <v>41</v>
      </c>
      <c r="E80" s="2" t="s">
        <v>42</v>
      </c>
    </row>
    <row r="81" spans="1:5">
      <c r="A81" s="2" t="s">
        <v>437</v>
      </c>
      <c r="E81" s="2" t="s">
        <v>44</v>
      </c>
    </row>
  </sheetData>
  <mergeCells count="45">
    <mergeCell ref="A4:B4"/>
    <mergeCell ref="A40:E40"/>
    <mergeCell ref="A42:E42"/>
    <mergeCell ref="A19:A21"/>
    <mergeCell ref="A22:A24"/>
    <mergeCell ref="A25:A27"/>
    <mergeCell ref="A28:A30"/>
    <mergeCell ref="A31:A33"/>
    <mergeCell ref="A34:A36"/>
    <mergeCell ref="A37:A39"/>
    <mergeCell ref="B19:B21"/>
    <mergeCell ref="B22:B24"/>
    <mergeCell ref="B25:B27"/>
    <mergeCell ref="B28:B30"/>
    <mergeCell ref="B31:B33"/>
    <mergeCell ref="B34:B36"/>
    <mergeCell ref="B37:B39"/>
    <mergeCell ref="D19:D21"/>
    <mergeCell ref="D22:D24"/>
    <mergeCell ref="D25:D27"/>
    <mergeCell ref="D28:D30"/>
    <mergeCell ref="D31:D33"/>
    <mergeCell ref="D34:D36"/>
    <mergeCell ref="D37:D39"/>
    <mergeCell ref="E19:E21"/>
    <mergeCell ref="E22:E24"/>
    <mergeCell ref="E25:E27"/>
    <mergeCell ref="E28:E30"/>
    <mergeCell ref="E31:E33"/>
    <mergeCell ref="E34:E36"/>
    <mergeCell ref="E37:E39"/>
    <mergeCell ref="F19:F21"/>
    <mergeCell ref="F22:F24"/>
    <mergeCell ref="F25:F27"/>
    <mergeCell ref="F28:F30"/>
    <mergeCell ref="F31:F33"/>
    <mergeCell ref="F34:F36"/>
    <mergeCell ref="F37:F39"/>
    <mergeCell ref="G19:G21"/>
    <mergeCell ref="G22:G24"/>
    <mergeCell ref="G25:G27"/>
    <mergeCell ref="G28:G30"/>
    <mergeCell ref="G31:G33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69"/>
  <sheetViews>
    <sheetView topLeftCell="A21" workbookViewId="0">
      <selection activeCell="C32" sqref="C32"/>
    </sheetView>
  </sheetViews>
  <sheetFormatPr defaultColWidth="9.14285714285714" defaultRowHeight="14.25"/>
  <cols>
    <col min="1" max="1" width="6.57142857142857" style="2" customWidth="1"/>
    <col min="2" max="2" width="11.5714285714286" style="2" customWidth="1"/>
    <col min="3" max="3" width="54.4285714285714" style="2" customWidth="1"/>
    <col min="4" max="4" width="12.1428571428571" style="2" customWidth="1"/>
    <col min="5" max="5" width="12.5714285714286" style="2" customWidth="1"/>
    <col min="6" max="6" width="14.8571428571429" style="2" customWidth="1"/>
    <col min="7" max="7" width="5.71428571428571" style="2" customWidth="1"/>
    <col min="8" max="8" width="15.1428571428571" style="2" customWidth="1"/>
    <col min="9" max="9" width="11.1428571428571" style="2" customWidth="1"/>
    <col min="10" max="16384" width="9.14285714285714" style="2"/>
  </cols>
  <sheetData>
    <row r="4" spans="1:2">
      <c r="A4" s="3">
        <v>45925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494</v>
      </c>
      <c r="B7" s="3"/>
    </row>
    <row r="8" spans="1:2">
      <c r="A8" s="3" t="s">
        <v>495</v>
      </c>
      <c r="B8" s="3"/>
    </row>
    <row r="9" spans="1:2">
      <c r="A9" s="3"/>
      <c r="B9" s="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7" spans="1:1">
      <c r="A17" s="2" t="s">
        <v>107</v>
      </c>
    </row>
    <row r="18" ht="15" spans="1:8">
      <c r="A18" s="120"/>
      <c r="B18" s="120"/>
      <c r="C18" s="120"/>
      <c r="D18" s="120"/>
      <c r="E18" s="120"/>
      <c r="F18" s="121"/>
      <c r="G18" s="122"/>
      <c r="H18" s="120"/>
    </row>
    <row r="19" ht="25.5" customHeight="1" spans="1:8">
      <c r="A19" s="5" t="s">
        <v>7</v>
      </c>
      <c r="B19" s="5" t="s">
        <v>8</v>
      </c>
      <c r="C19" s="5" t="s">
        <v>9</v>
      </c>
      <c r="D19" s="5" t="s">
        <v>10</v>
      </c>
      <c r="E19" s="5" t="s">
        <v>496</v>
      </c>
      <c r="F19" s="6" t="s">
        <v>11</v>
      </c>
      <c r="G19" s="7"/>
      <c r="H19" s="8" t="s">
        <v>12</v>
      </c>
    </row>
    <row r="20" spans="1:8">
      <c r="A20" s="9">
        <v>1</v>
      </c>
      <c r="B20" s="9" t="s">
        <v>13</v>
      </c>
      <c r="C20" s="10" t="s">
        <v>72</v>
      </c>
      <c r="D20" s="11">
        <v>49995</v>
      </c>
      <c r="E20" s="11">
        <f>D20/1.12</f>
        <v>44638.3928571429</v>
      </c>
      <c r="F20" s="12">
        <f>(E20*0.76)-4000</f>
        <v>29925.1785714286</v>
      </c>
      <c r="G20" s="9" t="s">
        <v>15</v>
      </c>
      <c r="H20" s="13">
        <f>F20*A20</f>
        <v>29925.1785714286</v>
      </c>
    </row>
    <row r="21" spans="1:8">
      <c r="A21" s="14"/>
      <c r="B21" s="14"/>
      <c r="C21" s="15" t="s">
        <v>73</v>
      </c>
      <c r="D21" s="16"/>
      <c r="E21" s="16"/>
      <c r="F21" s="17"/>
      <c r="G21" s="14"/>
      <c r="H21" s="18"/>
    </row>
    <row r="22" ht="15" spans="1:8">
      <c r="A22" s="19"/>
      <c r="B22" s="19"/>
      <c r="C22" s="20" t="s">
        <v>74</v>
      </c>
      <c r="D22" s="21"/>
      <c r="E22" s="21"/>
      <c r="F22" s="22"/>
      <c r="G22" s="19"/>
      <c r="H22" s="23"/>
    </row>
    <row r="23" ht="17.25" spans="1:8">
      <c r="A23" s="24" t="s">
        <v>18</v>
      </c>
      <c r="B23" s="74"/>
      <c r="C23" s="74"/>
      <c r="D23" s="25"/>
      <c r="E23" s="25"/>
      <c r="F23" s="26"/>
      <c r="G23" s="27" t="s">
        <v>15</v>
      </c>
      <c r="H23" s="28">
        <f>SUM(H20:H22)</f>
        <v>29925.1785714286</v>
      </c>
    </row>
    <row r="24" ht="16.5" spans="1:9">
      <c r="A24" s="33"/>
      <c r="B24" s="33"/>
      <c r="C24" s="33"/>
      <c r="D24" s="33"/>
      <c r="E24" s="33"/>
      <c r="F24" s="33"/>
      <c r="G24" s="34"/>
      <c r="H24" s="35"/>
      <c r="I24" s="1"/>
    </row>
    <row r="25" spans="1:9">
      <c r="A25" s="2" t="s">
        <v>19</v>
      </c>
      <c r="I25" s="1"/>
    </row>
    <row r="26" spans="2:9">
      <c r="B26" s="2" t="s">
        <v>20</v>
      </c>
      <c r="I26" s="1"/>
    </row>
    <row r="27" spans="9:9">
      <c r="I27" s="1"/>
    </row>
    <row r="28" spans="1:9">
      <c r="A28" s="2" t="s">
        <v>21</v>
      </c>
      <c r="I28" s="1"/>
    </row>
    <row r="29" spans="2:9">
      <c r="B29" s="2" t="s">
        <v>59</v>
      </c>
      <c r="I29" s="1"/>
    </row>
    <row r="30" spans="2:9">
      <c r="B30" s="2" t="s">
        <v>60</v>
      </c>
      <c r="I30" s="1"/>
    </row>
    <row r="31" spans="2:9">
      <c r="B31" s="2" t="s">
        <v>61</v>
      </c>
      <c r="I31" s="1"/>
    </row>
    <row r="32" spans="9:9">
      <c r="I32" s="1"/>
    </row>
    <row r="33" spans="1:1">
      <c r="A33" s="2" t="s">
        <v>25</v>
      </c>
    </row>
    <row r="34" customFormat="1" ht="15" spans="1:9">
      <c r="A34" s="1"/>
      <c r="B34" s="2" t="s">
        <v>62</v>
      </c>
      <c r="I34" s="2"/>
    </row>
    <row r="36" spans="1:1">
      <c r="A36" s="2" t="s">
        <v>27</v>
      </c>
    </row>
    <row r="37" spans="2:2">
      <c r="B37" s="2" t="s">
        <v>497</v>
      </c>
    </row>
    <row r="39" spans="2:2">
      <c r="B39" s="2" t="s">
        <v>29</v>
      </c>
    </row>
    <row r="41" spans="2:2">
      <c r="B41" s="2" t="s">
        <v>30</v>
      </c>
    </row>
    <row r="50" spans="1:1">
      <c r="A50" s="2" t="s">
        <v>31</v>
      </c>
    </row>
    <row r="53" spans="1:1">
      <c r="A53" s="2" t="s">
        <v>32</v>
      </c>
    </row>
    <row r="54" spans="1:1">
      <c r="A54" s="2" t="s">
        <v>33</v>
      </c>
    </row>
    <row r="57" spans="1:4">
      <c r="A57" s="2" t="s">
        <v>85</v>
      </c>
      <c r="D57" s="2" t="s">
        <v>35</v>
      </c>
    </row>
    <row r="60" spans="1:4">
      <c r="A60" s="2" t="s">
        <v>36</v>
      </c>
      <c r="D60" s="2" t="s">
        <v>37</v>
      </c>
    </row>
    <row r="61" spans="1:4">
      <c r="A61" s="2" t="s">
        <v>38</v>
      </c>
      <c r="D61" s="2" t="s">
        <v>39</v>
      </c>
    </row>
    <row r="68" spans="1:6">
      <c r="A68" s="2" t="s">
        <v>498</v>
      </c>
      <c r="D68" s="2" t="s">
        <v>41</v>
      </c>
      <c r="F68" s="2" t="s">
        <v>42</v>
      </c>
    </row>
    <row r="69" spans="1:6">
      <c r="A69" s="2" t="s">
        <v>236</v>
      </c>
      <c r="F69" s="2" t="s">
        <v>44</v>
      </c>
    </row>
  </sheetData>
  <mergeCells count="9">
    <mergeCell ref="A4:B4"/>
    <mergeCell ref="A23:F23"/>
    <mergeCell ref="A20:A22"/>
    <mergeCell ref="B20:B22"/>
    <mergeCell ref="D20:D22"/>
    <mergeCell ref="E20:E22"/>
    <mergeCell ref="F20:F22"/>
    <mergeCell ref="G20:G22"/>
    <mergeCell ref="H20:H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topLeftCell="A52" workbookViewId="0">
      <selection activeCell="C8" sqref="C8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45925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499</v>
      </c>
    </row>
    <row r="8" spans="1:1">
      <c r="A8" s="2" t="s">
        <v>500</v>
      </c>
    </row>
    <row r="9" spans="1:1">
      <c r="A9" s="2" t="s">
        <v>501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 spans="3:3">
      <c r="C19" s="106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62" t="s">
        <v>13</v>
      </c>
      <c r="C21" s="63" t="s">
        <v>216</v>
      </c>
      <c r="D21" s="64">
        <v>20495</v>
      </c>
      <c r="E21" s="12">
        <f>(D21*0.76)-1000</f>
        <v>14576.2</v>
      </c>
      <c r="F21" s="9" t="s">
        <v>15</v>
      </c>
      <c r="G21" s="65">
        <f>E21*A21</f>
        <v>14576.2</v>
      </c>
    </row>
    <row r="22" spans="1:7">
      <c r="A22" s="14"/>
      <c r="B22" s="66"/>
      <c r="C22" s="67" t="s">
        <v>217</v>
      </c>
      <c r="D22" s="68"/>
      <c r="E22" s="17"/>
      <c r="F22" s="14"/>
      <c r="G22" s="69"/>
    </row>
    <row r="23" spans="1:7">
      <c r="A23" s="14"/>
      <c r="B23" s="66"/>
      <c r="C23" s="67" t="s">
        <v>218</v>
      </c>
      <c r="D23" s="68"/>
      <c r="E23" s="17"/>
      <c r="F23" s="14"/>
      <c r="G23" s="69"/>
    </row>
    <row r="24" ht="15" spans="1:7">
      <c r="A24" s="19"/>
      <c r="B24" s="70"/>
      <c r="C24" s="71" t="s">
        <v>219</v>
      </c>
      <c r="D24" s="72"/>
      <c r="E24" s="22"/>
      <c r="F24" s="19"/>
      <c r="G24" s="73"/>
    </row>
    <row r="25" ht="15" spans="1:7">
      <c r="A25" s="42" t="s">
        <v>78</v>
      </c>
      <c r="B25" s="52"/>
      <c r="C25" s="52"/>
      <c r="D25" s="43"/>
      <c r="E25" s="44"/>
      <c r="F25" s="53" t="s">
        <v>15</v>
      </c>
      <c r="G25" s="46">
        <v>600</v>
      </c>
    </row>
    <row r="26" ht="17.25" spans="1:7">
      <c r="A26" s="24" t="s">
        <v>18</v>
      </c>
      <c r="B26" s="74"/>
      <c r="C26" s="74"/>
      <c r="D26" s="25"/>
      <c r="E26" s="26"/>
      <c r="F26" s="75" t="s">
        <v>15</v>
      </c>
      <c r="G26" s="28">
        <f>SUM(G21:G25)</f>
        <v>15176.2</v>
      </c>
    </row>
    <row r="27" ht="16.5" spans="1:7">
      <c r="A27" s="33"/>
      <c r="B27" s="33"/>
      <c r="C27" s="33"/>
      <c r="D27" s="33"/>
      <c r="E27" s="33"/>
      <c r="F27" s="34"/>
      <c r="G27" s="35"/>
    </row>
    <row r="28" ht="15" spans="3:3">
      <c r="C28" s="106" t="s">
        <v>80</v>
      </c>
    </row>
    <row r="29" ht="25.5" customHeight="1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pans="1:7">
      <c r="A30" s="91">
        <v>1</v>
      </c>
      <c r="B30" s="108" t="s">
        <v>13</v>
      </c>
      <c r="C30" s="109" t="s">
        <v>321</v>
      </c>
      <c r="D30" s="110">
        <v>22495</v>
      </c>
      <c r="E30" s="94">
        <f>(D30*0.76)-1000</f>
        <v>16096.2</v>
      </c>
      <c r="F30" s="91" t="s">
        <v>15</v>
      </c>
      <c r="G30" s="111">
        <f>E30*A30</f>
        <v>16096.2</v>
      </c>
    </row>
    <row r="31" spans="1:7">
      <c r="A31" s="96"/>
      <c r="B31" s="112"/>
      <c r="C31" s="113" t="s">
        <v>322</v>
      </c>
      <c r="D31" s="114"/>
      <c r="E31" s="99"/>
      <c r="F31" s="96"/>
      <c r="G31" s="115"/>
    </row>
    <row r="32" spans="1:7">
      <c r="A32" s="96"/>
      <c r="B32" s="112"/>
      <c r="C32" s="113" t="s">
        <v>323</v>
      </c>
      <c r="D32" s="114"/>
      <c r="E32" s="99"/>
      <c r="F32" s="96"/>
      <c r="G32" s="115"/>
    </row>
    <row r="33" ht="15" spans="1:7">
      <c r="A33" s="101"/>
      <c r="B33" s="116"/>
      <c r="C33" s="117" t="s">
        <v>324</v>
      </c>
      <c r="D33" s="118"/>
      <c r="E33" s="104"/>
      <c r="F33" s="101"/>
      <c r="G33" s="119"/>
    </row>
    <row r="34" ht="15" spans="1:7">
      <c r="A34" s="42" t="s">
        <v>78</v>
      </c>
      <c r="B34" s="52"/>
      <c r="C34" s="52"/>
      <c r="D34" s="43"/>
      <c r="E34" s="44"/>
      <c r="F34" s="53" t="s">
        <v>15</v>
      </c>
      <c r="G34" s="46">
        <v>600</v>
      </c>
    </row>
    <row r="35" ht="17.25" spans="1:7">
      <c r="A35" s="24" t="s">
        <v>18</v>
      </c>
      <c r="B35" s="74"/>
      <c r="C35" s="74"/>
      <c r="D35" s="25"/>
      <c r="E35" s="26"/>
      <c r="F35" s="75" t="s">
        <v>15</v>
      </c>
      <c r="G35" s="28">
        <f>SUM(G30:G34)</f>
        <v>16696.2</v>
      </c>
    </row>
    <row r="36" ht="16.5" spans="1:7">
      <c r="A36" s="33"/>
      <c r="B36" s="33"/>
      <c r="C36" s="33"/>
      <c r="D36" s="33"/>
      <c r="E36" s="33"/>
      <c r="F36" s="34"/>
      <c r="G36" s="35"/>
    </row>
    <row r="37" spans="1:1">
      <c r="A37" s="2" t="s">
        <v>19</v>
      </c>
    </row>
    <row r="38" spans="2:2">
      <c r="B38" s="2" t="s">
        <v>20</v>
      </c>
    </row>
    <row r="40" spans="1:1">
      <c r="A40" s="2" t="s">
        <v>21</v>
      </c>
    </row>
    <row r="41" spans="2:2">
      <c r="B41" s="2" t="s">
        <v>116</v>
      </c>
    </row>
    <row r="43" spans="1:1">
      <c r="A43" s="2" t="s">
        <v>25</v>
      </c>
    </row>
    <row r="44" customFormat="1" ht="15" spans="2:2">
      <c r="B44" s="2" t="s">
        <v>220</v>
      </c>
    </row>
    <row r="45" s="1" customFormat="1" spans="2:2">
      <c r="B45" s="2"/>
    </row>
    <row r="46" spans="1:1">
      <c r="A46" s="2" t="s">
        <v>27</v>
      </c>
    </row>
    <row r="47" spans="2:2">
      <c r="B47" s="2" t="s">
        <v>28</v>
      </c>
    </row>
    <row r="48" s="1" customFormat="1" spans="2:2">
      <c r="B48" s="36"/>
    </row>
    <row r="49" spans="2:2">
      <c r="B49" s="2" t="s">
        <v>29</v>
      </c>
    </row>
    <row r="51" spans="2:2">
      <c r="B51" s="2" t="s">
        <v>30</v>
      </c>
    </row>
    <row r="57" spans="1:1">
      <c r="A57" s="2" t="s">
        <v>31</v>
      </c>
    </row>
    <row r="60" spans="1:1">
      <c r="A60" s="2" t="s">
        <v>32</v>
      </c>
    </row>
    <row r="61" spans="1:1">
      <c r="A61" s="2" t="s">
        <v>33</v>
      </c>
    </row>
    <row r="64" spans="1:4">
      <c r="A64" s="2" t="s">
        <v>150</v>
      </c>
      <c r="D64" s="2" t="s">
        <v>35</v>
      </c>
    </row>
    <row r="67" spans="1:4">
      <c r="A67" s="2" t="s">
        <v>36</v>
      </c>
      <c r="D67" s="2" t="s">
        <v>37</v>
      </c>
    </row>
    <row r="68" spans="1:4">
      <c r="A68" s="2" t="s">
        <v>38</v>
      </c>
      <c r="D68" s="2" t="s">
        <v>39</v>
      </c>
    </row>
    <row r="72" spans="1:5">
      <c r="A72" s="2" t="s">
        <v>502</v>
      </c>
      <c r="D72" s="2" t="s">
        <v>41</v>
      </c>
      <c r="E72" s="2" t="s">
        <v>42</v>
      </c>
    </row>
    <row r="73" spans="1:5">
      <c r="A73" s="2" t="s">
        <v>222</v>
      </c>
      <c r="E73" s="2" t="s">
        <v>44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3" workbookViewId="0">
      <selection activeCell="G18" sqref="G18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45925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503</v>
      </c>
    </row>
    <row r="8" spans="1:1">
      <c r="A8" s="2" t="s">
        <v>504</v>
      </c>
    </row>
    <row r="9" spans="1:1">
      <c r="A9" s="2" t="s">
        <v>505</v>
      </c>
    </row>
    <row r="10" spans="1:1">
      <c r="A10" s="2" t="s">
        <v>506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107</v>
      </c>
    </row>
    <row r="19" ht="15" spans="3:3">
      <c r="C19" s="106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2</v>
      </c>
      <c r="B21" s="9" t="s">
        <v>13</v>
      </c>
      <c r="C21" s="10" t="s">
        <v>342</v>
      </c>
      <c r="D21" s="11">
        <v>119995</v>
      </c>
      <c r="E21" s="12">
        <f>D21*0.76</f>
        <v>91196.2</v>
      </c>
      <c r="F21" s="9" t="s">
        <v>15</v>
      </c>
      <c r="G21" s="13">
        <f>E21*A21</f>
        <v>182392.4</v>
      </c>
    </row>
    <row r="22" spans="1:7">
      <c r="A22" s="14"/>
      <c r="B22" s="14"/>
      <c r="C22" s="15" t="s">
        <v>343</v>
      </c>
      <c r="D22" s="16"/>
      <c r="E22" s="17"/>
      <c r="F22" s="14"/>
      <c r="G22" s="18"/>
    </row>
    <row r="23" ht="15" spans="1:7">
      <c r="A23" s="19"/>
      <c r="B23" s="19"/>
      <c r="C23" s="20" t="s">
        <v>344</v>
      </c>
      <c r="D23" s="21"/>
      <c r="E23" s="22"/>
      <c r="F23" s="19"/>
      <c r="G23" s="23"/>
    </row>
    <row r="24" ht="15" spans="1:7">
      <c r="A24" s="42" t="s">
        <v>78</v>
      </c>
      <c r="B24" s="52"/>
      <c r="C24" s="52"/>
      <c r="D24" s="43"/>
      <c r="E24" s="44"/>
      <c r="F24" s="53" t="s">
        <v>15</v>
      </c>
      <c r="G24" s="46">
        <v>600</v>
      </c>
    </row>
    <row r="25" ht="17.25" spans="1:7">
      <c r="A25" s="24" t="s">
        <v>18</v>
      </c>
      <c r="B25" s="74"/>
      <c r="C25" s="74"/>
      <c r="D25" s="25"/>
      <c r="E25" s="26"/>
      <c r="F25" s="75" t="s">
        <v>15</v>
      </c>
      <c r="G25" s="28">
        <f>SUM(G21:G24)</f>
        <v>182992.4</v>
      </c>
    </row>
    <row r="26" ht="16.5" spans="1:7">
      <c r="A26" s="33"/>
      <c r="B26" s="33"/>
      <c r="C26" s="33"/>
      <c r="D26" s="33"/>
      <c r="E26" s="33"/>
      <c r="F26" s="34"/>
      <c r="G26" s="35"/>
    </row>
    <row r="27" spans="1:1">
      <c r="A27" s="2" t="s">
        <v>19</v>
      </c>
    </row>
    <row r="28" spans="2:2">
      <c r="B28" s="2" t="s">
        <v>20</v>
      </c>
    </row>
    <row r="30" spans="1:1">
      <c r="A30" s="2" t="s">
        <v>21</v>
      </c>
    </row>
    <row r="31" spans="2:2">
      <c r="B31" s="54" t="s">
        <v>507</v>
      </c>
    </row>
    <row r="32" spans="2:2">
      <c r="B32" s="55" t="s">
        <v>50</v>
      </c>
    </row>
    <row r="33" spans="2:2">
      <c r="B33" s="55" t="s">
        <v>51</v>
      </c>
    </row>
    <row r="35" spans="1:1">
      <c r="A35" s="2" t="s">
        <v>25</v>
      </c>
    </row>
    <row r="36" customFormat="1" ht="15" spans="2:2">
      <c r="B36" s="2" t="s">
        <v>345</v>
      </c>
    </row>
    <row r="37" s="1" customFormat="1" spans="2:2">
      <c r="B37" s="2"/>
    </row>
    <row r="38" spans="1:1">
      <c r="A38" s="2" t="s">
        <v>27</v>
      </c>
    </row>
    <row r="39" spans="2:2">
      <c r="B39" s="2" t="s">
        <v>28</v>
      </c>
    </row>
    <row r="40" s="1" customFormat="1" spans="2:2">
      <c r="B40" s="36"/>
    </row>
    <row r="41" spans="2:2">
      <c r="B41" s="2" t="s">
        <v>29</v>
      </c>
    </row>
    <row r="43" spans="2:2">
      <c r="B43" s="2" t="s">
        <v>30</v>
      </c>
    </row>
    <row r="45" spans="2:2">
      <c r="B45" s="38" t="s">
        <v>508</v>
      </c>
    </row>
    <row r="49" spans="1:1">
      <c r="A49" s="2" t="s">
        <v>31</v>
      </c>
    </row>
    <row r="52" spans="1:1">
      <c r="A52" s="2" t="s">
        <v>32</v>
      </c>
    </row>
    <row r="53" spans="1:1">
      <c r="A53" s="2" t="s">
        <v>33</v>
      </c>
    </row>
    <row r="56" spans="1:4">
      <c r="A56" s="2" t="s">
        <v>150</v>
      </c>
      <c r="D56" s="2" t="s">
        <v>35</v>
      </c>
    </row>
    <row r="59" spans="1:4">
      <c r="A59" s="2" t="s">
        <v>36</v>
      </c>
      <c r="D59" s="2" t="s">
        <v>37</v>
      </c>
    </row>
    <row r="60" spans="1:4">
      <c r="A60" s="2" t="s">
        <v>38</v>
      </c>
      <c r="D60" s="2" t="s">
        <v>39</v>
      </c>
    </row>
    <row r="64" spans="1:5">
      <c r="A64" s="2" t="s">
        <v>509</v>
      </c>
      <c r="D64" s="2" t="s">
        <v>41</v>
      </c>
      <c r="E64" s="2" t="s">
        <v>42</v>
      </c>
    </row>
    <row r="65" spans="1:5">
      <c r="A65" s="2" t="s">
        <v>54</v>
      </c>
      <c r="E65" s="2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629861111111111" header="0.5" footer="0.196527777777778"/>
  <pageSetup paperSize="1" scale="75" orientation="portrait" horizontalDpi="120" verticalDpi="72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30" workbookViewId="0">
      <selection activeCell="A79" sqref="A79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45926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510</v>
      </c>
      <c r="B7" s="3"/>
    </row>
    <row r="8" spans="1:2">
      <c r="A8" s="2" t="s">
        <v>511</v>
      </c>
      <c r="B8" s="3"/>
    </row>
    <row r="9" spans="1:1">
      <c r="A9" s="2" t="s">
        <v>512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91</v>
      </c>
    </row>
    <row r="19" ht="15" spans="3:3">
      <c r="C19" s="89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100</v>
      </c>
      <c r="D21" s="11">
        <v>41995</v>
      </c>
      <c r="E21" s="12">
        <f>(D21*0.76)-4000</f>
        <v>27916.2</v>
      </c>
      <c r="F21" s="9" t="s">
        <v>15</v>
      </c>
      <c r="G21" s="13">
        <f>E21*A21</f>
        <v>27916.2</v>
      </c>
    </row>
    <row r="22" spans="1:7">
      <c r="A22" s="14"/>
      <c r="B22" s="14"/>
      <c r="C22" s="15" t="s">
        <v>101</v>
      </c>
      <c r="D22" s="16"/>
      <c r="E22" s="17"/>
      <c r="F22" s="14"/>
      <c r="G22" s="18"/>
    </row>
    <row r="23" ht="15" spans="1:7">
      <c r="A23" s="19"/>
      <c r="B23" s="19"/>
      <c r="C23" s="20" t="s">
        <v>102</v>
      </c>
      <c r="D23" s="21"/>
      <c r="E23" s="22"/>
      <c r="F23" s="19"/>
      <c r="G23" s="23"/>
    </row>
    <row r="24" spans="1:7">
      <c r="A24" s="9">
        <v>1</v>
      </c>
      <c r="B24" s="9" t="s">
        <v>13</v>
      </c>
      <c r="C24" s="10" t="s">
        <v>72</v>
      </c>
      <c r="D24" s="11">
        <v>49995</v>
      </c>
      <c r="E24" s="12">
        <f>(D24*0.76)-4000</f>
        <v>33996.2</v>
      </c>
      <c r="F24" s="9" t="s">
        <v>15</v>
      </c>
      <c r="G24" s="13">
        <f>E24*A24</f>
        <v>33996.2</v>
      </c>
    </row>
    <row r="25" spans="1:7">
      <c r="A25" s="14"/>
      <c r="B25" s="14"/>
      <c r="C25" s="15" t="s">
        <v>73</v>
      </c>
      <c r="D25" s="16"/>
      <c r="E25" s="17"/>
      <c r="F25" s="14"/>
      <c r="G25" s="18"/>
    </row>
    <row r="26" ht="15" spans="1:7">
      <c r="A26" s="19"/>
      <c r="B26" s="19"/>
      <c r="C26" s="20" t="s">
        <v>74</v>
      </c>
      <c r="D26" s="21"/>
      <c r="E26" s="22"/>
      <c r="F26" s="19"/>
      <c r="G26" s="23"/>
    </row>
    <row r="27" s="2" customFormat="1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61912.4</v>
      </c>
    </row>
    <row r="28" s="2" customFormat="1" ht="15" spans="1:7">
      <c r="A28" s="47" t="s">
        <v>286</v>
      </c>
      <c r="B28" s="48"/>
      <c r="C28" s="49"/>
      <c r="D28" s="50"/>
      <c r="E28" s="21"/>
      <c r="F28" s="19" t="s">
        <v>15</v>
      </c>
      <c r="G28" s="51">
        <v>45940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18</v>
      </c>
      <c r="B30" s="74"/>
      <c r="C30" s="74"/>
      <c r="D30" s="25"/>
      <c r="E30" s="26"/>
      <c r="F30" s="75" t="s">
        <v>15</v>
      </c>
      <c r="G30" s="28">
        <f>SUM(G27:G29)</f>
        <v>108452.4</v>
      </c>
    </row>
    <row r="31" ht="16.5" spans="1:7">
      <c r="A31" s="33"/>
      <c r="B31" s="33"/>
      <c r="C31" s="33"/>
      <c r="D31" s="33"/>
      <c r="E31" s="33"/>
      <c r="F31" s="34"/>
      <c r="G31" s="35"/>
    </row>
    <row r="32" ht="15" spans="3:3">
      <c r="C32" s="89" t="s">
        <v>80</v>
      </c>
    </row>
    <row r="33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pans="1:7">
      <c r="A34" s="9">
        <v>1</v>
      </c>
      <c r="B34" s="9" t="s">
        <v>13</v>
      </c>
      <c r="C34" s="10" t="s">
        <v>56</v>
      </c>
      <c r="D34" s="11">
        <v>59595</v>
      </c>
      <c r="E34" s="12">
        <f>(D34*0.76)-7000</f>
        <v>38292.2</v>
      </c>
      <c r="F34" s="9" t="s">
        <v>15</v>
      </c>
      <c r="G34" s="13">
        <f>E34*A34</f>
        <v>38292.2</v>
      </c>
    </row>
    <row r="35" spans="1:7">
      <c r="A35" s="14"/>
      <c r="B35" s="14"/>
      <c r="C35" s="15" t="s">
        <v>57</v>
      </c>
      <c r="D35" s="16"/>
      <c r="E35" s="17"/>
      <c r="F35" s="14"/>
      <c r="G35" s="18"/>
    </row>
    <row r="36" ht="15" spans="1:7">
      <c r="A36" s="19"/>
      <c r="B36" s="19"/>
      <c r="C36" s="20" t="s">
        <v>58</v>
      </c>
      <c r="D36" s="21"/>
      <c r="E36" s="22"/>
      <c r="F36" s="19"/>
      <c r="G36" s="23"/>
    </row>
    <row r="37" spans="1:7">
      <c r="A37" s="9">
        <v>1</v>
      </c>
      <c r="B37" s="9" t="s">
        <v>13</v>
      </c>
      <c r="C37" s="10" t="s">
        <v>81</v>
      </c>
      <c r="D37" s="11">
        <v>68995</v>
      </c>
      <c r="E37" s="12">
        <f>(D37*0.76)-7000</f>
        <v>45436.2</v>
      </c>
      <c r="F37" s="9" t="s">
        <v>15</v>
      </c>
      <c r="G37" s="13">
        <f>E37*A37</f>
        <v>45436.2</v>
      </c>
    </row>
    <row r="38" spans="1:7">
      <c r="A38" s="14"/>
      <c r="B38" s="14"/>
      <c r="C38" s="15" t="s">
        <v>57</v>
      </c>
      <c r="D38" s="16"/>
      <c r="E38" s="17"/>
      <c r="F38" s="14"/>
      <c r="G38" s="18"/>
    </row>
    <row r="39" ht="15" spans="1:7">
      <c r="A39" s="19"/>
      <c r="B39" s="19"/>
      <c r="C39" s="20" t="s">
        <v>82</v>
      </c>
      <c r="D39" s="21"/>
      <c r="E39" s="22"/>
      <c r="F39" s="19"/>
      <c r="G39" s="23"/>
    </row>
    <row r="40" s="2" customFormat="1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SUM(G34:G39)</f>
        <v>83728.4</v>
      </c>
    </row>
    <row r="41" s="2" customFormat="1" ht="15" spans="1:7">
      <c r="A41" s="47" t="s">
        <v>286</v>
      </c>
      <c r="B41" s="48"/>
      <c r="C41" s="49"/>
      <c r="D41" s="50"/>
      <c r="E41" s="21"/>
      <c r="F41" s="19" t="s">
        <v>15</v>
      </c>
      <c r="G41" s="51">
        <v>45940</v>
      </c>
    </row>
    <row r="42" customFormat="1" ht="15.75" spans="1:8">
      <c r="A42" s="42" t="s">
        <v>78</v>
      </c>
      <c r="B42" s="52"/>
      <c r="C42" s="52"/>
      <c r="D42" s="43"/>
      <c r="E42" s="44"/>
      <c r="F42" s="53" t="s">
        <v>15</v>
      </c>
      <c r="G42" s="46">
        <v>600</v>
      </c>
      <c r="H42" s="1"/>
    </row>
    <row r="43" ht="17.25" spans="1:7">
      <c r="A43" s="24" t="s">
        <v>18</v>
      </c>
      <c r="B43" s="74"/>
      <c r="C43" s="74"/>
      <c r="D43" s="25"/>
      <c r="E43" s="26"/>
      <c r="F43" s="75" t="s">
        <v>15</v>
      </c>
      <c r="G43" s="28">
        <f>SUM(G40:G42)</f>
        <v>130268.4</v>
      </c>
    </row>
    <row r="44" ht="16.5" spans="1:7">
      <c r="A44" s="33"/>
      <c r="B44" s="33"/>
      <c r="C44" s="33"/>
      <c r="D44" s="33"/>
      <c r="E44" s="33"/>
      <c r="F44" s="34"/>
      <c r="G44" s="35"/>
    </row>
    <row r="45" spans="1:1">
      <c r="A45" s="2" t="s">
        <v>19</v>
      </c>
    </row>
    <row r="46" spans="2:2">
      <c r="B46" s="2" t="s">
        <v>20</v>
      </c>
    </row>
    <row r="48" spans="1:1">
      <c r="A48" s="2" t="s">
        <v>25</v>
      </c>
    </row>
    <row r="49" customFormat="1" ht="15" spans="2:2">
      <c r="B49" s="2" t="s">
        <v>62</v>
      </c>
    </row>
    <row r="50" s="1" customFormat="1"/>
    <row r="51" spans="1:1">
      <c r="A51" s="2" t="s">
        <v>27</v>
      </c>
    </row>
    <row r="52" spans="2:2">
      <c r="B52" s="2" t="s">
        <v>28</v>
      </c>
    </row>
    <row r="53" spans="2:2">
      <c r="B53" s="36" t="s">
        <v>83</v>
      </c>
    </row>
    <row r="54" spans="2:2">
      <c r="B54" s="60" t="s">
        <v>84</v>
      </c>
    </row>
    <row r="56" spans="2:2">
      <c r="B56" s="2" t="s">
        <v>29</v>
      </c>
    </row>
    <row r="58" spans="2:2">
      <c r="B58" s="2" t="s">
        <v>30</v>
      </c>
    </row>
    <row r="60" spans="2:2">
      <c r="B60" s="38"/>
    </row>
    <row r="64" spans="1:1">
      <c r="A64" s="2" t="s">
        <v>31</v>
      </c>
    </row>
    <row r="67" spans="1:1">
      <c r="A67" s="2" t="s">
        <v>32</v>
      </c>
    </row>
    <row r="68" spans="1:1">
      <c r="A68" s="2" t="s">
        <v>33</v>
      </c>
    </row>
    <row r="71" spans="1:4">
      <c r="A71" s="2" t="s">
        <v>85</v>
      </c>
      <c r="D71" s="2" t="s">
        <v>35</v>
      </c>
    </row>
    <row r="74" spans="1:4">
      <c r="A74" s="2" t="s">
        <v>36</v>
      </c>
      <c r="D74" s="2" t="s">
        <v>37</v>
      </c>
    </row>
    <row r="75" spans="1:4">
      <c r="A75" s="2" t="s">
        <v>38</v>
      </c>
      <c r="D75" s="2" t="s">
        <v>39</v>
      </c>
    </row>
    <row r="79" spans="1:5">
      <c r="A79" s="2" t="s">
        <v>513</v>
      </c>
      <c r="D79" s="2" t="s">
        <v>41</v>
      </c>
      <c r="E79" s="2" t="s">
        <v>42</v>
      </c>
    </row>
    <row r="80" spans="1:5">
      <c r="A80" s="2" t="s">
        <v>87</v>
      </c>
      <c r="E80" s="2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5.4380952380952" style="2" customWidth="1"/>
    <col min="8" max="16384" width="9.1047619047619" style="2"/>
  </cols>
  <sheetData>
    <row r="4" spans="1:2">
      <c r="A4" s="3">
        <v>45901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120</v>
      </c>
      <c r="B7" s="3"/>
    </row>
    <row r="8" spans="1:2">
      <c r="A8" s="3" t="s">
        <v>121</v>
      </c>
      <c r="B8" s="3"/>
    </row>
    <row r="9" spans="1:1">
      <c r="A9" s="2" t="s">
        <v>122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70</v>
      </c>
    </row>
    <row r="19" ht="15" spans="3:3">
      <c r="C19" s="107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0" t="s">
        <v>123</v>
      </c>
      <c r="D21" s="11">
        <v>32995</v>
      </c>
      <c r="E21" s="12">
        <f>(D21*0.76)-4000</f>
        <v>21076.2</v>
      </c>
      <c r="F21" s="9" t="s">
        <v>15</v>
      </c>
      <c r="G21" s="13">
        <f>E21*A21</f>
        <v>21076.2</v>
      </c>
    </row>
    <row r="22" spans="1:7">
      <c r="A22" s="14"/>
      <c r="B22" s="14"/>
      <c r="C22" s="15" t="s">
        <v>101</v>
      </c>
      <c r="D22" s="16"/>
      <c r="E22" s="17"/>
      <c r="F22" s="14"/>
      <c r="G22" s="18"/>
    </row>
    <row r="23" ht="15" spans="1:7">
      <c r="A23" s="19"/>
      <c r="B23" s="19"/>
      <c r="C23" s="20" t="s">
        <v>124</v>
      </c>
      <c r="D23" s="21"/>
      <c r="E23" s="22"/>
      <c r="F23" s="19"/>
      <c r="G23" s="23"/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21076.2</v>
      </c>
    </row>
    <row r="25" ht="15" spans="1:7">
      <c r="A25" s="47" t="s">
        <v>77</v>
      </c>
      <c r="B25" s="48"/>
      <c r="C25" s="49"/>
      <c r="D25" s="50"/>
      <c r="E25" s="21"/>
      <c r="F25" s="19" t="s">
        <v>15</v>
      </c>
      <c r="G25" s="51">
        <v>29500</v>
      </c>
    </row>
    <row r="26" ht="17.25" spans="1:7">
      <c r="A26" s="24" t="s">
        <v>79</v>
      </c>
      <c r="B26" s="74"/>
      <c r="C26" s="74"/>
      <c r="D26" s="25"/>
      <c r="E26" s="26"/>
      <c r="F26" s="75" t="s">
        <v>15</v>
      </c>
      <c r="G26" s="28">
        <f>SUM(G24:G25)</f>
        <v>50576.2</v>
      </c>
    </row>
    <row r="27" s="1" customFormat="1" ht="16.5" spans="1:7">
      <c r="A27" s="33"/>
      <c r="B27" s="33"/>
      <c r="C27" s="33"/>
      <c r="D27" s="33"/>
      <c r="E27" s="33"/>
      <c r="F27" s="90"/>
      <c r="G27" s="35"/>
    </row>
    <row r="28" s="1" customFormat="1" ht="15" spans="1:7">
      <c r="A28" s="2"/>
      <c r="B28" s="2"/>
      <c r="C28" s="107" t="s">
        <v>80</v>
      </c>
      <c r="D28" s="2"/>
      <c r="E28" s="2"/>
      <c r="F28" s="2"/>
      <c r="G28" s="2"/>
    </row>
    <row r="29" s="1" customFormat="1" ht="25.5" customHeight="1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="1" customFormat="1" spans="1:7">
      <c r="A30" s="9">
        <v>1</v>
      </c>
      <c r="B30" s="9" t="s">
        <v>13</v>
      </c>
      <c r="C30" s="10" t="s">
        <v>125</v>
      </c>
      <c r="D30" s="11">
        <v>46595</v>
      </c>
      <c r="E30" s="12">
        <f>(D30*0.76)-7000</f>
        <v>28412.2</v>
      </c>
      <c r="F30" s="9" t="s">
        <v>15</v>
      </c>
      <c r="G30" s="13">
        <f>E30*A30</f>
        <v>28412.2</v>
      </c>
    </row>
    <row r="31" s="1" customFormat="1" spans="1:7">
      <c r="A31" s="14"/>
      <c r="B31" s="14"/>
      <c r="C31" s="15" t="s">
        <v>57</v>
      </c>
      <c r="D31" s="16"/>
      <c r="E31" s="17"/>
      <c r="F31" s="14"/>
      <c r="G31" s="18"/>
    </row>
    <row r="32" s="1" customFormat="1" ht="15" spans="1:7">
      <c r="A32" s="19"/>
      <c r="B32" s="19"/>
      <c r="C32" s="20" t="s">
        <v>126</v>
      </c>
      <c r="D32" s="21"/>
      <c r="E32" s="22"/>
      <c r="F32" s="19"/>
      <c r="G32" s="23"/>
    </row>
    <row r="33" ht="17.25" spans="1:7">
      <c r="A33" s="24" t="s">
        <v>18</v>
      </c>
      <c r="B33" s="74"/>
      <c r="C33" s="74"/>
      <c r="D33" s="25"/>
      <c r="E33" s="26"/>
      <c r="F33" s="75" t="s">
        <v>15</v>
      </c>
      <c r="G33" s="28">
        <f>SUM(G30:G32)</f>
        <v>28412.2</v>
      </c>
    </row>
    <row r="34" ht="15" spans="1:7">
      <c r="A34" s="47" t="s">
        <v>77</v>
      </c>
      <c r="B34" s="48"/>
      <c r="C34" s="49"/>
      <c r="D34" s="50"/>
      <c r="E34" s="21"/>
      <c r="F34" s="19" t="s">
        <v>15</v>
      </c>
      <c r="G34" s="51">
        <v>29500</v>
      </c>
    </row>
    <row r="35" ht="17.25" spans="1:7">
      <c r="A35" s="24" t="s">
        <v>79</v>
      </c>
      <c r="B35" s="74"/>
      <c r="C35" s="74"/>
      <c r="D35" s="25"/>
      <c r="E35" s="26"/>
      <c r="F35" s="75" t="s">
        <v>15</v>
      </c>
      <c r="G35" s="28">
        <f>SUM(G33:G34)</f>
        <v>57912.2</v>
      </c>
    </row>
    <row r="36" s="1" customFormat="1" ht="16.5" spans="1:7">
      <c r="A36" s="33"/>
      <c r="B36" s="33"/>
      <c r="C36" s="33"/>
      <c r="D36" s="33"/>
      <c r="E36" s="33"/>
      <c r="F36" s="90"/>
      <c r="G36" s="35"/>
    </row>
    <row r="37" spans="1:1">
      <c r="A37" s="2" t="s">
        <v>19</v>
      </c>
    </row>
    <row r="38" spans="2:2">
      <c r="B38" s="2" t="s">
        <v>20</v>
      </c>
    </row>
    <row r="40" spans="1:1">
      <c r="A40" s="2" t="s">
        <v>25</v>
      </c>
    </row>
    <row r="41" spans="2:2">
      <c r="B41" s="2" t="s">
        <v>62</v>
      </c>
    </row>
    <row r="43" spans="1:1">
      <c r="A43" s="2" t="s">
        <v>27</v>
      </c>
    </row>
    <row r="44" spans="2:2">
      <c r="B44" s="2" t="s">
        <v>28</v>
      </c>
    </row>
    <row r="45" spans="2:2">
      <c r="B45" s="36" t="s">
        <v>83</v>
      </c>
    </row>
    <row r="46" spans="2:2">
      <c r="B46" s="60" t="s">
        <v>84</v>
      </c>
    </row>
    <row r="48" spans="2:2">
      <c r="B48" s="2" t="s">
        <v>29</v>
      </c>
    </row>
    <row r="50" spans="2:2">
      <c r="B50" s="2" t="s">
        <v>30</v>
      </c>
    </row>
    <row r="51" spans="2:2">
      <c r="B51" s="38"/>
    </row>
    <row r="55" spans="1:1">
      <c r="A55" s="2" t="s">
        <v>31</v>
      </c>
    </row>
    <row r="58" spans="1:1">
      <c r="A58" s="2" t="s">
        <v>32</v>
      </c>
    </row>
    <row r="59" spans="1:1">
      <c r="A59" s="2" t="s">
        <v>33</v>
      </c>
    </row>
    <row r="62" spans="1:4">
      <c r="A62" s="2" t="s">
        <v>85</v>
      </c>
      <c r="D62" s="2" t="s">
        <v>35</v>
      </c>
    </row>
    <row r="65" spans="1:4">
      <c r="A65" s="2" t="s">
        <v>36</v>
      </c>
      <c r="D65" s="2" t="s">
        <v>37</v>
      </c>
    </row>
    <row r="66" spans="1:4">
      <c r="A66" s="2" t="s">
        <v>38</v>
      </c>
      <c r="D66" s="2" t="s">
        <v>39</v>
      </c>
    </row>
    <row r="70" spans="1:5">
      <c r="A70" s="2" t="s">
        <v>127</v>
      </c>
      <c r="D70" s="2" t="s">
        <v>41</v>
      </c>
      <c r="E70" s="2" t="s">
        <v>42</v>
      </c>
    </row>
    <row r="71" spans="1:5">
      <c r="A71" s="2" t="s">
        <v>128</v>
      </c>
      <c r="E71" s="2" t="s">
        <v>44</v>
      </c>
    </row>
  </sheetData>
  <mergeCells count="17">
    <mergeCell ref="A4:B4"/>
    <mergeCell ref="A24:E24"/>
    <mergeCell ref="A26:E26"/>
    <mergeCell ref="A33:E33"/>
    <mergeCell ref="A35:E35"/>
    <mergeCell ref="A21:A23"/>
    <mergeCell ref="A30:A32"/>
    <mergeCell ref="B21:B23"/>
    <mergeCell ref="B30:B32"/>
    <mergeCell ref="D21:D23"/>
    <mergeCell ref="D30:D32"/>
    <mergeCell ref="E21:E23"/>
    <mergeCell ref="E30:E32"/>
    <mergeCell ref="F21:F23"/>
    <mergeCell ref="F30:F32"/>
    <mergeCell ref="G21:G23"/>
    <mergeCell ref="G30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1"/>
  <sheetViews>
    <sheetView topLeftCell="A65" workbookViewId="0">
      <selection activeCell="J83" sqref="J83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3" ht="18" customHeight="1"/>
    <row r="4" spans="1:2">
      <c r="A4" s="3">
        <v>45926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432</v>
      </c>
      <c r="B7" s="3"/>
    </row>
    <row r="8" spans="1:2">
      <c r="A8" s="2" t="s">
        <v>433</v>
      </c>
      <c r="B8" s="3"/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300</v>
      </c>
    </row>
    <row r="17" ht="15" spans="3:3">
      <c r="C17" s="10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4</v>
      </c>
      <c r="B19" s="9" t="s">
        <v>13</v>
      </c>
      <c r="C19" s="10" t="s">
        <v>140</v>
      </c>
      <c r="D19" s="11">
        <v>42595</v>
      </c>
      <c r="E19" s="12">
        <f>(D19*0.74)-7000</f>
        <v>24520.3</v>
      </c>
      <c r="F19" s="9" t="s">
        <v>15</v>
      </c>
      <c r="G19" s="13">
        <f>E19*A19</f>
        <v>98081.2</v>
      </c>
    </row>
    <row r="20" spans="1:7">
      <c r="A20" s="14"/>
      <c r="B20" s="14"/>
      <c r="C20" s="15" t="s">
        <v>57</v>
      </c>
      <c r="D20" s="16"/>
      <c r="E20" s="17"/>
      <c r="F20" s="14"/>
      <c r="G20" s="18"/>
    </row>
    <row r="21" ht="15" spans="1:7">
      <c r="A21" s="19"/>
      <c r="B21" s="19"/>
      <c r="C21" s="20" t="s">
        <v>141</v>
      </c>
      <c r="D21" s="21"/>
      <c r="E21" s="22"/>
      <c r="F21" s="19"/>
      <c r="G21" s="23"/>
    </row>
    <row r="22" spans="1:7">
      <c r="A22" s="91">
        <v>1</v>
      </c>
      <c r="B22" s="91" t="s">
        <v>13</v>
      </c>
      <c r="C22" s="92" t="s">
        <v>125</v>
      </c>
      <c r="D22" s="93">
        <v>46595</v>
      </c>
      <c r="E22" s="94">
        <f>(D22*0.74)-7000</f>
        <v>27480.3</v>
      </c>
      <c r="F22" s="91" t="s">
        <v>15</v>
      </c>
      <c r="G22" s="95">
        <f>E22*A22</f>
        <v>27480.3</v>
      </c>
    </row>
    <row r="23" spans="1:7">
      <c r="A23" s="96"/>
      <c r="B23" s="96"/>
      <c r="C23" s="97" t="s">
        <v>57</v>
      </c>
      <c r="D23" s="98"/>
      <c r="E23" s="99"/>
      <c r="F23" s="96"/>
      <c r="G23" s="100"/>
    </row>
    <row r="24" ht="15" spans="1:7">
      <c r="A24" s="101"/>
      <c r="B24" s="101"/>
      <c r="C24" s="102" t="s">
        <v>126</v>
      </c>
      <c r="D24" s="103"/>
      <c r="E24" s="104"/>
      <c r="F24" s="101"/>
      <c r="G24" s="105"/>
    </row>
    <row r="25" spans="1:7">
      <c r="A25" s="9">
        <v>25</v>
      </c>
      <c r="B25" s="9" t="s">
        <v>13</v>
      </c>
      <c r="C25" s="10" t="s">
        <v>56</v>
      </c>
      <c r="D25" s="11">
        <v>59595</v>
      </c>
      <c r="E25" s="12">
        <f>(D25*0.74)-7000</f>
        <v>37100.3</v>
      </c>
      <c r="F25" s="9" t="s">
        <v>15</v>
      </c>
      <c r="G25" s="13">
        <f>E25*A25</f>
        <v>927507.5</v>
      </c>
    </row>
    <row r="26" spans="1:7">
      <c r="A26" s="14"/>
      <c r="B26" s="14"/>
      <c r="C26" s="15" t="s">
        <v>57</v>
      </c>
      <c r="D26" s="16"/>
      <c r="E26" s="17"/>
      <c r="F26" s="14"/>
      <c r="G26" s="18"/>
    </row>
    <row r="27" ht="15" spans="1:7">
      <c r="A27" s="19"/>
      <c r="B27" s="19"/>
      <c r="C27" s="20" t="s">
        <v>58</v>
      </c>
      <c r="D27" s="21"/>
      <c r="E27" s="22"/>
      <c r="F27" s="19"/>
      <c r="G27" s="23"/>
    </row>
    <row r="28" spans="1:7">
      <c r="A28" s="9">
        <v>1</v>
      </c>
      <c r="B28" s="9" t="s">
        <v>13</v>
      </c>
      <c r="C28" s="10" t="s">
        <v>81</v>
      </c>
      <c r="D28" s="11">
        <v>68995</v>
      </c>
      <c r="E28" s="12">
        <f>(D28*0.74)-7000</f>
        <v>44056.3</v>
      </c>
      <c r="F28" s="9" t="s">
        <v>15</v>
      </c>
      <c r="G28" s="13">
        <f>E28*A28</f>
        <v>44056.3</v>
      </c>
    </row>
    <row r="29" spans="1:7">
      <c r="A29" s="14"/>
      <c r="B29" s="14"/>
      <c r="C29" s="15" t="s">
        <v>57</v>
      </c>
      <c r="D29" s="16"/>
      <c r="E29" s="17"/>
      <c r="F29" s="14"/>
      <c r="G29" s="18"/>
    </row>
    <row r="30" ht="15" spans="1:7">
      <c r="A30" s="19"/>
      <c r="B30" s="19"/>
      <c r="C30" s="20" t="s">
        <v>82</v>
      </c>
      <c r="D30" s="21"/>
      <c r="E30" s="22"/>
      <c r="F30" s="19"/>
      <c r="G30" s="23"/>
    </row>
    <row r="31" spans="1:7">
      <c r="A31" s="9">
        <v>13</v>
      </c>
      <c r="B31" s="9" t="s">
        <v>13</v>
      </c>
      <c r="C31" s="10" t="s">
        <v>75</v>
      </c>
      <c r="D31" s="11">
        <v>76595</v>
      </c>
      <c r="E31" s="12">
        <f>(D31*0.74)-7000</f>
        <v>49680.3</v>
      </c>
      <c r="F31" s="9" t="s">
        <v>15</v>
      </c>
      <c r="G31" s="13">
        <f>E31*A31</f>
        <v>645843.9</v>
      </c>
    </row>
    <row r="32" spans="1:7">
      <c r="A32" s="14"/>
      <c r="B32" s="14"/>
      <c r="C32" s="15" t="s">
        <v>57</v>
      </c>
      <c r="D32" s="16"/>
      <c r="E32" s="17"/>
      <c r="F32" s="14"/>
      <c r="G32" s="18"/>
    </row>
    <row r="33" ht="15" spans="1:7">
      <c r="A33" s="19"/>
      <c r="B33" s="19"/>
      <c r="C33" s="20" t="s">
        <v>76</v>
      </c>
      <c r="D33" s="21"/>
      <c r="E33" s="22"/>
      <c r="F33" s="19"/>
      <c r="G33" s="23"/>
    </row>
    <row r="34" spans="1:7">
      <c r="A34" s="9">
        <v>1</v>
      </c>
      <c r="B34" s="9" t="s">
        <v>13</v>
      </c>
      <c r="C34" s="10" t="s">
        <v>14</v>
      </c>
      <c r="D34" s="11">
        <v>113195</v>
      </c>
      <c r="E34" s="12">
        <f>(D34*0.74)-7000</f>
        <v>76764.3</v>
      </c>
      <c r="F34" s="9" t="s">
        <v>15</v>
      </c>
      <c r="G34" s="13">
        <f>E34*A34</f>
        <v>76764.3</v>
      </c>
    </row>
    <row r="35" spans="1:7">
      <c r="A35" s="14"/>
      <c r="B35" s="14"/>
      <c r="C35" s="15" t="s">
        <v>16</v>
      </c>
      <c r="D35" s="16"/>
      <c r="E35" s="17"/>
      <c r="F35" s="14"/>
      <c r="G35" s="18"/>
    </row>
    <row r="36" ht="15" spans="1:7">
      <c r="A36" s="19"/>
      <c r="B36" s="19"/>
      <c r="C36" s="20" t="s">
        <v>17</v>
      </c>
      <c r="D36" s="21"/>
      <c r="E36" s="22"/>
      <c r="F36" s="19"/>
      <c r="G36" s="23"/>
    </row>
    <row r="37" spans="1:7">
      <c r="A37" s="9">
        <v>2</v>
      </c>
      <c r="B37" s="9" t="s">
        <v>13</v>
      </c>
      <c r="C37" s="10" t="s">
        <v>92</v>
      </c>
      <c r="D37" s="11">
        <v>165995</v>
      </c>
      <c r="E37" s="12">
        <f>(D37*0.74)-14000</f>
        <v>108836.3</v>
      </c>
      <c r="F37" s="9" t="s">
        <v>15</v>
      </c>
      <c r="G37" s="13">
        <f>E37*A37</f>
        <v>217672.6</v>
      </c>
    </row>
    <row r="38" spans="1:7">
      <c r="A38" s="14"/>
      <c r="B38" s="14"/>
      <c r="C38" s="15" t="s">
        <v>16</v>
      </c>
      <c r="D38" s="16"/>
      <c r="E38" s="17"/>
      <c r="F38" s="14"/>
      <c r="G38" s="18"/>
    </row>
    <row r="39" ht="15" spans="1:7">
      <c r="A39" s="19"/>
      <c r="B39" s="19"/>
      <c r="C39" s="20" t="s">
        <v>93</v>
      </c>
      <c r="D39" s="21"/>
      <c r="E39" s="22"/>
      <c r="F39" s="19"/>
      <c r="G39" s="23"/>
    </row>
    <row r="40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SUM(G19:G39)</f>
        <v>2037406.1</v>
      </c>
    </row>
    <row r="41" s="2" customFormat="1" ht="15" spans="1:7">
      <c r="A41" s="47" t="s">
        <v>77</v>
      </c>
      <c r="B41" s="48"/>
      <c r="C41" s="49"/>
      <c r="D41" s="50"/>
      <c r="E41" s="21"/>
      <c r="F41" s="19" t="s">
        <v>15</v>
      </c>
      <c r="G41" s="51">
        <v>1471770</v>
      </c>
    </row>
    <row r="42" ht="17.25" spans="1:7">
      <c r="A42" s="24" t="s">
        <v>79</v>
      </c>
      <c r="B42" s="74"/>
      <c r="C42" s="74"/>
      <c r="D42" s="25"/>
      <c r="E42" s="26"/>
      <c r="F42" s="75" t="s">
        <v>15</v>
      </c>
      <c r="G42" s="28">
        <f>SUM(G40:G41)</f>
        <v>3509176.1</v>
      </c>
    </row>
    <row r="43" ht="16.5" spans="1:7">
      <c r="A43" s="33"/>
      <c r="B43" s="33"/>
      <c r="C43" s="33"/>
      <c r="D43" s="33"/>
      <c r="E43" s="33"/>
      <c r="F43" s="34"/>
      <c r="G43" s="35"/>
    </row>
    <row r="44" spans="1:1">
      <c r="A44" s="2" t="s">
        <v>19</v>
      </c>
    </row>
    <row r="45" spans="2:2">
      <c r="B45" s="2" t="s">
        <v>20</v>
      </c>
    </row>
    <row r="47" spans="1:1">
      <c r="A47" s="2" t="s">
        <v>25</v>
      </c>
    </row>
    <row r="48" spans="2:2">
      <c r="B48" s="2" t="s">
        <v>62</v>
      </c>
    </row>
    <row r="49" customFormat="1" ht="15" spans="2:2">
      <c r="B49" s="2" t="s">
        <v>26</v>
      </c>
    </row>
    <row r="50" s="1" customFormat="1"/>
    <row r="51" s="2" customFormat="1" spans="1:1">
      <c r="A51" s="2" t="s">
        <v>434</v>
      </c>
    </row>
    <row r="52" s="2" customFormat="1" spans="2:2">
      <c r="B52" s="2" t="s">
        <v>135</v>
      </c>
    </row>
    <row r="53" spans="2:2">
      <c r="B53" s="2" t="s">
        <v>28</v>
      </c>
    </row>
    <row r="55" spans="2:2">
      <c r="B55" s="2" t="s">
        <v>29</v>
      </c>
    </row>
    <row r="57" spans="2:2">
      <c r="B57" s="2" t="s">
        <v>30</v>
      </c>
    </row>
    <row r="59" spans="2:2">
      <c r="B59" s="61" t="s">
        <v>435</v>
      </c>
    </row>
    <row r="60" spans="2:2">
      <c r="B60" s="36" t="s">
        <v>83</v>
      </c>
    </row>
    <row r="61" spans="2:2">
      <c r="B61" s="61"/>
    </row>
    <row r="65" spans="1:1">
      <c r="A65" s="2" t="s">
        <v>31</v>
      </c>
    </row>
    <row r="68" spans="1:1">
      <c r="A68" s="2" t="s">
        <v>32</v>
      </c>
    </row>
    <row r="69" spans="1:1">
      <c r="A69" s="2" t="s">
        <v>33</v>
      </c>
    </row>
    <row r="72" spans="1:4">
      <c r="A72" s="2" t="s">
        <v>85</v>
      </c>
      <c r="D72" s="2" t="s">
        <v>35</v>
      </c>
    </row>
    <row r="75" spans="1:4">
      <c r="A75" s="2" t="s">
        <v>36</v>
      </c>
      <c r="D75" s="2" t="s">
        <v>37</v>
      </c>
    </row>
    <row r="76" spans="1:4">
      <c r="A76" s="2" t="s">
        <v>38</v>
      </c>
      <c r="D76" s="2" t="s">
        <v>39</v>
      </c>
    </row>
    <row r="80" spans="1:5">
      <c r="A80" s="2" t="s">
        <v>514</v>
      </c>
      <c r="D80" s="2" t="s">
        <v>41</v>
      </c>
      <c r="E80" s="2" t="s">
        <v>42</v>
      </c>
    </row>
    <row r="81" spans="1:5">
      <c r="A81" s="2" t="s">
        <v>437</v>
      </c>
      <c r="E81" s="2" t="s">
        <v>44</v>
      </c>
    </row>
  </sheetData>
  <mergeCells count="45">
    <mergeCell ref="A4:B4"/>
    <mergeCell ref="A40:E40"/>
    <mergeCell ref="A42:E42"/>
    <mergeCell ref="A19:A21"/>
    <mergeCell ref="A22:A24"/>
    <mergeCell ref="A25:A27"/>
    <mergeCell ref="A28:A30"/>
    <mergeCell ref="A31:A33"/>
    <mergeCell ref="A34:A36"/>
    <mergeCell ref="A37:A39"/>
    <mergeCell ref="B19:B21"/>
    <mergeCell ref="B22:B24"/>
    <mergeCell ref="B25:B27"/>
    <mergeCell ref="B28:B30"/>
    <mergeCell ref="B31:B33"/>
    <mergeCell ref="B34:B36"/>
    <mergeCell ref="B37:B39"/>
    <mergeCell ref="D19:D21"/>
    <mergeCell ref="D22:D24"/>
    <mergeCell ref="D25:D27"/>
    <mergeCell ref="D28:D30"/>
    <mergeCell ref="D31:D33"/>
    <mergeCell ref="D34:D36"/>
    <mergeCell ref="D37:D39"/>
    <mergeCell ref="E19:E21"/>
    <mergeCell ref="E22:E24"/>
    <mergeCell ref="E25:E27"/>
    <mergeCell ref="E28:E30"/>
    <mergeCell ref="E31:E33"/>
    <mergeCell ref="E34:E36"/>
    <mergeCell ref="E37:E39"/>
    <mergeCell ref="F19:F21"/>
    <mergeCell ref="F22:F24"/>
    <mergeCell ref="F25:F27"/>
    <mergeCell ref="F28:F30"/>
    <mergeCell ref="F31:F33"/>
    <mergeCell ref="F34:F36"/>
    <mergeCell ref="F37:F39"/>
    <mergeCell ref="G19:G21"/>
    <mergeCell ref="G22:G24"/>
    <mergeCell ref="G25:G27"/>
    <mergeCell ref="G28:G30"/>
    <mergeCell ref="G31:G33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48" workbookViewId="0">
      <selection activeCell="C16" sqref="C16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45929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104</v>
      </c>
      <c r="B7" s="3"/>
    </row>
    <row r="8" spans="1:2">
      <c r="A8" s="2" t="s">
        <v>515</v>
      </c>
      <c r="B8" s="3"/>
    </row>
    <row r="9" spans="1:1">
      <c r="A9" s="2" t="s">
        <v>106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107</v>
      </c>
    </row>
    <row r="18" ht="15" spans="3:3">
      <c r="C18" s="106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0" t="s">
        <v>56</v>
      </c>
      <c r="D20" s="11">
        <v>59595</v>
      </c>
      <c r="E20" s="12">
        <f>(D20*0.76)-7000</f>
        <v>38292.2</v>
      </c>
      <c r="F20" s="9" t="s">
        <v>15</v>
      </c>
      <c r="G20" s="13">
        <f>E20*A20</f>
        <v>38292.2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ht="15" spans="1:7">
      <c r="A23" s="42" t="s">
        <v>78</v>
      </c>
      <c r="B23" s="52"/>
      <c r="C23" s="52"/>
      <c r="D23" s="43"/>
      <c r="E23" s="44"/>
      <c r="F23" s="53" t="s">
        <v>15</v>
      </c>
      <c r="G23" s="46">
        <v>600</v>
      </c>
    </row>
    <row r="24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SUM(G20:G23)</f>
        <v>38892.2</v>
      </c>
    </row>
    <row r="25" ht="16.5" spans="1:7">
      <c r="A25" s="33"/>
      <c r="B25" s="33"/>
      <c r="C25" s="33"/>
      <c r="D25" s="33"/>
      <c r="E25" s="33"/>
      <c r="F25" s="34"/>
      <c r="G25" s="35"/>
    </row>
    <row r="26" ht="15" spans="3:3">
      <c r="C26" s="106" t="s">
        <v>80</v>
      </c>
    </row>
    <row r="27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spans="1:7">
      <c r="A28" s="9">
        <v>1</v>
      </c>
      <c r="B28" s="9" t="s">
        <v>13</v>
      </c>
      <c r="C28" s="10" t="s">
        <v>81</v>
      </c>
      <c r="D28" s="11">
        <v>68995</v>
      </c>
      <c r="E28" s="12">
        <f>(D28*0.76)-7000</f>
        <v>45436.2</v>
      </c>
      <c r="F28" s="9" t="s">
        <v>15</v>
      </c>
      <c r="G28" s="13">
        <f>E28*A28</f>
        <v>45436.2</v>
      </c>
    </row>
    <row r="29" spans="1:7">
      <c r="A29" s="14"/>
      <c r="B29" s="14"/>
      <c r="C29" s="15" t="s">
        <v>57</v>
      </c>
      <c r="D29" s="16"/>
      <c r="E29" s="17"/>
      <c r="F29" s="14"/>
      <c r="G29" s="18"/>
    </row>
    <row r="30" ht="15" spans="1:7">
      <c r="A30" s="19"/>
      <c r="B30" s="19"/>
      <c r="C30" s="20" t="s">
        <v>82</v>
      </c>
      <c r="D30" s="21"/>
      <c r="E30" s="22"/>
      <c r="F30" s="19"/>
      <c r="G30" s="23"/>
    </row>
    <row r="31" ht="15" spans="1:7">
      <c r="A31" s="42" t="s">
        <v>78</v>
      </c>
      <c r="B31" s="52"/>
      <c r="C31" s="52"/>
      <c r="D31" s="43"/>
      <c r="E31" s="44"/>
      <c r="F31" s="53" t="s">
        <v>15</v>
      </c>
      <c r="G31" s="46">
        <v>600</v>
      </c>
    </row>
    <row r="32" ht="17.25" spans="1:7">
      <c r="A32" s="24" t="s">
        <v>18</v>
      </c>
      <c r="B32" s="74"/>
      <c r="C32" s="74"/>
      <c r="D32" s="25"/>
      <c r="E32" s="26"/>
      <c r="F32" s="75" t="s">
        <v>15</v>
      </c>
      <c r="G32" s="28">
        <f>SUM(G28:G31)</f>
        <v>46036.2</v>
      </c>
    </row>
    <row r="33" ht="16.5" spans="1:7">
      <c r="A33" s="33"/>
      <c r="B33" s="33"/>
      <c r="C33" s="33"/>
      <c r="D33" s="33"/>
      <c r="E33" s="33"/>
      <c r="F33" s="34"/>
      <c r="G33" s="35"/>
    </row>
    <row r="34" spans="1:1">
      <c r="A34" s="2" t="s">
        <v>19</v>
      </c>
    </row>
    <row r="35" spans="2:2">
      <c r="B35" s="2" t="s">
        <v>20</v>
      </c>
    </row>
    <row r="37" spans="1:1">
      <c r="A37" s="2" t="s">
        <v>21</v>
      </c>
    </row>
    <row r="38" spans="2:2">
      <c r="B38" s="2" t="s">
        <v>59</v>
      </c>
    </row>
    <row r="39" spans="2:2">
      <c r="B39" s="2" t="s">
        <v>60</v>
      </c>
    </row>
    <row r="40" spans="2:2">
      <c r="B40" s="2" t="s">
        <v>61</v>
      </c>
    </row>
    <row r="42" spans="1:1">
      <c r="A42" s="2" t="s">
        <v>25</v>
      </c>
    </row>
    <row r="43" spans="2:2">
      <c r="B43" s="2" t="s">
        <v>62</v>
      </c>
    </row>
    <row r="44" s="1" customFormat="1"/>
    <row r="45" spans="1:1">
      <c r="A45" s="2" t="s">
        <v>27</v>
      </c>
    </row>
    <row r="46" spans="2:2">
      <c r="B46" s="2" t="s">
        <v>28</v>
      </c>
    </row>
    <row r="48" spans="2:2">
      <c r="B48" s="2" t="s">
        <v>29</v>
      </c>
    </row>
    <row r="50" spans="2:2">
      <c r="B50" s="2" t="s">
        <v>30</v>
      </c>
    </row>
    <row r="56" spans="1:1">
      <c r="A56" s="2" t="s">
        <v>31</v>
      </c>
    </row>
    <row r="59" spans="1:1">
      <c r="A59" s="2" t="s">
        <v>32</v>
      </c>
    </row>
    <row r="60" spans="1:1">
      <c r="A60" s="2" t="s">
        <v>33</v>
      </c>
    </row>
    <row r="63" spans="1:4">
      <c r="A63" s="2" t="s">
        <v>85</v>
      </c>
      <c r="D63" s="2" t="s">
        <v>35</v>
      </c>
    </row>
    <row r="66" spans="1:4">
      <c r="A66" s="2" t="s">
        <v>36</v>
      </c>
      <c r="D66" s="2" t="s">
        <v>37</v>
      </c>
    </row>
    <row r="67" spans="1:4">
      <c r="A67" s="2" t="s">
        <v>38</v>
      </c>
      <c r="D67" s="2" t="s">
        <v>39</v>
      </c>
    </row>
    <row r="71" spans="1:5">
      <c r="A71" s="2" t="s">
        <v>516</v>
      </c>
      <c r="D71" s="2" t="s">
        <v>41</v>
      </c>
      <c r="E71" s="2" t="s">
        <v>42</v>
      </c>
    </row>
    <row r="72" spans="1:5">
      <c r="A72" s="2" t="s">
        <v>43</v>
      </c>
      <c r="E72" s="2" t="s">
        <v>44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workbookViewId="0">
      <selection activeCell="E10" sqref="E10"/>
    </sheetView>
  </sheetViews>
  <sheetFormatPr defaultColWidth="9.1047619047619" defaultRowHeight="14.25" outlineLevelCol="7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45929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517</v>
      </c>
      <c r="B7" s="3"/>
    </row>
    <row r="8" spans="1:2">
      <c r="A8" s="2" t="s">
        <v>518</v>
      </c>
      <c r="B8" s="3"/>
    </row>
    <row r="9" spans="1:1">
      <c r="A9" s="2" t="s">
        <v>519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91</v>
      </c>
    </row>
    <row r="19" ht="15" spans="3:3">
      <c r="C19" s="89" t="s">
        <v>71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4</v>
      </c>
      <c r="B21" s="9" t="s">
        <v>13</v>
      </c>
      <c r="C21" s="10" t="s">
        <v>100</v>
      </c>
      <c r="D21" s="11">
        <v>41995</v>
      </c>
      <c r="E21" s="12">
        <f>(D21*0.76)-4000</f>
        <v>27916.2</v>
      </c>
      <c r="F21" s="9" t="s">
        <v>15</v>
      </c>
      <c r="G21" s="13">
        <f>E21*A21</f>
        <v>111664.8</v>
      </c>
    </row>
    <row r="22" spans="1:7">
      <c r="A22" s="14"/>
      <c r="B22" s="14"/>
      <c r="C22" s="15" t="s">
        <v>101</v>
      </c>
      <c r="D22" s="16"/>
      <c r="E22" s="17"/>
      <c r="F22" s="14"/>
      <c r="G22" s="18"/>
    </row>
    <row r="23" ht="15" spans="1:7">
      <c r="A23" s="19"/>
      <c r="B23" s="19"/>
      <c r="C23" s="20" t="s">
        <v>102</v>
      </c>
      <c r="D23" s="21"/>
      <c r="E23" s="22"/>
      <c r="F23" s="19"/>
      <c r="G23" s="23"/>
    </row>
    <row r="24" spans="1:7">
      <c r="A24" s="9">
        <v>2</v>
      </c>
      <c r="B24" s="9" t="s">
        <v>13</v>
      </c>
      <c r="C24" s="10" t="s">
        <v>72</v>
      </c>
      <c r="D24" s="11">
        <v>49995</v>
      </c>
      <c r="E24" s="12">
        <f>(D24*0.76)-4000</f>
        <v>33996.2</v>
      </c>
      <c r="F24" s="9" t="s">
        <v>15</v>
      </c>
      <c r="G24" s="13">
        <f>E24*A24</f>
        <v>67992.4</v>
      </c>
    </row>
    <row r="25" spans="1:7">
      <c r="A25" s="14"/>
      <c r="B25" s="14"/>
      <c r="C25" s="15" t="s">
        <v>73</v>
      </c>
      <c r="D25" s="16"/>
      <c r="E25" s="17"/>
      <c r="F25" s="14"/>
      <c r="G25" s="18"/>
    </row>
    <row r="26" ht="15" spans="1:7">
      <c r="A26" s="19"/>
      <c r="B26" s="19"/>
      <c r="C26" s="20" t="s">
        <v>74</v>
      </c>
      <c r="D26" s="21"/>
      <c r="E26" s="22"/>
      <c r="F26" s="19"/>
      <c r="G26" s="23"/>
    </row>
    <row r="27" s="2" customFormat="1" ht="17.25" spans="1:7">
      <c r="A27" s="24" t="s">
        <v>18</v>
      </c>
      <c r="B27" s="74"/>
      <c r="C27" s="74"/>
      <c r="D27" s="25"/>
      <c r="E27" s="26"/>
      <c r="F27" s="75" t="s">
        <v>15</v>
      </c>
      <c r="G27" s="28">
        <f>SUM(G21:G26)</f>
        <v>179657.2</v>
      </c>
    </row>
    <row r="28" s="2" customFormat="1" ht="15" spans="1:7">
      <c r="A28" s="47" t="s">
        <v>286</v>
      </c>
      <c r="B28" s="48"/>
      <c r="C28" s="49"/>
      <c r="D28" s="50"/>
      <c r="E28" s="21"/>
      <c r="F28" s="19" t="s">
        <v>15</v>
      </c>
      <c r="G28" s="51">
        <v>141100</v>
      </c>
    </row>
    <row r="29" customFormat="1" ht="15.75" spans="1:8">
      <c r="A29" s="42" t="s">
        <v>78</v>
      </c>
      <c r="B29" s="52"/>
      <c r="C29" s="52"/>
      <c r="D29" s="43"/>
      <c r="E29" s="44"/>
      <c r="F29" s="53" t="s">
        <v>15</v>
      </c>
      <c r="G29" s="46">
        <v>600</v>
      </c>
      <c r="H29" s="1"/>
    </row>
    <row r="30" ht="17.25" spans="1:7">
      <c r="A30" s="24" t="s">
        <v>18</v>
      </c>
      <c r="B30" s="74"/>
      <c r="C30" s="74"/>
      <c r="D30" s="25"/>
      <c r="E30" s="26"/>
      <c r="F30" s="75" t="s">
        <v>15</v>
      </c>
      <c r="G30" s="28">
        <f>SUM(G27:G29)</f>
        <v>321357.2</v>
      </c>
    </row>
    <row r="31" ht="16.5" spans="1:7">
      <c r="A31" s="33"/>
      <c r="B31" s="33"/>
      <c r="C31" s="33"/>
      <c r="D31" s="33"/>
      <c r="E31" s="33"/>
      <c r="F31" s="34"/>
      <c r="G31" s="35"/>
    </row>
    <row r="32" ht="15" spans="3:3">
      <c r="C32" s="89" t="s">
        <v>80</v>
      </c>
    </row>
    <row r="33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pans="1:7">
      <c r="A34" s="9">
        <v>4</v>
      </c>
      <c r="B34" s="9" t="s">
        <v>13</v>
      </c>
      <c r="C34" s="10" t="s">
        <v>81</v>
      </c>
      <c r="D34" s="11">
        <v>68995</v>
      </c>
      <c r="E34" s="12">
        <f>(D34*0.76)-7000</f>
        <v>45436.2</v>
      </c>
      <c r="F34" s="9" t="s">
        <v>15</v>
      </c>
      <c r="G34" s="13">
        <f>E34*A34</f>
        <v>181744.8</v>
      </c>
    </row>
    <row r="35" spans="1:7">
      <c r="A35" s="14"/>
      <c r="B35" s="14"/>
      <c r="C35" s="15" t="s">
        <v>57</v>
      </c>
      <c r="D35" s="16"/>
      <c r="E35" s="17"/>
      <c r="F35" s="14"/>
      <c r="G35" s="18"/>
    </row>
    <row r="36" ht="15" spans="1:7">
      <c r="A36" s="19"/>
      <c r="B36" s="19"/>
      <c r="C36" s="20" t="s">
        <v>82</v>
      </c>
      <c r="D36" s="21"/>
      <c r="E36" s="22"/>
      <c r="F36" s="19"/>
      <c r="G36" s="23"/>
    </row>
    <row r="37" spans="1:7">
      <c r="A37" s="9">
        <v>2</v>
      </c>
      <c r="B37" s="9" t="s">
        <v>13</v>
      </c>
      <c r="C37" s="10" t="s">
        <v>56</v>
      </c>
      <c r="D37" s="11">
        <v>59595</v>
      </c>
      <c r="E37" s="12">
        <f>(D37*0.76)-7000</f>
        <v>38292.2</v>
      </c>
      <c r="F37" s="9" t="s">
        <v>15</v>
      </c>
      <c r="G37" s="13">
        <f>E37*A37</f>
        <v>76584.4</v>
      </c>
    </row>
    <row r="38" spans="1:7">
      <c r="A38" s="14"/>
      <c r="B38" s="14"/>
      <c r="C38" s="15" t="s">
        <v>57</v>
      </c>
      <c r="D38" s="16"/>
      <c r="E38" s="17"/>
      <c r="F38" s="14"/>
      <c r="G38" s="18"/>
    </row>
    <row r="39" ht="15" spans="1:7">
      <c r="A39" s="19"/>
      <c r="B39" s="19"/>
      <c r="C39" s="20" t="s">
        <v>58</v>
      </c>
      <c r="D39" s="21"/>
      <c r="E39" s="22"/>
      <c r="F39" s="19"/>
      <c r="G39" s="23"/>
    </row>
    <row r="40" s="2" customFormat="1" ht="17.25" spans="1:7">
      <c r="A40" s="24" t="s">
        <v>18</v>
      </c>
      <c r="B40" s="74"/>
      <c r="C40" s="74"/>
      <c r="D40" s="25"/>
      <c r="E40" s="26"/>
      <c r="F40" s="75" t="s">
        <v>15</v>
      </c>
      <c r="G40" s="28">
        <f>SUM(G34:G39)</f>
        <v>258329.2</v>
      </c>
    </row>
    <row r="41" s="2" customFormat="1" ht="15" spans="1:7">
      <c r="A41" s="47" t="s">
        <v>286</v>
      </c>
      <c r="B41" s="48"/>
      <c r="C41" s="49"/>
      <c r="D41" s="50"/>
      <c r="E41" s="21"/>
      <c r="F41" s="19" t="s">
        <v>15</v>
      </c>
      <c r="G41" s="51">
        <v>141100</v>
      </c>
    </row>
    <row r="42" customFormat="1" ht="15.75" spans="1:8">
      <c r="A42" s="42" t="s">
        <v>78</v>
      </c>
      <c r="B42" s="52"/>
      <c r="C42" s="52"/>
      <c r="D42" s="43"/>
      <c r="E42" s="44"/>
      <c r="F42" s="53" t="s">
        <v>15</v>
      </c>
      <c r="G42" s="46">
        <v>600</v>
      </c>
      <c r="H42" s="1"/>
    </row>
    <row r="43" ht="17.25" spans="1:7">
      <c r="A43" s="24" t="s">
        <v>18</v>
      </c>
      <c r="B43" s="74"/>
      <c r="C43" s="74"/>
      <c r="D43" s="25"/>
      <c r="E43" s="26"/>
      <c r="F43" s="75" t="s">
        <v>15</v>
      </c>
      <c r="G43" s="28">
        <f>SUM(G40:G42)</f>
        <v>400029.2</v>
      </c>
    </row>
    <row r="44" ht="16.5" spans="1:7">
      <c r="A44" s="33"/>
      <c r="B44" s="33"/>
      <c r="C44" s="33"/>
      <c r="D44" s="33"/>
      <c r="E44" s="33"/>
      <c r="F44" s="34"/>
      <c r="G44" s="35"/>
    </row>
    <row r="45" spans="1:1">
      <c r="A45" s="2" t="s">
        <v>19</v>
      </c>
    </row>
    <row r="46" spans="2:2">
      <c r="B46" s="2" t="s">
        <v>20</v>
      </c>
    </row>
    <row r="48" spans="1:1">
      <c r="A48" s="2" t="s">
        <v>25</v>
      </c>
    </row>
    <row r="49" customFormat="1" ht="15" spans="2:2">
      <c r="B49" s="2" t="s">
        <v>62</v>
      </c>
    </row>
    <row r="50" s="1" customFormat="1"/>
    <row r="51" spans="1:1">
      <c r="A51" s="2" t="s">
        <v>27</v>
      </c>
    </row>
    <row r="52" spans="2:2">
      <c r="B52" s="2" t="s">
        <v>28</v>
      </c>
    </row>
    <row r="53" spans="2:2">
      <c r="B53" s="36" t="s">
        <v>83</v>
      </c>
    </row>
    <row r="54" spans="2:2">
      <c r="B54" s="60" t="s">
        <v>84</v>
      </c>
    </row>
    <row r="56" spans="2:2">
      <c r="B56" s="2" t="s">
        <v>29</v>
      </c>
    </row>
    <row r="58" spans="2:2">
      <c r="B58" s="2" t="s">
        <v>30</v>
      </c>
    </row>
    <row r="60" spans="2:2">
      <c r="B60" s="38"/>
    </row>
    <row r="64" spans="1:1">
      <c r="A64" s="2" t="s">
        <v>31</v>
      </c>
    </row>
    <row r="67" spans="1:1">
      <c r="A67" s="2" t="s">
        <v>32</v>
      </c>
    </row>
    <row r="68" spans="1:1">
      <c r="A68" s="2" t="s">
        <v>33</v>
      </c>
    </row>
    <row r="71" spans="1:4">
      <c r="A71" s="2" t="s">
        <v>85</v>
      </c>
      <c r="D71" s="2" t="s">
        <v>35</v>
      </c>
    </row>
    <row r="74" spans="1:4">
      <c r="A74" s="2" t="s">
        <v>36</v>
      </c>
      <c r="D74" s="2" t="s">
        <v>37</v>
      </c>
    </row>
    <row r="75" spans="1:4">
      <c r="A75" s="2" t="s">
        <v>38</v>
      </c>
      <c r="D75" s="2" t="s">
        <v>39</v>
      </c>
    </row>
    <row r="79" spans="1:5">
      <c r="A79" s="2" t="s">
        <v>520</v>
      </c>
      <c r="D79" s="2" t="s">
        <v>41</v>
      </c>
      <c r="E79" s="2" t="s">
        <v>42</v>
      </c>
    </row>
    <row r="80" spans="1:5">
      <c r="A80" s="2" t="s">
        <v>441</v>
      </c>
      <c r="E80" s="2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5"/>
  <sheetViews>
    <sheetView topLeftCell="A33" workbookViewId="0">
      <selection activeCell="D11" sqref="D11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45929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521</v>
      </c>
      <c r="B7" s="3"/>
    </row>
    <row r="8" spans="1:2">
      <c r="A8" s="2" t="s">
        <v>522</v>
      </c>
      <c r="B8" s="3"/>
    </row>
    <row r="9" spans="1:2">
      <c r="A9" s="2" t="s">
        <v>198</v>
      </c>
      <c r="B9" s="3"/>
    </row>
    <row r="10" spans="1:1">
      <c r="A10" s="2" t="s">
        <v>523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91</v>
      </c>
    </row>
    <row r="20" ht="15" spans="3:3">
      <c r="C20" s="89" t="s">
        <v>71</v>
      </c>
    </row>
    <row r="21" ht="25.5" customHeight="1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spans="1:7">
      <c r="A22" s="9">
        <v>3</v>
      </c>
      <c r="B22" s="9" t="s">
        <v>13</v>
      </c>
      <c r="C22" s="63" t="s">
        <v>182</v>
      </c>
      <c r="D22" s="64">
        <v>24995</v>
      </c>
      <c r="E22" s="12">
        <f>(D22*0.76)-800</f>
        <v>18196.2</v>
      </c>
      <c r="F22" s="9" t="s">
        <v>15</v>
      </c>
      <c r="G22" s="65">
        <f>E22*A22</f>
        <v>54588.6</v>
      </c>
    </row>
    <row r="23" spans="1:7">
      <c r="A23" s="14"/>
      <c r="B23" s="14"/>
      <c r="C23" s="67" t="s">
        <v>109</v>
      </c>
      <c r="D23" s="68"/>
      <c r="E23" s="17"/>
      <c r="F23" s="14"/>
      <c r="G23" s="69"/>
    </row>
    <row r="24" spans="1:7">
      <c r="A24" s="14"/>
      <c r="B24" s="14"/>
      <c r="C24" s="67" t="s">
        <v>183</v>
      </c>
      <c r="D24" s="68"/>
      <c r="E24" s="17"/>
      <c r="F24" s="14"/>
      <c r="G24" s="69"/>
    </row>
    <row r="25" ht="15" spans="1:7">
      <c r="A25" s="19"/>
      <c r="B25" s="19"/>
      <c r="C25" s="71" t="s">
        <v>111</v>
      </c>
      <c r="D25" s="72"/>
      <c r="E25" s="22"/>
      <c r="F25" s="19"/>
      <c r="G25" s="73"/>
    </row>
    <row r="26" spans="1:7">
      <c r="A26" s="9">
        <v>2</v>
      </c>
      <c r="B26" s="9" t="s">
        <v>13</v>
      </c>
      <c r="C26" s="63" t="s">
        <v>328</v>
      </c>
      <c r="D26" s="64">
        <v>36995</v>
      </c>
      <c r="E26" s="12">
        <f>(D26*0.76)-1200</f>
        <v>26916.2</v>
      </c>
      <c r="F26" s="9" t="s">
        <v>15</v>
      </c>
      <c r="G26" s="65">
        <f>E26*A26</f>
        <v>53832.4</v>
      </c>
    </row>
    <row r="27" spans="1:7">
      <c r="A27" s="14"/>
      <c r="B27" s="14"/>
      <c r="C27" s="67" t="s">
        <v>109</v>
      </c>
      <c r="D27" s="68"/>
      <c r="E27" s="17"/>
      <c r="F27" s="14"/>
      <c r="G27" s="69"/>
    </row>
    <row r="28" spans="1:7">
      <c r="A28" s="14"/>
      <c r="B28" s="14"/>
      <c r="C28" s="67" t="s">
        <v>329</v>
      </c>
      <c r="D28" s="68"/>
      <c r="E28" s="17"/>
      <c r="F28" s="14"/>
      <c r="G28" s="69"/>
    </row>
    <row r="29" ht="15" spans="1:7">
      <c r="A29" s="19"/>
      <c r="B29" s="19"/>
      <c r="C29" s="71" t="s">
        <v>330</v>
      </c>
      <c r="D29" s="72"/>
      <c r="E29" s="22"/>
      <c r="F29" s="19"/>
      <c r="G29" s="73"/>
    </row>
    <row r="30" customFormat="1" ht="15" spans="1:7">
      <c r="A30" s="9">
        <v>3</v>
      </c>
      <c r="B30" s="9" t="s">
        <v>13</v>
      </c>
      <c r="C30" s="10" t="s">
        <v>188</v>
      </c>
      <c r="D30" s="11">
        <v>29995</v>
      </c>
      <c r="E30" s="12">
        <f>(D30*0.76)-4000</f>
        <v>18796.2</v>
      </c>
      <c r="F30" s="9" t="s">
        <v>15</v>
      </c>
      <c r="G30" s="13">
        <f>E30*A30</f>
        <v>56388.6</v>
      </c>
    </row>
    <row r="31" customFormat="1" ht="15" spans="1:7">
      <c r="A31" s="14"/>
      <c r="B31" s="14"/>
      <c r="C31" s="15" t="s">
        <v>101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189</v>
      </c>
      <c r="D32" s="21"/>
      <c r="E32" s="22"/>
      <c r="F32" s="19"/>
      <c r="G32" s="23"/>
    </row>
    <row r="33" customFormat="1" ht="15" spans="1:7">
      <c r="A33" s="9">
        <v>1</v>
      </c>
      <c r="B33" s="9" t="s">
        <v>13</v>
      </c>
      <c r="C33" s="10" t="s">
        <v>123</v>
      </c>
      <c r="D33" s="11">
        <v>32995</v>
      </c>
      <c r="E33" s="12">
        <f>(D33*0.76)-4000</f>
        <v>21076.2</v>
      </c>
      <c r="F33" s="9" t="s">
        <v>15</v>
      </c>
      <c r="G33" s="13">
        <f>E33*A33</f>
        <v>21076.2</v>
      </c>
    </row>
    <row r="34" customFormat="1" ht="15" spans="1:7">
      <c r="A34" s="14"/>
      <c r="B34" s="14"/>
      <c r="C34" s="15" t="s">
        <v>101</v>
      </c>
      <c r="D34" s="16"/>
      <c r="E34" s="17"/>
      <c r="F34" s="14"/>
      <c r="G34" s="18"/>
    </row>
    <row r="35" customFormat="1" ht="15.75" spans="1:7">
      <c r="A35" s="19"/>
      <c r="B35" s="19"/>
      <c r="C35" s="20" t="s">
        <v>124</v>
      </c>
      <c r="D35" s="21"/>
      <c r="E35" s="22"/>
      <c r="F35" s="19"/>
      <c r="G35" s="23"/>
    </row>
    <row r="36" customFormat="1" ht="15" spans="1:7">
      <c r="A36" s="9">
        <v>2</v>
      </c>
      <c r="B36" s="9" t="s">
        <v>13</v>
      </c>
      <c r="C36" s="10" t="s">
        <v>100</v>
      </c>
      <c r="D36" s="11">
        <v>41995</v>
      </c>
      <c r="E36" s="12">
        <f>(D36*0.76)-4000</f>
        <v>27916.2</v>
      </c>
      <c r="F36" s="9" t="s">
        <v>15</v>
      </c>
      <c r="G36" s="13">
        <f>E36*A36</f>
        <v>55832.4</v>
      </c>
    </row>
    <row r="37" customFormat="1" ht="15" spans="1:7">
      <c r="A37" s="14"/>
      <c r="B37" s="14"/>
      <c r="C37" s="15" t="s">
        <v>101</v>
      </c>
      <c r="D37" s="16"/>
      <c r="E37" s="17"/>
      <c r="F37" s="14"/>
      <c r="G37" s="18"/>
    </row>
    <row r="38" customFormat="1" ht="15.75" spans="1:7">
      <c r="A38" s="19"/>
      <c r="B38" s="19"/>
      <c r="C38" s="20" t="s">
        <v>102</v>
      </c>
      <c r="D38" s="21"/>
      <c r="E38" s="22"/>
      <c r="F38" s="19"/>
      <c r="G38" s="23"/>
    </row>
    <row r="39" customFormat="1" ht="15" spans="1:7">
      <c r="A39" s="9">
        <v>1</v>
      </c>
      <c r="B39" s="9" t="s">
        <v>13</v>
      </c>
      <c r="C39" s="10" t="s">
        <v>72</v>
      </c>
      <c r="D39" s="11">
        <v>49995</v>
      </c>
      <c r="E39" s="12">
        <f>(D39*0.76)-4000</f>
        <v>33996.2</v>
      </c>
      <c r="F39" s="9" t="s">
        <v>15</v>
      </c>
      <c r="G39" s="13">
        <f>E39*A39</f>
        <v>33996.2</v>
      </c>
    </row>
    <row r="40" customFormat="1" ht="15" spans="1:7">
      <c r="A40" s="14"/>
      <c r="B40" s="14"/>
      <c r="C40" s="15" t="s">
        <v>73</v>
      </c>
      <c r="D40" s="16"/>
      <c r="E40" s="17"/>
      <c r="F40" s="14"/>
      <c r="G40" s="18"/>
    </row>
    <row r="41" customFormat="1" ht="15.75" spans="1:7">
      <c r="A41" s="19"/>
      <c r="B41" s="19"/>
      <c r="C41" s="20" t="s">
        <v>74</v>
      </c>
      <c r="D41" s="21"/>
      <c r="E41" s="22"/>
      <c r="F41" s="19"/>
      <c r="G41" s="23"/>
    </row>
    <row r="42" customFormat="1" ht="15" spans="1:7">
      <c r="A42" s="9">
        <v>1</v>
      </c>
      <c r="B42" s="9" t="s">
        <v>13</v>
      </c>
      <c r="C42" s="10" t="s">
        <v>75</v>
      </c>
      <c r="D42" s="11">
        <v>76595</v>
      </c>
      <c r="E42" s="12">
        <f>(D42*0.76)-7000</f>
        <v>51212.2</v>
      </c>
      <c r="F42" s="9" t="s">
        <v>15</v>
      </c>
      <c r="G42" s="13">
        <f>E42*A42</f>
        <v>51212.2</v>
      </c>
    </row>
    <row r="43" customFormat="1" ht="15" spans="1:7">
      <c r="A43" s="14"/>
      <c r="B43" s="14"/>
      <c r="C43" s="15" t="s">
        <v>57</v>
      </c>
      <c r="D43" s="16"/>
      <c r="E43" s="17"/>
      <c r="F43" s="14"/>
      <c r="G43" s="18"/>
    </row>
    <row r="44" customFormat="1" ht="15.75" spans="1:7">
      <c r="A44" s="19"/>
      <c r="B44" s="19"/>
      <c r="C44" s="20" t="s">
        <v>76</v>
      </c>
      <c r="D44" s="21"/>
      <c r="E44" s="22"/>
      <c r="F44" s="19"/>
      <c r="G44" s="23"/>
    </row>
    <row r="45" s="2" customFormat="1" ht="17.25" spans="1:7">
      <c r="A45" s="24" t="s">
        <v>18</v>
      </c>
      <c r="B45" s="74"/>
      <c r="C45" s="74"/>
      <c r="D45" s="25"/>
      <c r="E45" s="26"/>
      <c r="F45" s="75" t="s">
        <v>15</v>
      </c>
      <c r="G45" s="28">
        <f>SUM(G22:G44)</f>
        <v>326926.6</v>
      </c>
    </row>
    <row r="46" s="2" customFormat="1" ht="15" spans="1:7">
      <c r="A46" s="47" t="s">
        <v>286</v>
      </c>
      <c r="B46" s="48"/>
      <c r="C46" s="49"/>
      <c r="D46" s="50"/>
      <c r="E46" s="21"/>
      <c r="F46" s="19" t="s">
        <v>15</v>
      </c>
      <c r="G46" s="51">
        <v>161100</v>
      </c>
    </row>
    <row r="47" ht="17.25" spans="1:7">
      <c r="A47" s="24" t="s">
        <v>18</v>
      </c>
      <c r="B47" s="74"/>
      <c r="C47" s="74"/>
      <c r="D47" s="25"/>
      <c r="E47" s="26"/>
      <c r="F47" s="75" t="s">
        <v>15</v>
      </c>
      <c r="G47" s="28">
        <f>SUM(G45:G46)</f>
        <v>488026.6</v>
      </c>
    </row>
    <row r="48" ht="16.5" spans="1:7">
      <c r="A48" s="33"/>
      <c r="B48" s="33"/>
      <c r="C48" s="33"/>
      <c r="D48" s="33"/>
      <c r="E48" s="33"/>
      <c r="F48" s="34"/>
      <c r="G48" s="35"/>
    </row>
    <row r="49" spans="1:1">
      <c r="A49" s="2" t="s">
        <v>19</v>
      </c>
    </row>
    <row r="50" spans="2:2">
      <c r="B50" s="2" t="s">
        <v>20</v>
      </c>
    </row>
    <row r="52" spans="1:1">
      <c r="A52" s="2" t="s">
        <v>25</v>
      </c>
    </row>
    <row r="53" customFormat="1" ht="15" spans="1:2">
      <c r="A53" s="1"/>
      <c r="B53" s="2" t="s">
        <v>117</v>
      </c>
    </row>
    <row r="54" customFormat="1" ht="15" spans="2:2">
      <c r="B54" s="2" t="s">
        <v>62</v>
      </c>
    </row>
    <row r="55" s="1" customFormat="1"/>
    <row r="56" spans="1:1">
      <c r="A56" s="2" t="s">
        <v>27</v>
      </c>
    </row>
    <row r="57" spans="2:2">
      <c r="B57" s="2" t="s">
        <v>28</v>
      </c>
    </row>
    <row r="58" spans="2:2">
      <c r="B58" s="36" t="s">
        <v>83</v>
      </c>
    </row>
    <row r="59" spans="2:2">
      <c r="B59" s="60" t="s">
        <v>84</v>
      </c>
    </row>
    <row r="61" spans="2:2">
      <c r="B61" s="2" t="s">
        <v>29</v>
      </c>
    </row>
    <row r="63" spans="2:2">
      <c r="B63" s="2" t="s">
        <v>30</v>
      </c>
    </row>
    <row r="65" spans="2:2">
      <c r="B65" s="38" t="s">
        <v>524</v>
      </c>
    </row>
    <row r="69" spans="1:1">
      <c r="A69" s="2" t="s">
        <v>31</v>
      </c>
    </row>
    <row r="72" spans="1:1">
      <c r="A72" s="2" t="s">
        <v>32</v>
      </c>
    </row>
    <row r="73" spans="1:1">
      <c r="A73" s="2" t="s">
        <v>33</v>
      </c>
    </row>
    <row r="76" spans="1:4">
      <c r="A76" s="2" t="s">
        <v>85</v>
      </c>
      <c r="D76" s="2" t="s">
        <v>35</v>
      </c>
    </row>
    <row r="79" spans="1:4">
      <c r="A79" s="2" t="s">
        <v>36</v>
      </c>
      <c r="D79" s="2" t="s">
        <v>37</v>
      </c>
    </row>
    <row r="80" spans="1:4">
      <c r="A80" s="2" t="s">
        <v>38</v>
      </c>
      <c r="D80" s="2" t="s">
        <v>39</v>
      </c>
    </row>
    <row r="84" spans="1:5">
      <c r="A84" s="2" t="s">
        <v>525</v>
      </c>
      <c r="D84" s="2" t="s">
        <v>41</v>
      </c>
      <c r="E84" s="2" t="s">
        <v>42</v>
      </c>
    </row>
    <row r="85" spans="1:5">
      <c r="A85" s="2" t="s">
        <v>526</v>
      </c>
      <c r="E85" s="2" t="s">
        <v>44</v>
      </c>
    </row>
  </sheetData>
  <mergeCells count="45">
    <mergeCell ref="A4:B4"/>
    <mergeCell ref="A45:E45"/>
    <mergeCell ref="A47:E47"/>
    <mergeCell ref="A22:A25"/>
    <mergeCell ref="A26:A29"/>
    <mergeCell ref="A30:A32"/>
    <mergeCell ref="A33:A35"/>
    <mergeCell ref="A36:A38"/>
    <mergeCell ref="A39:A41"/>
    <mergeCell ref="A42:A44"/>
    <mergeCell ref="B22:B25"/>
    <mergeCell ref="B26:B29"/>
    <mergeCell ref="B30:B32"/>
    <mergeCell ref="B33:B35"/>
    <mergeCell ref="B36:B38"/>
    <mergeCell ref="B39:B41"/>
    <mergeCell ref="B42:B44"/>
    <mergeCell ref="D22:D25"/>
    <mergeCell ref="D26:D29"/>
    <mergeCell ref="D30:D32"/>
    <mergeCell ref="D33:D35"/>
    <mergeCell ref="D36:D38"/>
    <mergeCell ref="D39:D41"/>
    <mergeCell ref="D42:D44"/>
    <mergeCell ref="E22:E25"/>
    <mergeCell ref="E26:E29"/>
    <mergeCell ref="E30:E32"/>
    <mergeCell ref="E33:E35"/>
    <mergeCell ref="E36:E38"/>
    <mergeCell ref="E39:E41"/>
    <mergeCell ref="E42:E44"/>
    <mergeCell ref="F22:F25"/>
    <mergeCell ref="F26:F29"/>
    <mergeCell ref="F30:F32"/>
    <mergeCell ref="F33:F35"/>
    <mergeCell ref="F36:F38"/>
    <mergeCell ref="F39:F41"/>
    <mergeCell ref="F42:F44"/>
    <mergeCell ref="G22:G25"/>
    <mergeCell ref="G26:G29"/>
    <mergeCell ref="G30:G32"/>
    <mergeCell ref="G33:G35"/>
    <mergeCell ref="G36:G38"/>
    <mergeCell ref="G39:G41"/>
    <mergeCell ref="G42:G44"/>
  </mergeCells>
  <pageMargins left="0.393055555555556" right="0.17" top="0.84" bottom="0.590277777777778" header="0.5" footer="0.196527777777778"/>
  <pageSetup paperSize="1" scale="57" orientation="portrait" horizontalDpi="120" verticalDpi="72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5"/>
  <sheetViews>
    <sheetView topLeftCell="A59" workbookViewId="0">
      <selection activeCell="A84" sqref="A84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45929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521</v>
      </c>
      <c r="B7" s="3"/>
    </row>
    <row r="8" spans="1:2">
      <c r="A8" s="2" t="s">
        <v>522</v>
      </c>
      <c r="B8" s="3"/>
    </row>
    <row r="9" spans="1:2">
      <c r="A9" s="2" t="s">
        <v>198</v>
      </c>
      <c r="B9" s="3"/>
    </row>
    <row r="10" spans="1:1">
      <c r="A10" s="2" t="s">
        <v>523</v>
      </c>
    </row>
    <row r="13" spans="1:1">
      <c r="A13" s="2" t="s">
        <v>3</v>
      </c>
    </row>
    <row r="15" spans="2:2">
      <c r="B15" s="2" t="s">
        <v>4</v>
      </c>
    </row>
    <row r="16" spans="2:2">
      <c r="B16" s="2" t="s">
        <v>5</v>
      </c>
    </row>
    <row r="18" spans="1:1">
      <c r="A18" s="2" t="s">
        <v>91</v>
      </c>
    </row>
    <row r="20" ht="15" spans="3:3">
      <c r="C20" s="89" t="s">
        <v>80</v>
      </c>
    </row>
    <row r="21" ht="25.5" customHeight="1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spans="1:7">
      <c r="A22" s="9">
        <v>3</v>
      </c>
      <c r="B22" s="62" t="s">
        <v>13</v>
      </c>
      <c r="C22" s="63" t="s">
        <v>184</v>
      </c>
      <c r="D22" s="64">
        <v>28995</v>
      </c>
      <c r="E22" s="12">
        <f>(D22*0.76)-1300</f>
        <v>20736.2</v>
      </c>
      <c r="F22" s="9" t="s">
        <v>15</v>
      </c>
      <c r="G22" s="65">
        <f>E22*A22</f>
        <v>62208.6</v>
      </c>
    </row>
    <row r="23" spans="1:7">
      <c r="A23" s="14"/>
      <c r="B23" s="66"/>
      <c r="C23" s="67" t="s">
        <v>113</v>
      </c>
      <c r="D23" s="68"/>
      <c r="E23" s="17"/>
      <c r="F23" s="14"/>
      <c r="G23" s="69"/>
    </row>
    <row r="24" spans="1:7">
      <c r="A24" s="14"/>
      <c r="B24" s="66"/>
      <c r="C24" s="67" t="s">
        <v>185</v>
      </c>
      <c r="D24" s="68"/>
      <c r="E24" s="17"/>
      <c r="F24" s="14"/>
      <c r="G24" s="69"/>
    </row>
    <row r="25" ht="15" spans="1:7">
      <c r="A25" s="19"/>
      <c r="B25" s="70"/>
      <c r="C25" s="71" t="s">
        <v>186</v>
      </c>
      <c r="D25" s="72"/>
      <c r="E25" s="22"/>
      <c r="F25" s="19"/>
      <c r="G25" s="73"/>
    </row>
    <row r="26" spans="1:7">
      <c r="A26" s="9">
        <v>2</v>
      </c>
      <c r="B26" s="9" t="s">
        <v>13</v>
      </c>
      <c r="C26" s="63" t="s">
        <v>147</v>
      </c>
      <c r="D26" s="11">
        <v>43595</v>
      </c>
      <c r="E26" s="12">
        <f>(D26*0.76)-1800</f>
        <v>31332.2</v>
      </c>
      <c r="F26" s="9" t="s">
        <v>15</v>
      </c>
      <c r="G26" s="13">
        <f>E26*A26</f>
        <v>62664.4</v>
      </c>
    </row>
    <row r="27" spans="1:7">
      <c r="A27" s="14"/>
      <c r="B27" s="14"/>
      <c r="C27" s="67" t="s">
        <v>113</v>
      </c>
      <c r="D27" s="16"/>
      <c r="E27" s="17"/>
      <c r="F27" s="14"/>
      <c r="G27" s="18"/>
    </row>
    <row r="28" spans="1:7">
      <c r="A28" s="14"/>
      <c r="B28" s="14"/>
      <c r="C28" s="67" t="s">
        <v>148</v>
      </c>
      <c r="D28" s="16"/>
      <c r="E28" s="17"/>
      <c r="F28" s="14"/>
      <c r="G28" s="18"/>
    </row>
    <row r="29" ht="15" spans="1:7">
      <c r="A29" s="19"/>
      <c r="B29" s="19"/>
      <c r="C29" s="71" t="s">
        <v>149</v>
      </c>
      <c r="D29" s="21"/>
      <c r="E29" s="22"/>
      <c r="F29" s="19"/>
      <c r="G29" s="23"/>
    </row>
    <row r="30" customFormat="1" ht="15" spans="1:7">
      <c r="A30" s="9">
        <v>3</v>
      </c>
      <c r="B30" s="9" t="s">
        <v>13</v>
      </c>
      <c r="C30" s="10" t="s">
        <v>140</v>
      </c>
      <c r="D30" s="11">
        <v>42595</v>
      </c>
      <c r="E30" s="12">
        <f>(D30*0.76)-7000</f>
        <v>25372.2</v>
      </c>
      <c r="F30" s="9" t="s">
        <v>15</v>
      </c>
      <c r="G30" s="13">
        <f>E30*A30</f>
        <v>76116.6</v>
      </c>
    </row>
    <row r="31" customFormat="1" ht="15" spans="1:7">
      <c r="A31" s="14"/>
      <c r="B31" s="14"/>
      <c r="C31" s="15" t="s">
        <v>57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141</v>
      </c>
      <c r="D32" s="21"/>
      <c r="E32" s="22"/>
      <c r="F32" s="19"/>
      <c r="G32" s="23"/>
    </row>
    <row r="33" customFormat="1" ht="15" spans="1:7">
      <c r="A33" s="91">
        <v>1</v>
      </c>
      <c r="B33" s="91" t="s">
        <v>13</v>
      </c>
      <c r="C33" s="92" t="s">
        <v>125</v>
      </c>
      <c r="D33" s="93">
        <v>46595</v>
      </c>
      <c r="E33" s="94">
        <f>(D33*0.76)-7000</f>
        <v>28412.2</v>
      </c>
      <c r="F33" s="91" t="s">
        <v>15</v>
      </c>
      <c r="G33" s="95">
        <f>E33*A33</f>
        <v>28412.2</v>
      </c>
    </row>
    <row r="34" customFormat="1" ht="15" spans="1:7">
      <c r="A34" s="96"/>
      <c r="B34" s="96"/>
      <c r="C34" s="97" t="s">
        <v>57</v>
      </c>
      <c r="D34" s="98"/>
      <c r="E34" s="99"/>
      <c r="F34" s="96"/>
      <c r="G34" s="100"/>
    </row>
    <row r="35" customFormat="1" ht="15.75" spans="1:7">
      <c r="A35" s="101"/>
      <c r="B35" s="101"/>
      <c r="C35" s="102" t="s">
        <v>126</v>
      </c>
      <c r="D35" s="103"/>
      <c r="E35" s="104"/>
      <c r="F35" s="101"/>
      <c r="G35" s="105"/>
    </row>
    <row r="36" customFormat="1" ht="15" spans="1:7">
      <c r="A36" s="9">
        <v>2</v>
      </c>
      <c r="B36" s="9" t="s">
        <v>13</v>
      </c>
      <c r="C36" s="10" t="s">
        <v>56</v>
      </c>
      <c r="D36" s="11">
        <v>59595</v>
      </c>
      <c r="E36" s="12">
        <f>(D36*0.76)-7000</f>
        <v>38292.2</v>
      </c>
      <c r="F36" s="9" t="s">
        <v>15</v>
      </c>
      <c r="G36" s="13">
        <f>E36*A36</f>
        <v>76584.4</v>
      </c>
    </row>
    <row r="37" customFormat="1" ht="15" spans="1:7">
      <c r="A37" s="14"/>
      <c r="B37" s="14"/>
      <c r="C37" s="15" t="s">
        <v>57</v>
      </c>
      <c r="D37" s="16"/>
      <c r="E37" s="17"/>
      <c r="F37" s="14"/>
      <c r="G37" s="18"/>
    </row>
    <row r="38" customFormat="1" ht="15.75" spans="1:7">
      <c r="A38" s="19"/>
      <c r="B38" s="19"/>
      <c r="C38" s="20" t="s">
        <v>58</v>
      </c>
      <c r="D38" s="21"/>
      <c r="E38" s="22"/>
      <c r="F38" s="19"/>
      <c r="G38" s="23"/>
    </row>
    <row r="39" customFormat="1" ht="15" spans="1:7">
      <c r="A39" s="9">
        <v>1</v>
      </c>
      <c r="B39" s="9" t="s">
        <v>13</v>
      </c>
      <c r="C39" s="10" t="s">
        <v>81</v>
      </c>
      <c r="D39" s="11">
        <v>68995</v>
      </c>
      <c r="E39" s="12">
        <f>(D39*0.76)-7000</f>
        <v>45436.2</v>
      </c>
      <c r="F39" s="9" t="s">
        <v>15</v>
      </c>
      <c r="G39" s="13">
        <f>E39*A39</f>
        <v>45436.2</v>
      </c>
    </row>
    <row r="40" customFormat="1" ht="15" spans="1:7">
      <c r="A40" s="14"/>
      <c r="B40" s="14"/>
      <c r="C40" s="15" t="s">
        <v>57</v>
      </c>
      <c r="D40" s="16"/>
      <c r="E40" s="17"/>
      <c r="F40" s="14"/>
      <c r="G40" s="18"/>
    </row>
    <row r="41" customFormat="1" ht="15.75" spans="1:7">
      <c r="A41" s="19"/>
      <c r="B41" s="19"/>
      <c r="C41" s="20" t="s">
        <v>82</v>
      </c>
      <c r="D41" s="21"/>
      <c r="E41" s="22"/>
      <c r="F41" s="19"/>
      <c r="G41" s="23"/>
    </row>
    <row r="42" customFormat="1" ht="15" spans="1:7">
      <c r="A42" s="9">
        <v>1</v>
      </c>
      <c r="B42" s="9" t="s">
        <v>13</v>
      </c>
      <c r="C42" s="10" t="s">
        <v>75</v>
      </c>
      <c r="D42" s="11">
        <v>76595</v>
      </c>
      <c r="E42" s="12">
        <f>(D42*0.76)-7000</f>
        <v>51212.2</v>
      </c>
      <c r="F42" s="9" t="s">
        <v>15</v>
      </c>
      <c r="G42" s="13">
        <f>E42*A42</f>
        <v>51212.2</v>
      </c>
    </row>
    <row r="43" customFormat="1" ht="15" spans="1:7">
      <c r="A43" s="14"/>
      <c r="B43" s="14"/>
      <c r="C43" s="15" t="s">
        <v>57</v>
      </c>
      <c r="D43" s="16"/>
      <c r="E43" s="17"/>
      <c r="F43" s="14"/>
      <c r="G43" s="18"/>
    </row>
    <row r="44" customFormat="1" ht="15.75" spans="1:7">
      <c r="A44" s="19"/>
      <c r="B44" s="19"/>
      <c r="C44" s="20" t="s">
        <v>76</v>
      </c>
      <c r="D44" s="21"/>
      <c r="E44" s="22"/>
      <c r="F44" s="19"/>
      <c r="G44" s="23"/>
    </row>
    <row r="45" s="2" customFormat="1" ht="17.25" spans="1:7">
      <c r="A45" s="24" t="s">
        <v>18</v>
      </c>
      <c r="B45" s="74"/>
      <c r="C45" s="74"/>
      <c r="D45" s="25"/>
      <c r="E45" s="26"/>
      <c r="F45" s="75" t="s">
        <v>15</v>
      </c>
      <c r="G45" s="28">
        <f>SUM(G22:G44)</f>
        <v>402634.6</v>
      </c>
    </row>
    <row r="46" s="2" customFormat="1" ht="15" spans="1:7">
      <c r="A46" s="47" t="s">
        <v>286</v>
      </c>
      <c r="B46" s="48"/>
      <c r="C46" s="49"/>
      <c r="D46" s="50"/>
      <c r="E46" s="21"/>
      <c r="F46" s="19" t="s">
        <v>15</v>
      </c>
      <c r="G46" s="51">
        <v>161100</v>
      </c>
    </row>
    <row r="47" ht="17.25" spans="1:7">
      <c r="A47" s="24" t="s">
        <v>18</v>
      </c>
      <c r="B47" s="74"/>
      <c r="C47" s="74"/>
      <c r="D47" s="25"/>
      <c r="E47" s="26"/>
      <c r="F47" s="75" t="s">
        <v>15</v>
      </c>
      <c r="G47" s="28">
        <f>SUM(G45:G46)</f>
        <v>563734.6</v>
      </c>
    </row>
    <row r="48" ht="16.5" spans="1:7">
      <c r="A48" s="33"/>
      <c r="B48" s="33"/>
      <c r="C48" s="33"/>
      <c r="D48" s="33"/>
      <c r="E48" s="33"/>
      <c r="F48" s="34"/>
      <c r="G48" s="35"/>
    </row>
    <row r="49" spans="1:1">
      <c r="A49" s="2" t="s">
        <v>19</v>
      </c>
    </row>
    <row r="50" spans="2:2">
      <c r="B50" s="2" t="s">
        <v>20</v>
      </c>
    </row>
    <row r="52" spans="1:1">
      <c r="A52" s="2" t="s">
        <v>25</v>
      </c>
    </row>
    <row r="53" customFormat="1" ht="15" spans="1:2">
      <c r="A53" s="1"/>
      <c r="B53" s="2" t="s">
        <v>117</v>
      </c>
    </row>
    <row r="54" customFormat="1" ht="15" spans="2:2">
      <c r="B54" s="2" t="s">
        <v>62</v>
      </c>
    </row>
    <row r="55" s="1" customFormat="1"/>
    <row r="56" spans="1:1">
      <c r="A56" s="2" t="s">
        <v>27</v>
      </c>
    </row>
    <row r="57" spans="2:2">
      <c r="B57" s="2" t="s">
        <v>28</v>
      </c>
    </row>
    <row r="58" spans="2:2">
      <c r="B58" s="36" t="s">
        <v>83</v>
      </c>
    </row>
    <row r="59" spans="2:2">
      <c r="B59" s="60" t="s">
        <v>84</v>
      </c>
    </row>
    <row r="61" spans="2:2">
      <c r="B61" s="2" t="s">
        <v>29</v>
      </c>
    </row>
    <row r="63" spans="2:2">
      <c r="B63" s="2" t="s">
        <v>30</v>
      </c>
    </row>
    <row r="65" spans="2:2">
      <c r="B65" s="38"/>
    </row>
    <row r="69" spans="1:1">
      <c r="A69" s="2" t="s">
        <v>31</v>
      </c>
    </row>
    <row r="72" spans="1:1">
      <c r="A72" s="2" t="s">
        <v>32</v>
      </c>
    </row>
    <row r="73" spans="1:1">
      <c r="A73" s="2" t="s">
        <v>33</v>
      </c>
    </row>
    <row r="76" spans="1:4">
      <c r="A76" s="2" t="s">
        <v>85</v>
      </c>
      <c r="D76" s="2" t="s">
        <v>35</v>
      </c>
    </row>
    <row r="79" spans="1:4">
      <c r="A79" s="2" t="s">
        <v>36</v>
      </c>
      <c r="D79" s="2" t="s">
        <v>37</v>
      </c>
    </row>
    <row r="80" spans="1:4">
      <c r="A80" s="2" t="s">
        <v>38</v>
      </c>
      <c r="D80" s="2" t="s">
        <v>39</v>
      </c>
    </row>
    <row r="84" spans="1:5">
      <c r="A84" s="2" t="s">
        <v>527</v>
      </c>
      <c r="D84" s="2" t="s">
        <v>41</v>
      </c>
      <c r="E84" s="2" t="s">
        <v>42</v>
      </c>
    </row>
    <row r="85" spans="1:5">
      <c r="A85" s="2" t="s">
        <v>528</v>
      </c>
      <c r="E85" s="2" t="s">
        <v>44</v>
      </c>
    </row>
  </sheetData>
  <mergeCells count="45">
    <mergeCell ref="A4:B4"/>
    <mergeCell ref="A45:E45"/>
    <mergeCell ref="A47:E47"/>
    <mergeCell ref="A22:A25"/>
    <mergeCell ref="A26:A29"/>
    <mergeCell ref="A30:A32"/>
    <mergeCell ref="A33:A35"/>
    <mergeCell ref="A36:A38"/>
    <mergeCell ref="A39:A41"/>
    <mergeCell ref="A42:A44"/>
    <mergeCell ref="B22:B25"/>
    <mergeCell ref="B26:B29"/>
    <mergeCell ref="B30:B32"/>
    <mergeCell ref="B33:B35"/>
    <mergeCell ref="B36:B38"/>
    <mergeCell ref="B39:B41"/>
    <mergeCell ref="B42:B44"/>
    <mergeCell ref="D22:D25"/>
    <mergeCell ref="D26:D29"/>
    <mergeCell ref="D30:D32"/>
    <mergeCell ref="D33:D35"/>
    <mergeCell ref="D36:D38"/>
    <mergeCell ref="D39:D41"/>
    <mergeCell ref="D42:D44"/>
    <mergeCell ref="E22:E25"/>
    <mergeCell ref="E26:E29"/>
    <mergeCell ref="E30:E32"/>
    <mergeCell ref="E33:E35"/>
    <mergeCell ref="E36:E38"/>
    <mergeCell ref="E39:E41"/>
    <mergeCell ref="E42:E44"/>
    <mergeCell ref="F22:F25"/>
    <mergeCell ref="F26:F29"/>
    <mergeCell ref="F30:F32"/>
    <mergeCell ref="F33:F35"/>
    <mergeCell ref="F36:F38"/>
    <mergeCell ref="F39:F41"/>
    <mergeCell ref="F42:F44"/>
    <mergeCell ref="G22:G25"/>
    <mergeCell ref="G26:G29"/>
    <mergeCell ref="G30:G32"/>
    <mergeCell ref="G33:G35"/>
    <mergeCell ref="G36:G38"/>
    <mergeCell ref="G39:G41"/>
    <mergeCell ref="G42:G44"/>
  </mergeCells>
  <pageMargins left="0.393055555555556" right="0.17" top="0.84" bottom="0.590277777777778" header="0.5" footer="0.196527777777778"/>
  <pageSetup paperSize="1" scale="57" orientation="portrait" horizontalDpi="120" verticalDpi="72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topLeftCell="A47" workbookViewId="0">
      <selection activeCell="A63" sqref="A63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6" style="2" customWidth="1"/>
    <col min="4" max="4" width="12.552380952381" style="2" customWidth="1"/>
    <col min="5" max="5" width="16.1047619047619" style="2" customWidth="1"/>
    <col min="6" max="6" width="5.88571428571429" style="2" customWidth="1"/>
    <col min="7" max="7" width="15.4380952380952" style="2" customWidth="1"/>
    <col min="8" max="16384" width="9.1047619047619" style="2"/>
  </cols>
  <sheetData>
    <row r="4" spans="1:2">
      <c r="A4" s="3">
        <v>45929</v>
      </c>
      <c r="B4" s="3"/>
    </row>
    <row r="5" spans="1:2">
      <c r="A5" s="3"/>
      <c r="B5" s="3"/>
    </row>
    <row r="6" spans="1:2">
      <c r="A6" s="3"/>
      <c r="B6" s="3"/>
    </row>
    <row r="7" spans="1:2">
      <c r="A7" s="2" t="s">
        <v>529</v>
      </c>
      <c r="B7" s="3"/>
    </row>
    <row r="8" spans="1:2">
      <c r="A8" s="2" t="s">
        <v>530</v>
      </c>
      <c r="B8" s="3"/>
    </row>
    <row r="9" spans="1:1">
      <c r="A9" s="2" t="s">
        <v>531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91</v>
      </c>
    </row>
    <row r="19" ht="15" spans="3:3">
      <c r="C19" s="89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1">
        <v>1</v>
      </c>
      <c r="B21" s="91" t="s">
        <v>13</v>
      </c>
      <c r="C21" s="92" t="s">
        <v>125</v>
      </c>
      <c r="D21" s="93">
        <v>46595</v>
      </c>
      <c r="E21" s="94">
        <f>(D21*0.76)-7000</f>
        <v>28412.2</v>
      </c>
      <c r="F21" s="91" t="s">
        <v>15</v>
      </c>
      <c r="G21" s="95">
        <f>E21*A21</f>
        <v>28412.2</v>
      </c>
    </row>
    <row r="22" spans="1:7">
      <c r="A22" s="96"/>
      <c r="B22" s="96"/>
      <c r="C22" s="97" t="s">
        <v>57</v>
      </c>
      <c r="D22" s="98"/>
      <c r="E22" s="99"/>
      <c r="F22" s="96"/>
      <c r="G22" s="100"/>
    </row>
    <row r="23" ht="15" spans="1:7">
      <c r="A23" s="101"/>
      <c r="B23" s="101"/>
      <c r="C23" s="102" t="s">
        <v>126</v>
      </c>
      <c r="D23" s="103"/>
      <c r="E23" s="104"/>
      <c r="F23" s="101"/>
      <c r="G23" s="105"/>
    </row>
    <row r="24" s="2" customFormat="1" ht="17.25" spans="1:7">
      <c r="A24" s="24" t="s">
        <v>18</v>
      </c>
      <c r="B24" s="74"/>
      <c r="C24" s="74"/>
      <c r="D24" s="25"/>
      <c r="E24" s="26"/>
      <c r="F24" s="75" t="s">
        <v>15</v>
      </c>
      <c r="G24" s="28">
        <f>SUM(G21:G23)</f>
        <v>28412.2</v>
      </c>
    </row>
    <row r="25" s="2" customFormat="1" ht="15" spans="1:7">
      <c r="A25" s="47" t="s">
        <v>286</v>
      </c>
      <c r="B25" s="48"/>
      <c r="C25" s="49"/>
      <c r="D25" s="50"/>
      <c r="E25" s="21"/>
      <c r="F25" s="19" t="s">
        <v>15</v>
      </c>
      <c r="G25" s="51">
        <v>18895</v>
      </c>
    </row>
    <row r="26" ht="17.25" spans="1:7">
      <c r="A26" s="24" t="s">
        <v>18</v>
      </c>
      <c r="B26" s="74"/>
      <c r="C26" s="74"/>
      <c r="D26" s="25"/>
      <c r="E26" s="26"/>
      <c r="F26" s="75" t="s">
        <v>15</v>
      </c>
      <c r="G26" s="28">
        <f>SUM(G24:G25)</f>
        <v>47307.2</v>
      </c>
    </row>
    <row r="27" ht="16.5" spans="1:7">
      <c r="A27" s="33"/>
      <c r="B27" s="33"/>
      <c r="C27" s="33"/>
      <c r="D27" s="33"/>
      <c r="E27" s="33"/>
      <c r="F27" s="34"/>
      <c r="G27" s="35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25</v>
      </c>
    </row>
    <row r="32" customFormat="1" ht="15" spans="2:2">
      <c r="B32" s="2" t="s">
        <v>62</v>
      </c>
    </row>
    <row r="33" s="1" customFormat="1"/>
    <row r="34" spans="1:1">
      <c r="A34" s="2" t="s">
        <v>27</v>
      </c>
    </row>
    <row r="35" spans="2:2">
      <c r="B35" s="2" t="s">
        <v>28</v>
      </c>
    </row>
    <row r="36" spans="2:2">
      <c r="B36" s="36" t="s">
        <v>83</v>
      </c>
    </row>
    <row r="37" spans="2:2">
      <c r="B37" s="60" t="s">
        <v>84</v>
      </c>
    </row>
    <row r="39" spans="2:2">
      <c r="B39" s="2" t="s">
        <v>29</v>
      </c>
    </row>
    <row r="41" spans="2:2">
      <c r="B41" s="2" t="s">
        <v>30</v>
      </c>
    </row>
    <row r="43" spans="2:2">
      <c r="B43" s="38"/>
    </row>
    <row r="47" spans="1:1">
      <c r="A47" s="2" t="s">
        <v>31</v>
      </c>
    </row>
    <row r="50" spans="1:1">
      <c r="A50" s="2" t="s">
        <v>32</v>
      </c>
    </row>
    <row r="51" spans="1:1">
      <c r="A51" s="2" t="s">
        <v>33</v>
      </c>
    </row>
    <row r="54" spans="1:4">
      <c r="A54" s="2" t="s">
        <v>85</v>
      </c>
      <c r="D54" s="2" t="s">
        <v>35</v>
      </c>
    </row>
    <row r="57" spans="1:4">
      <c r="A57" s="2" t="s">
        <v>36</v>
      </c>
      <c r="D57" s="2" t="s">
        <v>37</v>
      </c>
    </row>
    <row r="58" spans="1:4">
      <c r="A58" s="2" t="s">
        <v>38</v>
      </c>
      <c r="D58" s="2" t="s">
        <v>39</v>
      </c>
    </row>
    <row r="63" spans="1:5">
      <c r="A63" s="2" t="s">
        <v>532</v>
      </c>
      <c r="D63" s="2" t="s">
        <v>41</v>
      </c>
      <c r="E63" s="2" t="s">
        <v>42</v>
      </c>
    </row>
    <row r="64" spans="1:5">
      <c r="A64" s="2" t="s">
        <v>43</v>
      </c>
      <c r="E64" s="2" t="s">
        <v>44</v>
      </c>
    </row>
  </sheetData>
  <mergeCells count="9">
    <mergeCell ref="A4:B4"/>
    <mergeCell ref="A24:E24"/>
    <mergeCell ref="A26:E26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workbookViewId="0">
      <selection activeCell="G15" sqref="G15"/>
    </sheetView>
  </sheetViews>
  <sheetFormatPr defaultColWidth="9.1047619047619" defaultRowHeight="14.25" outlineLevelCol="6"/>
  <cols>
    <col min="1" max="1" width="6.55238095238095" style="2" customWidth="1"/>
    <col min="2" max="2" width="11.4380952380952" style="2" customWidth="1"/>
    <col min="3" max="3" width="52.6666666666667" style="2" customWidth="1"/>
    <col min="4" max="4" width="12.552380952381" style="2" customWidth="1"/>
    <col min="5" max="5" width="16.1047619047619" style="2" customWidth="1"/>
    <col min="6" max="6" width="5.66666666666667" style="2" customWidth="1"/>
    <col min="7" max="7" width="17.6666666666667" style="2" customWidth="1"/>
    <col min="8" max="16384" width="9.1047619047619" style="2"/>
  </cols>
  <sheetData>
    <row r="4" spans="1:2">
      <c r="A4" s="3">
        <v>45932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474</v>
      </c>
      <c r="B7" s="3"/>
    </row>
    <row r="8" spans="1:2">
      <c r="A8" s="3" t="s">
        <v>475</v>
      </c>
      <c r="B8" s="3"/>
    </row>
    <row r="9" spans="1:2">
      <c r="A9" s="3" t="s">
        <v>533</v>
      </c>
      <c r="B9" s="3"/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7" spans="1:1">
      <c r="A17" s="2" t="s">
        <v>146</v>
      </c>
    </row>
    <row r="18" ht="15" spans="3:3">
      <c r="C18" s="89" t="s">
        <v>71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customFormat="1" ht="15" spans="1:7">
      <c r="A20" s="9">
        <v>1</v>
      </c>
      <c r="B20" s="9" t="s">
        <v>13</v>
      </c>
      <c r="C20" s="63" t="s">
        <v>328</v>
      </c>
      <c r="D20" s="64">
        <v>36995</v>
      </c>
      <c r="E20" s="12">
        <f>(D20*0.76)-1200</f>
        <v>26916.2</v>
      </c>
      <c r="F20" s="9" t="s">
        <v>15</v>
      </c>
      <c r="G20" s="65">
        <f>E20*A20</f>
        <v>26916.2</v>
      </c>
    </row>
    <row r="21" customFormat="1" ht="15" spans="1:7">
      <c r="A21" s="14"/>
      <c r="B21" s="14"/>
      <c r="C21" s="67" t="s">
        <v>109</v>
      </c>
      <c r="D21" s="68"/>
      <c r="E21" s="17"/>
      <c r="F21" s="14"/>
      <c r="G21" s="69"/>
    </row>
    <row r="22" customFormat="1" ht="15" spans="1:7">
      <c r="A22" s="14"/>
      <c r="B22" s="14"/>
      <c r="C22" s="67" t="s">
        <v>329</v>
      </c>
      <c r="D22" s="68"/>
      <c r="E22" s="17"/>
      <c r="F22" s="14"/>
      <c r="G22" s="69"/>
    </row>
    <row r="23" customFormat="1" ht="15.75" spans="1:7">
      <c r="A23" s="19"/>
      <c r="B23" s="19"/>
      <c r="C23" s="71" t="s">
        <v>330</v>
      </c>
      <c r="D23" s="72"/>
      <c r="E23" s="22"/>
      <c r="F23" s="19"/>
      <c r="G23" s="73"/>
    </row>
    <row r="24" customFormat="1" ht="15" spans="1:7">
      <c r="A24" s="9">
        <v>2</v>
      </c>
      <c r="B24" s="9" t="s">
        <v>13</v>
      </c>
      <c r="C24" s="63" t="s">
        <v>108</v>
      </c>
      <c r="D24" s="64">
        <v>27995</v>
      </c>
      <c r="E24" s="12">
        <f>(D24*0.76)-1000</f>
        <v>20276.2</v>
      </c>
      <c r="F24" s="9" t="s">
        <v>15</v>
      </c>
      <c r="G24" s="65">
        <f>E24*A24</f>
        <v>40552.4</v>
      </c>
    </row>
    <row r="25" customFormat="1" ht="15" spans="1:7">
      <c r="A25" s="14"/>
      <c r="B25" s="14"/>
      <c r="C25" s="67" t="s">
        <v>109</v>
      </c>
      <c r="D25" s="68"/>
      <c r="E25" s="17"/>
      <c r="F25" s="14"/>
      <c r="G25" s="69"/>
    </row>
    <row r="26" customFormat="1" ht="15" spans="1:7">
      <c r="A26" s="14"/>
      <c r="B26" s="14"/>
      <c r="C26" s="67" t="s">
        <v>110</v>
      </c>
      <c r="D26" s="68"/>
      <c r="E26" s="17"/>
      <c r="F26" s="14"/>
      <c r="G26" s="69"/>
    </row>
    <row r="27" customFormat="1" ht="15.75" spans="1:7">
      <c r="A27" s="19"/>
      <c r="B27" s="19"/>
      <c r="C27" s="71" t="s">
        <v>111</v>
      </c>
      <c r="D27" s="72"/>
      <c r="E27" s="22"/>
      <c r="F27" s="19"/>
      <c r="G27" s="73"/>
    </row>
    <row r="28" ht="15" spans="1:7">
      <c r="A28" s="42" t="s">
        <v>78</v>
      </c>
      <c r="B28" s="52"/>
      <c r="C28" s="52"/>
      <c r="D28" s="43"/>
      <c r="E28" s="44"/>
      <c r="F28" s="53" t="s">
        <v>15</v>
      </c>
      <c r="G28" s="46">
        <v>600</v>
      </c>
    </row>
    <row r="29" ht="17.25" spans="1:7">
      <c r="A29" s="24" t="s">
        <v>18</v>
      </c>
      <c r="B29" s="74"/>
      <c r="C29" s="74"/>
      <c r="D29" s="25"/>
      <c r="E29" s="26"/>
      <c r="F29" s="27" t="s">
        <v>15</v>
      </c>
      <c r="G29" s="28">
        <f>SUM(G20:G28)</f>
        <v>68068.6</v>
      </c>
    </row>
    <row r="30" s="1" customFormat="1" ht="16.5" spans="1:7">
      <c r="A30" s="33"/>
      <c r="B30" s="33"/>
      <c r="C30" s="33"/>
      <c r="D30" s="33"/>
      <c r="E30" s="33"/>
      <c r="F30" s="90"/>
      <c r="G30" s="35"/>
    </row>
    <row r="31" s="1" customFormat="1" ht="15" spans="1:7">
      <c r="A31" s="2"/>
      <c r="B31" s="2"/>
      <c r="C31" s="89" t="s">
        <v>80</v>
      </c>
      <c r="D31" s="2"/>
      <c r="E31" s="2"/>
      <c r="F31" s="2"/>
      <c r="G31" s="2"/>
    </row>
    <row r="32" s="1" customFormat="1" ht="25.5" customHeight="1" spans="1:7">
      <c r="A32" s="5" t="s">
        <v>7</v>
      </c>
      <c r="B32" s="5" t="s">
        <v>8</v>
      </c>
      <c r="C32" s="5" t="s">
        <v>9</v>
      </c>
      <c r="D32" s="5" t="s">
        <v>10</v>
      </c>
      <c r="E32" s="6" t="s">
        <v>11</v>
      </c>
      <c r="F32" s="7"/>
      <c r="G32" s="8" t="s">
        <v>12</v>
      </c>
    </row>
    <row r="33" customFormat="1" ht="15" spans="1:7">
      <c r="A33" s="9">
        <v>1</v>
      </c>
      <c r="B33" s="9" t="s">
        <v>13</v>
      </c>
      <c r="C33" s="63" t="s">
        <v>147</v>
      </c>
      <c r="D33" s="11">
        <v>43595</v>
      </c>
      <c r="E33" s="12">
        <f>(D33*0.76)-1800</f>
        <v>31332.2</v>
      </c>
      <c r="F33" s="9" t="s">
        <v>15</v>
      </c>
      <c r="G33" s="13">
        <f>E33*A33</f>
        <v>31332.2</v>
      </c>
    </row>
    <row r="34" customFormat="1" ht="15" spans="1:7">
      <c r="A34" s="14"/>
      <c r="B34" s="14"/>
      <c r="C34" s="67" t="s">
        <v>113</v>
      </c>
      <c r="D34" s="16"/>
      <c r="E34" s="17"/>
      <c r="F34" s="14"/>
      <c r="G34" s="18"/>
    </row>
    <row r="35" customFormat="1" ht="15" spans="1:7">
      <c r="A35" s="14"/>
      <c r="B35" s="14"/>
      <c r="C35" s="67" t="s">
        <v>148</v>
      </c>
      <c r="D35" s="16"/>
      <c r="E35" s="17"/>
      <c r="F35" s="14"/>
      <c r="G35" s="18"/>
    </row>
    <row r="36" customFormat="1" ht="15.75" spans="1:7">
      <c r="A36" s="19"/>
      <c r="B36" s="19"/>
      <c r="C36" s="71" t="s">
        <v>149</v>
      </c>
      <c r="D36" s="21"/>
      <c r="E36" s="22"/>
      <c r="F36" s="19"/>
      <c r="G36" s="23"/>
    </row>
    <row r="37" customFormat="1" ht="15" spans="1:7">
      <c r="A37" s="9">
        <v>2</v>
      </c>
      <c r="B37" s="62" t="s">
        <v>13</v>
      </c>
      <c r="C37" s="63" t="s">
        <v>112</v>
      </c>
      <c r="D37" s="64">
        <v>32995</v>
      </c>
      <c r="E37" s="12">
        <f>(D37*0.76)-1300</f>
        <v>23776.2</v>
      </c>
      <c r="F37" s="9" t="s">
        <v>15</v>
      </c>
      <c r="G37" s="65">
        <f>E37*A37</f>
        <v>47552.4</v>
      </c>
    </row>
    <row r="38" customFormat="1" ht="15" spans="1:7">
      <c r="A38" s="14"/>
      <c r="B38" s="66"/>
      <c r="C38" s="67" t="s">
        <v>113</v>
      </c>
      <c r="D38" s="68"/>
      <c r="E38" s="17"/>
      <c r="F38" s="14"/>
      <c r="G38" s="69"/>
    </row>
    <row r="39" customFormat="1" ht="15" spans="1:7">
      <c r="A39" s="14"/>
      <c r="B39" s="66"/>
      <c r="C39" s="67" t="s">
        <v>114</v>
      </c>
      <c r="D39" s="68"/>
      <c r="E39" s="17"/>
      <c r="F39" s="14"/>
      <c r="G39" s="69"/>
    </row>
    <row r="40" customFormat="1" ht="15.75" spans="1:7">
      <c r="A40" s="19"/>
      <c r="B40" s="70"/>
      <c r="C40" s="71" t="s">
        <v>115</v>
      </c>
      <c r="D40" s="72"/>
      <c r="E40" s="22"/>
      <c r="F40" s="19"/>
      <c r="G40" s="73"/>
    </row>
    <row r="41" ht="15" spans="1:7">
      <c r="A41" s="42" t="s">
        <v>78</v>
      </c>
      <c r="B41" s="52"/>
      <c r="C41" s="52"/>
      <c r="D41" s="43"/>
      <c r="E41" s="44"/>
      <c r="F41" s="53" t="s">
        <v>15</v>
      </c>
      <c r="G41" s="46">
        <v>600</v>
      </c>
    </row>
    <row r="42" ht="17.25" spans="1:7">
      <c r="A42" s="24" t="s">
        <v>18</v>
      </c>
      <c r="B42" s="74"/>
      <c r="C42" s="74"/>
      <c r="D42" s="25"/>
      <c r="E42" s="26"/>
      <c r="F42" s="27" t="s">
        <v>15</v>
      </c>
      <c r="G42" s="28">
        <f>SUM(G33:G41)</f>
        <v>79484.6</v>
      </c>
    </row>
    <row r="43" s="1" customFormat="1" ht="16.5" spans="1:7">
      <c r="A43" s="33"/>
      <c r="B43" s="33"/>
      <c r="C43" s="33"/>
      <c r="D43" s="33"/>
      <c r="E43" s="33"/>
      <c r="F43" s="90"/>
      <c r="G43" s="35"/>
    </row>
    <row r="44" spans="1:1">
      <c r="A44" s="2" t="s">
        <v>19</v>
      </c>
    </row>
    <row r="45" spans="2:2">
      <c r="B45" s="2" t="s">
        <v>20</v>
      </c>
    </row>
    <row r="47" s="2" customFormat="1" spans="1:1">
      <c r="A47" s="2" t="s">
        <v>21</v>
      </c>
    </row>
    <row r="48" spans="2:2">
      <c r="B48" s="2" t="s">
        <v>116</v>
      </c>
    </row>
    <row r="50" spans="1:1">
      <c r="A50" s="2" t="s">
        <v>25</v>
      </c>
    </row>
    <row r="51" spans="2:2">
      <c r="B51" s="2" t="s">
        <v>117</v>
      </c>
    </row>
    <row r="53" spans="1:1">
      <c r="A53" s="2" t="s">
        <v>27</v>
      </c>
    </row>
    <row r="54" spans="2:2">
      <c r="B54" s="2" t="s">
        <v>28</v>
      </c>
    </row>
    <row r="55" spans="2:2">
      <c r="B55" s="36"/>
    </row>
    <row r="56" spans="2:2">
      <c r="B56" s="2" t="s">
        <v>29</v>
      </c>
    </row>
    <row r="58" spans="2:2">
      <c r="B58" s="2" t="s">
        <v>30</v>
      </c>
    </row>
    <row r="59" spans="2:3">
      <c r="B59" s="38"/>
      <c r="C59" s="38"/>
    </row>
    <row r="63" spans="1:1">
      <c r="A63" s="2" t="s">
        <v>31</v>
      </c>
    </row>
    <row r="66" spans="1:1">
      <c r="A66" s="2" t="s">
        <v>32</v>
      </c>
    </row>
    <row r="67" spans="1:1">
      <c r="A67" s="2" t="s">
        <v>33</v>
      </c>
    </row>
    <row r="69" spans="1:4">
      <c r="A69" s="2" t="s">
        <v>85</v>
      </c>
      <c r="D69" s="2" t="s">
        <v>35</v>
      </c>
    </row>
    <row r="72" spans="1:4">
      <c r="A72" s="2" t="s">
        <v>36</v>
      </c>
      <c r="D72" s="2" t="s">
        <v>37</v>
      </c>
    </row>
    <row r="73" spans="1:4">
      <c r="A73" s="2" t="s">
        <v>38</v>
      </c>
      <c r="D73" s="2" t="s">
        <v>39</v>
      </c>
    </row>
    <row r="77" spans="1:5">
      <c r="A77" s="2" t="s">
        <v>534</v>
      </c>
      <c r="D77" s="2" t="s">
        <v>41</v>
      </c>
      <c r="E77" s="2" t="s">
        <v>42</v>
      </c>
    </row>
    <row r="78" spans="1:5">
      <c r="A78" s="2" t="s">
        <v>535</v>
      </c>
      <c r="E78" s="2" t="s">
        <v>44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60" workbookViewId="0">
      <selection activeCell="A66" sqref="A66"/>
    </sheetView>
  </sheetViews>
  <sheetFormatPr defaultColWidth="9.14285714285714" defaultRowHeight="14.25" outlineLevelCol="6"/>
  <cols>
    <col min="1" max="1" width="6.57142857142857" style="2" customWidth="1"/>
    <col min="2" max="2" width="11.4285714285714" style="2" customWidth="1"/>
    <col min="3" max="3" width="51.7142857142857" style="2" customWidth="1"/>
    <col min="4" max="4" width="12.5714285714286" style="2" customWidth="1"/>
    <col min="5" max="5" width="14.5714285714286" style="2" customWidth="1"/>
    <col min="6" max="6" width="5.71428571428571" style="2" customWidth="1"/>
    <col min="7" max="7" width="17.1428571428571" style="2" customWidth="1"/>
    <col min="8" max="16384" width="9.14285714285714" style="2"/>
  </cols>
  <sheetData>
    <row r="4" spans="1:2">
      <c r="A4" s="3">
        <v>45930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536</v>
      </c>
    </row>
    <row r="8" spans="1:1">
      <c r="A8" s="2" t="s">
        <v>537</v>
      </c>
    </row>
    <row r="11" spans="1:1">
      <c r="A11" s="2" t="s">
        <v>3</v>
      </c>
    </row>
    <row r="13" spans="2:2">
      <c r="B13" s="2" t="s">
        <v>4</v>
      </c>
    </row>
    <row r="14" spans="2:2">
      <c r="B14" s="2" t="s">
        <v>5</v>
      </c>
    </row>
    <row r="16" spans="1:1">
      <c r="A16" s="2" t="s">
        <v>107</v>
      </c>
    </row>
    <row r="17" ht="15" spans="3:3">
      <c r="C17" s="36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10" t="s">
        <v>75</v>
      </c>
      <c r="D19" s="11">
        <v>76595</v>
      </c>
      <c r="E19" s="12">
        <f>(D19*0.76)-7000</f>
        <v>51212.2</v>
      </c>
      <c r="F19" s="9" t="s">
        <v>15</v>
      </c>
      <c r="G19" s="13">
        <f>E19*A19</f>
        <v>51212.2</v>
      </c>
    </row>
    <row r="20" spans="1:7">
      <c r="A20" s="14"/>
      <c r="B20" s="14"/>
      <c r="C20" s="15" t="s">
        <v>57</v>
      </c>
      <c r="D20" s="16"/>
      <c r="E20" s="17"/>
      <c r="F20" s="14"/>
      <c r="G20" s="18"/>
    </row>
    <row r="21" ht="15" spans="1:7">
      <c r="A21" s="19"/>
      <c r="B21" s="19"/>
      <c r="C21" s="20" t="s">
        <v>76</v>
      </c>
      <c r="D21" s="21"/>
      <c r="E21" s="22"/>
      <c r="F21" s="19"/>
      <c r="G21" s="23"/>
    </row>
    <row r="22" s="76" customFormat="1" ht="15" spans="1:7">
      <c r="A22" s="77" t="s">
        <v>78</v>
      </c>
      <c r="B22" s="78"/>
      <c r="C22" s="78"/>
      <c r="D22" s="79"/>
      <c r="E22" s="80"/>
      <c r="F22" s="81" t="s">
        <v>15</v>
      </c>
      <c r="G22" s="82">
        <v>1000</v>
      </c>
    </row>
    <row r="23" s="76" customFormat="1" ht="17.25" spans="1:7">
      <c r="A23" s="83" t="s">
        <v>18</v>
      </c>
      <c r="B23" s="84"/>
      <c r="C23" s="84"/>
      <c r="D23" s="85"/>
      <c r="E23" s="86"/>
      <c r="F23" s="87" t="s">
        <v>15</v>
      </c>
      <c r="G23" s="88">
        <f>SUM(G19:G22)</f>
        <v>52212.2</v>
      </c>
    </row>
    <row r="24" ht="16.5" spans="1:7">
      <c r="A24" s="33"/>
      <c r="B24" s="33"/>
      <c r="C24" s="33"/>
      <c r="D24" s="33"/>
      <c r="E24" s="33"/>
      <c r="F24" s="34"/>
      <c r="G24" s="35"/>
    </row>
    <row r="25" spans="1:1">
      <c r="A25" s="2" t="s">
        <v>19</v>
      </c>
    </row>
    <row r="26" spans="2:2">
      <c r="B26" s="2" t="s">
        <v>20</v>
      </c>
    </row>
    <row r="27" customFormat="1" ht="15" spans="2:2">
      <c r="B27" s="2"/>
    </row>
    <row r="28" customFormat="1" ht="15" spans="1:2">
      <c r="A28" s="2" t="s">
        <v>21</v>
      </c>
      <c r="B28" s="2"/>
    </row>
    <row r="29" customFormat="1" ht="15" spans="2:2">
      <c r="B29" s="2" t="s">
        <v>59</v>
      </c>
    </row>
    <row r="30" customFormat="1" ht="15" spans="2:2">
      <c r="B30" s="2" t="s">
        <v>60</v>
      </c>
    </row>
    <row r="31" customFormat="1" ht="15" spans="2:2">
      <c r="B31" s="2" t="s">
        <v>61</v>
      </c>
    </row>
    <row r="32" customFormat="1" ht="15" spans="2:2">
      <c r="B32" s="2"/>
    </row>
    <row r="33" spans="1:1">
      <c r="A33" s="2" t="s">
        <v>25</v>
      </c>
    </row>
    <row r="34" spans="2:2">
      <c r="B34" s="2" t="s">
        <v>62</v>
      </c>
    </row>
    <row r="35" s="1" customFormat="1" spans="2:2">
      <c r="B35" s="2"/>
    </row>
    <row r="36" s="2" customFormat="1" spans="1:2">
      <c r="A36" s="2" t="s">
        <v>134</v>
      </c>
      <c r="B36" s="2" t="s">
        <v>135</v>
      </c>
    </row>
    <row r="37" s="2" customFormat="1" spans="2:2">
      <c r="B37" s="2" t="s">
        <v>28</v>
      </c>
    </row>
    <row r="38" s="1" customFormat="1" spans="2:2">
      <c r="B38" s="36"/>
    </row>
    <row r="39" spans="2:2">
      <c r="B39" s="2" t="s">
        <v>29</v>
      </c>
    </row>
    <row r="41" spans="2:2">
      <c r="B41" s="2" t="s">
        <v>30</v>
      </c>
    </row>
    <row r="48" spans="1:1">
      <c r="A48" s="2" t="s">
        <v>31</v>
      </c>
    </row>
    <row r="51" spans="1:1">
      <c r="A51" s="2" t="s">
        <v>32</v>
      </c>
    </row>
    <row r="52" spans="1:1">
      <c r="A52" s="2" t="s">
        <v>33</v>
      </c>
    </row>
    <row r="55" spans="1:4">
      <c r="A55" s="2" t="s">
        <v>150</v>
      </c>
      <c r="D55" s="2" t="s">
        <v>35</v>
      </c>
    </row>
    <row r="58" spans="1:4">
      <c r="A58" s="2" t="s">
        <v>36</v>
      </c>
      <c r="D58" s="2" t="s">
        <v>37</v>
      </c>
    </row>
    <row r="59" spans="1:4">
      <c r="A59" s="2" t="s">
        <v>38</v>
      </c>
      <c r="D59" s="2" t="s">
        <v>39</v>
      </c>
    </row>
    <row r="66" spans="1:5">
      <c r="A66" s="2" t="s">
        <v>538</v>
      </c>
      <c r="D66" s="2" t="s">
        <v>41</v>
      </c>
      <c r="E66" s="2" t="s">
        <v>42</v>
      </c>
    </row>
    <row r="67" spans="1:5">
      <c r="A67" s="2" t="s">
        <v>43</v>
      </c>
      <c r="E67" s="2" t="s">
        <v>44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65972222222222" bottom="0.590277777777778" header="0.5" footer="0.196527777777778"/>
  <pageSetup paperSize="1" scale="72" orientation="portrait" horizontalDpi="120" verticalDpi="72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topLeftCell="A45" workbookViewId="0">
      <selection activeCell="G7" sqref="G7"/>
    </sheetView>
  </sheetViews>
  <sheetFormatPr defaultColWidth="9.1047619047619" defaultRowHeight="14.25" outlineLevelCol="6"/>
  <cols>
    <col min="1" max="1" width="6.55238095238095" style="2" customWidth="1"/>
    <col min="2" max="2" width="11" style="2" customWidth="1"/>
    <col min="3" max="3" width="55" style="2" customWidth="1"/>
    <col min="4" max="4" width="13.3333333333333" style="2" customWidth="1"/>
    <col min="5" max="5" width="15.1047619047619" style="2" customWidth="1"/>
    <col min="6" max="6" width="5.66666666666667" style="2" customWidth="1"/>
    <col min="7" max="7" width="16.6666666666667" style="2" customWidth="1"/>
    <col min="8" max="16384" width="9.1047619047619" style="2"/>
  </cols>
  <sheetData>
    <row r="4" spans="1:2">
      <c r="A4" s="3">
        <v>45930</v>
      </c>
      <c r="B4" s="3"/>
    </row>
    <row r="5" spans="1:2">
      <c r="A5" s="3"/>
      <c r="B5" s="3"/>
    </row>
    <row r="6" spans="1:2">
      <c r="A6" s="3"/>
      <c r="B6" s="3"/>
    </row>
    <row r="7" spans="1:1">
      <c r="A7" s="2" t="s">
        <v>539</v>
      </c>
    </row>
    <row r="8" spans="1:1">
      <c r="A8" s="2" t="s">
        <v>540</v>
      </c>
    </row>
    <row r="9" spans="1:1">
      <c r="A9" s="2" t="s">
        <v>541</v>
      </c>
    </row>
    <row r="12" spans="1:1">
      <c r="A12" s="2" t="s">
        <v>3</v>
      </c>
    </row>
    <row r="14" spans="2:2">
      <c r="B14" s="2" t="s">
        <v>4</v>
      </c>
    </row>
    <row r="15" spans="2:2">
      <c r="B15" s="2" t="s">
        <v>5</v>
      </c>
    </row>
    <row r="18" spans="1:1">
      <c r="A18" s="2" t="s">
        <v>107</v>
      </c>
    </row>
    <row r="19" ht="15" spans="3:3">
      <c r="C19" s="36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4</v>
      </c>
      <c r="B21" s="62" t="s">
        <v>13</v>
      </c>
      <c r="C21" s="63" t="s">
        <v>216</v>
      </c>
      <c r="D21" s="64">
        <v>20495</v>
      </c>
      <c r="E21" s="12">
        <f>(D21*0.76)-1000</f>
        <v>14576.2</v>
      </c>
      <c r="F21" s="9" t="s">
        <v>15</v>
      </c>
      <c r="G21" s="65">
        <f>E21*A21</f>
        <v>58304.8</v>
      </c>
    </row>
    <row r="22" spans="1:7">
      <c r="A22" s="14"/>
      <c r="B22" s="66"/>
      <c r="C22" s="67" t="s">
        <v>217</v>
      </c>
      <c r="D22" s="68"/>
      <c r="E22" s="17"/>
      <c r="F22" s="14"/>
      <c r="G22" s="69"/>
    </row>
    <row r="23" spans="1:7">
      <c r="A23" s="14"/>
      <c r="B23" s="66"/>
      <c r="C23" s="67" t="s">
        <v>218</v>
      </c>
      <c r="D23" s="68"/>
      <c r="E23" s="17"/>
      <c r="F23" s="14"/>
      <c r="G23" s="69"/>
    </row>
    <row r="24" ht="15" spans="1:7">
      <c r="A24" s="19"/>
      <c r="B24" s="70"/>
      <c r="C24" s="71" t="s">
        <v>219</v>
      </c>
      <c r="D24" s="72"/>
      <c r="E24" s="22"/>
      <c r="F24" s="19"/>
      <c r="G24" s="73"/>
    </row>
    <row r="25" ht="15" spans="1:7">
      <c r="A25" s="42" t="s">
        <v>78</v>
      </c>
      <c r="B25" s="52"/>
      <c r="C25" s="52"/>
      <c r="D25" s="43"/>
      <c r="E25" s="44"/>
      <c r="F25" s="53" t="s">
        <v>15</v>
      </c>
      <c r="G25" s="46">
        <v>600</v>
      </c>
    </row>
    <row r="26" ht="17.25" spans="1:7">
      <c r="A26" s="24" t="s">
        <v>18</v>
      </c>
      <c r="B26" s="74"/>
      <c r="C26" s="74"/>
      <c r="D26" s="25"/>
      <c r="E26" s="26"/>
      <c r="F26" s="75" t="s">
        <v>15</v>
      </c>
      <c r="G26" s="28">
        <f>SUM(G21:G25)</f>
        <v>58904.8</v>
      </c>
    </row>
    <row r="27" ht="16.5" spans="1:7">
      <c r="A27" s="33"/>
      <c r="B27" s="33"/>
      <c r="C27" s="33"/>
      <c r="D27" s="33"/>
      <c r="E27" s="33"/>
      <c r="F27" s="34"/>
      <c r="G27" s="35"/>
    </row>
    <row r="28" spans="1:1">
      <c r="A28" s="2" t="s">
        <v>19</v>
      </c>
    </row>
    <row r="29" spans="2:2">
      <c r="B29" s="2" t="s">
        <v>20</v>
      </c>
    </row>
    <row r="31" spans="1:1">
      <c r="A31" s="2" t="s">
        <v>21</v>
      </c>
    </row>
    <row r="32" spans="2:2">
      <c r="B32" s="2" t="s">
        <v>116</v>
      </c>
    </row>
    <row r="34" spans="1:1">
      <c r="A34" s="2" t="s">
        <v>25</v>
      </c>
    </row>
    <row r="35" customFormat="1" ht="15" spans="2:2">
      <c r="B35" s="2" t="s">
        <v>220</v>
      </c>
    </row>
    <row r="36" s="1" customFormat="1" spans="2:2">
      <c r="B36" s="2"/>
    </row>
    <row r="37" spans="1:1">
      <c r="A37" s="2" t="s">
        <v>27</v>
      </c>
    </row>
    <row r="38" spans="2:2">
      <c r="B38" s="2" t="s">
        <v>28</v>
      </c>
    </row>
    <row r="39" s="1" customFormat="1" spans="2:2">
      <c r="B39" s="36"/>
    </row>
    <row r="40" spans="2:2">
      <c r="B40" s="2" t="s">
        <v>29</v>
      </c>
    </row>
    <row r="42" spans="2:2">
      <c r="B42" s="2" t="s">
        <v>30</v>
      </c>
    </row>
    <row r="47" spans="1:1">
      <c r="A47" s="2" t="s">
        <v>31</v>
      </c>
    </row>
    <row r="50" spans="1:1">
      <c r="A50" s="2" t="s">
        <v>32</v>
      </c>
    </row>
    <row r="51" spans="1:1">
      <c r="A51" s="2" t="s">
        <v>33</v>
      </c>
    </row>
    <row r="54" spans="1:4">
      <c r="A54" s="2" t="s">
        <v>150</v>
      </c>
      <c r="D54" s="2" t="s">
        <v>35</v>
      </c>
    </row>
    <row r="57" spans="1:4">
      <c r="A57" s="2" t="s">
        <v>36</v>
      </c>
      <c r="D57" s="2" t="s">
        <v>37</v>
      </c>
    </row>
    <row r="58" spans="1:4">
      <c r="A58" s="2" t="s">
        <v>38</v>
      </c>
      <c r="D58" s="2" t="s">
        <v>39</v>
      </c>
    </row>
    <row r="63" spans="1:5">
      <c r="A63" s="2" t="s">
        <v>542</v>
      </c>
      <c r="D63" s="2" t="s">
        <v>41</v>
      </c>
      <c r="E63" s="2" t="s">
        <v>42</v>
      </c>
    </row>
    <row r="64" spans="1:5">
      <c r="A64" s="2" t="s">
        <v>222</v>
      </c>
      <c r="E64" s="2" t="s">
        <v>44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629861111111111" header="0.5" footer="0.196527777777778"/>
  <pageSetup paperSize="1" scale="76" orientation="portrait" horizontalDpi="120" verticalDpi="72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114"/>
  <sheetViews>
    <sheetView topLeftCell="A31" workbookViewId="0">
      <selection activeCell="B55" sqref="B55"/>
    </sheetView>
  </sheetViews>
  <sheetFormatPr defaultColWidth="9.1047619047619" defaultRowHeight="14.25" outlineLevelCol="6"/>
  <cols>
    <col min="1" max="4" width="9.1047619047619" style="41"/>
    <col min="5" max="5" width="24.552380952381" style="41" customWidth="1"/>
    <col min="6" max="6" width="8.43809523809524" style="41" customWidth="1"/>
    <col min="7" max="7" width="22.4380952380952" style="41" customWidth="1"/>
    <col min="8" max="16384" width="9.1047619047619" style="41"/>
  </cols>
  <sheetData>
    <row r="2" ht="15"/>
    <row r="3" s="2" customFormat="1" ht="15" spans="1:7">
      <c r="A3" s="42" t="s">
        <v>18</v>
      </c>
      <c r="B3" s="43"/>
      <c r="C3" s="43"/>
      <c r="D3" s="43"/>
      <c r="E3" s="44"/>
      <c r="F3" s="45" t="s">
        <v>15</v>
      </c>
      <c r="G3" s="46">
        <v>0</v>
      </c>
    </row>
    <row r="4" s="2" customFormat="1" ht="15" spans="1:7">
      <c r="A4" s="47" t="s">
        <v>77</v>
      </c>
      <c r="B4" s="48"/>
      <c r="C4" s="49"/>
      <c r="D4" s="50"/>
      <c r="E4" s="21"/>
      <c r="F4" s="19" t="s">
        <v>15</v>
      </c>
      <c r="G4" s="51">
        <v>0</v>
      </c>
    </row>
    <row r="5" s="2" customFormat="1" ht="15" spans="1:7">
      <c r="A5" s="42" t="s">
        <v>78</v>
      </c>
      <c r="B5" s="52"/>
      <c r="C5" s="52"/>
      <c r="D5" s="43"/>
      <c r="E5" s="44"/>
      <c r="F5" s="53" t="s">
        <v>15</v>
      </c>
      <c r="G5" s="46">
        <v>600</v>
      </c>
    </row>
    <row r="6" s="2" customFormat="1" ht="15" spans="1:7">
      <c r="A6" s="42" t="s">
        <v>79</v>
      </c>
      <c r="B6" s="52"/>
      <c r="C6" s="52"/>
      <c r="D6" s="43"/>
      <c r="E6" s="44"/>
      <c r="F6" s="53" t="s">
        <v>15</v>
      </c>
      <c r="G6" s="46">
        <v>0</v>
      </c>
    </row>
    <row r="10" s="2" customFormat="1" spans="1:1">
      <c r="A10" s="2" t="s">
        <v>21</v>
      </c>
    </row>
    <row r="11" s="2" customFormat="1" spans="2:2">
      <c r="B11" s="2" t="s">
        <v>116</v>
      </c>
    </row>
    <row r="12" s="1" customFormat="1"/>
    <row r="13" s="1" customFormat="1" spans="2:2">
      <c r="B13" s="2" t="s">
        <v>279</v>
      </c>
    </row>
    <row r="15" s="2" customFormat="1" spans="2:2">
      <c r="B15" s="2" t="s">
        <v>59</v>
      </c>
    </row>
    <row r="16" s="2" customFormat="1" spans="2:2">
      <c r="B16" s="2" t="s">
        <v>60</v>
      </c>
    </row>
    <row r="17" s="2" customFormat="1" spans="2:2">
      <c r="B17" s="2" t="s">
        <v>61</v>
      </c>
    </row>
    <row r="19" s="2" customFormat="1" spans="2:2">
      <c r="B19" s="54" t="s">
        <v>507</v>
      </c>
    </row>
    <row r="20" s="2" customFormat="1" spans="2:2">
      <c r="B20" s="55" t="s">
        <v>50</v>
      </c>
    </row>
    <row r="21" s="2" customFormat="1" spans="2:2">
      <c r="B21" s="55" t="s">
        <v>51</v>
      </c>
    </row>
    <row r="23" spans="2:2">
      <c r="B23" s="56" t="s">
        <v>49</v>
      </c>
    </row>
    <row r="24" spans="2:2">
      <c r="B24" s="55" t="s">
        <v>50</v>
      </c>
    </row>
    <row r="25" spans="2:2">
      <c r="B25" s="55" t="s">
        <v>51</v>
      </c>
    </row>
    <row r="26" spans="2:2">
      <c r="B26" s="55"/>
    </row>
    <row r="27" s="2" customFormat="1" spans="2:2">
      <c r="B27" s="54" t="s">
        <v>22</v>
      </c>
    </row>
    <row r="28" s="2" customFormat="1" spans="2:2">
      <c r="B28" s="55" t="s">
        <v>23</v>
      </c>
    </row>
    <row r="29" s="2" customFormat="1" spans="2:2">
      <c r="B29" s="55" t="s">
        <v>24</v>
      </c>
    </row>
    <row r="31" s="2" customFormat="1" spans="2:2">
      <c r="B31" s="56" t="s">
        <v>543</v>
      </c>
    </row>
    <row r="32" s="2" customFormat="1" spans="2:2">
      <c r="B32" s="57" t="s">
        <v>544</v>
      </c>
    </row>
    <row r="33" s="2" customFormat="1" spans="2:2">
      <c r="B33" s="2" t="s">
        <v>545</v>
      </c>
    </row>
    <row r="34" s="1" customFormat="1"/>
    <row r="35" s="1" customFormat="1" spans="2:2">
      <c r="B35" s="56" t="s">
        <v>546</v>
      </c>
    </row>
    <row r="36" s="1" customFormat="1" spans="2:2">
      <c r="B36" s="57" t="s">
        <v>544</v>
      </c>
    </row>
    <row r="37" s="1" customFormat="1" spans="2:2">
      <c r="B37" s="2" t="s">
        <v>545</v>
      </c>
    </row>
    <row r="38" s="1" customFormat="1"/>
    <row r="39" s="1" customFormat="1" spans="2:2">
      <c r="B39" s="56" t="s">
        <v>547</v>
      </c>
    </row>
    <row r="40" s="1" customFormat="1" spans="2:2">
      <c r="B40" s="57" t="s">
        <v>544</v>
      </c>
    </row>
    <row r="41" s="1" customFormat="1" spans="2:2">
      <c r="B41" s="2" t="s">
        <v>545</v>
      </c>
    </row>
    <row r="42" s="1" customFormat="1"/>
    <row r="43" s="1" customFormat="1" spans="2:2">
      <c r="B43" s="56" t="s">
        <v>548</v>
      </c>
    </row>
    <row r="44" s="1" customFormat="1" spans="2:2">
      <c r="B44" s="57" t="s">
        <v>544</v>
      </c>
    </row>
    <row r="45" spans="2:2">
      <c r="B45" s="2" t="s">
        <v>545</v>
      </c>
    </row>
    <row r="47" s="39" customFormat="1"/>
    <row r="49" s="2" customFormat="1" spans="1:1">
      <c r="A49" s="2" t="s">
        <v>25</v>
      </c>
    </row>
    <row r="50" s="2" customFormat="1" spans="2:2">
      <c r="B50" s="58" t="s">
        <v>549</v>
      </c>
    </row>
    <row r="51" s="2" customFormat="1" spans="2:2">
      <c r="B51" s="2" t="s">
        <v>220</v>
      </c>
    </row>
    <row r="52" s="2" customFormat="1" spans="2:2">
      <c r="B52" s="58" t="s">
        <v>550</v>
      </c>
    </row>
    <row r="53" s="2" customFormat="1" spans="2:2">
      <c r="B53" s="2" t="s">
        <v>117</v>
      </c>
    </row>
    <row r="54" spans="2:2">
      <c r="B54" s="58" t="s">
        <v>551</v>
      </c>
    </row>
    <row r="55" s="2" customFormat="1" spans="2:2">
      <c r="B55" s="2" t="s">
        <v>62</v>
      </c>
    </row>
    <row r="56" spans="2:2">
      <c r="B56" s="58" t="s">
        <v>552</v>
      </c>
    </row>
    <row r="57" customFormat="1" ht="15" spans="2:2">
      <c r="B57" s="2" t="s">
        <v>374</v>
      </c>
    </row>
    <row r="58" customFormat="1" ht="15" spans="2:2">
      <c r="B58" s="41"/>
    </row>
    <row r="59" s="2" customFormat="1" spans="2:2">
      <c r="B59" s="2" t="s">
        <v>394</v>
      </c>
    </row>
    <row r="61" customFormat="1" ht="15" spans="2:2">
      <c r="B61" s="58" t="s">
        <v>552</v>
      </c>
    </row>
    <row r="62" s="2" customFormat="1" spans="2:2">
      <c r="B62" s="2" t="s">
        <v>255</v>
      </c>
    </row>
    <row r="63" s="1" customFormat="1" spans="2:2">
      <c r="B63" s="58" t="s">
        <v>551</v>
      </c>
    </row>
    <row r="64" s="1" customFormat="1" spans="2:2">
      <c r="B64" s="2" t="s">
        <v>26</v>
      </c>
    </row>
    <row r="66" s="2" customFormat="1" spans="2:2">
      <c r="B66" s="2" t="s">
        <v>345</v>
      </c>
    </row>
    <row r="68" spans="2:2">
      <c r="B68" s="2" t="s">
        <v>52</v>
      </c>
    </row>
    <row r="69" spans="2:2">
      <c r="B69" s="2"/>
    </row>
    <row r="70" s="2" customFormat="1" spans="2:2">
      <c r="B70" s="2" t="s">
        <v>246</v>
      </c>
    </row>
    <row r="72" customFormat="1" ht="15" spans="2:2">
      <c r="B72" s="2" t="s">
        <v>553</v>
      </c>
    </row>
    <row r="73" customFormat="1" ht="15" spans="2:2">
      <c r="B73" s="41"/>
    </row>
    <row r="74" customFormat="1" ht="15" spans="2:2">
      <c r="B74" s="2" t="s">
        <v>451</v>
      </c>
    </row>
    <row r="75" customFormat="1" ht="15" spans="2:2">
      <c r="B75" s="1"/>
    </row>
    <row r="76" customFormat="1" ht="15" spans="2:2">
      <c r="B76" s="2" t="s">
        <v>554</v>
      </c>
    </row>
    <row r="77" customFormat="1" ht="15" spans="2:2">
      <c r="B77" s="41"/>
    </row>
    <row r="78" customFormat="1" ht="15" spans="2:2">
      <c r="B78" s="2" t="s">
        <v>555</v>
      </c>
    </row>
    <row r="79" customFormat="1" ht="15" spans="2:2">
      <c r="B79" s="41"/>
    </row>
    <row r="80" s="2" customFormat="1" spans="2:2">
      <c r="B80" s="2" t="s">
        <v>556</v>
      </c>
    </row>
    <row r="82" s="2" customFormat="1" spans="2:2">
      <c r="B82" s="2" t="s">
        <v>557</v>
      </c>
    </row>
    <row r="84" spans="2:2">
      <c r="B84" s="2" t="s">
        <v>558</v>
      </c>
    </row>
    <row r="86" spans="2:2">
      <c r="B86" s="2" t="s">
        <v>559</v>
      </c>
    </row>
    <row r="87" s="1" customFormat="1"/>
    <row r="88" s="1" customFormat="1" spans="2:2">
      <c r="B88" s="2" t="s">
        <v>560</v>
      </c>
    </row>
    <row r="89" s="1" customFormat="1" spans="2:2">
      <c r="B89" s="2"/>
    </row>
    <row r="90" s="1" customFormat="1" spans="2:2">
      <c r="B90" s="2" t="s">
        <v>561</v>
      </c>
    </row>
    <row r="91" s="1" customFormat="1" spans="2:2">
      <c r="B91" s="58" t="s">
        <v>562</v>
      </c>
    </row>
    <row r="92" s="1" customFormat="1" spans="2:2">
      <c r="B92" s="2" t="s">
        <v>563</v>
      </c>
    </row>
    <row r="93" s="1" customFormat="1" spans="2:2">
      <c r="B93" s="58" t="s">
        <v>564</v>
      </c>
    </row>
    <row r="94" s="1" customFormat="1" spans="2:2">
      <c r="B94" s="2" t="s">
        <v>565</v>
      </c>
    </row>
    <row r="95" s="1" customFormat="1" spans="2:2">
      <c r="B95" s="2"/>
    </row>
    <row r="96" s="1" customFormat="1" spans="2:2">
      <c r="B96" s="2"/>
    </row>
    <row r="97" s="1" customFormat="1" spans="2:2">
      <c r="B97" s="2"/>
    </row>
    <row r="98" s="40" customFormat="1" spans="2:2">
      <c r="B98" s="59"/>
    </row>
    <row r="99" s="2" customFormat="1" spans="1:1">
      <c r="A99" s="2" t="s">
        <v>134</v>
      </c>
    </row>
    <row r="100" s="2" customFormat="1" spans="2:2">
      <c r="B100" s="2" t="s">
        <v>135</v>
      </c>
    </row>
    <row r="101" s="2" customFormat="1" spans="2:2">
      <c r="B101" s="2" t="s">
        <v>28</v>
      </c>
    </row>
    <row r="102" s="2" customFormat="1"/>
    <row r="103" spans="2:2">
      <c r="B103" s="36" t="s">
        <v>83</v>
      </c>
    </row>
    <row r="104" spans="2:2">
      <c r="B104" s="60" t="s">
        <v>84</v>
      </c>
    </row>
    <row r="106" spans="2:2">
      <c r="B106" s="38" t="s">
        <v>566</v>
      </c>
    </row>
    <row r="108" s="2" customFormat="1" spans="2:2">
      <c r="B108" s="36" t="s">
        <v>567</v>
      </c>
    </row>
    <row r="110" spans="2:2">
      <c r="B110" s="61" t="s">
        <v>346</v>
      </c>
    </row>
    <row r="112" spans="2:2">
      <c r="B112" s="38" t="s">
        <v>234</v>
      </c>
    </row>
    <row r="114" spans="2:2">
      <c r="B114" s="61"/>
    </row>
  </sheetData>
  <pageMargins left="0.75" right="0.75" top="1" bottom="1" header="0.5" footer="0.5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100</vt:i4>
      </vt:variant>
    </vt:vector>
  </HeadingPairs>
  <TitlesOfParts>
    <vt:vector size="100" baseType="lpstr">
      <vt:lpstr>STANDARD INS</vt:lpstr>
      <vt:lpstr>STANDARD INS (2)</vt:lpstr>
      <vt:lpstr>STANDARD INS (3)</vt:lpstr>
      <vt:lpstr>STANDARD INS (4)</vt:lpstr>
      <vt:lpstr>TAPCO REALTY</vt:lpstr>
      <vt:lpstr>JERRICK NGO</vt:lpstr>
      <vt:lpstr>RICHMOND JIMENEZ</vt:lpstr>
      <vt:lpstr>EVELYN PARREÑO</vt:lpstr>
      <vt:lpstr>SEATRADE</vt:lpstr>
      <vt:lpstr>HONEY GLAZE</vt:lpstr>
      <vt:lpstr>ULTRA COASTAL BEACH</vt:lpstr>
      <vt:lpstr>1HG CONS</vt:lpstr>
      <vt:lpstr>JG TRINA SIMON</vt:lpstr>
      <vt:lpstr>RIVERDALE</vt:lpstr>
      <vt:lpstr>STANDARD INS (5)</vt:lpstr>
      <vt:lpstr>RICHMOND JIMENEZ (2)</vt:lpstr>
      <vt:lpstr>ATTY. BOBBY SAN JOSE</vt:lpstr>
      <vt:lpstr>MICHELLE GANKEE</vt:lpstr>
      <vt:lpstr>ATTY. BOBBY SAN JOSE (2)</vt:lpstr>
      <vt:lpstr>TEAM QUEST</vt:lpstr>
      <vt:lpstr>EVELYN PARREÑO (2)</vt:lpstr>
      <vt:lpstr>NORVIN CO</vt:lpstr>
      <vt:lpstr>EXEQUIEL SERRANO</vt:lpstr>
      <vt:lpstr>ATTY. BOBBY SAN JOSE (3)</vt:lpstr>
      <vt:lpstr>EXEQUIEL SERRANO (2)</vt:lpstr>
      <vt:lpstr>MICHELLE GANKEE (2)</vt:lpstr>
      <vt:lpstr>LAKAMBINI HOTEL</vt:lpstr>
      <vt:lpstr>MAGELLAN</vt:lpstr>
      <vt:lpstr>POWERKING</vt:lpstr>
      <vt:lpstr>WINNIE LOPEZ</vt:lpstr>
      <vt:lpstr>MODAIR</vt:lpstr>
      <vt:lpstr>A.S BUILDING</vt:lpstr>
      <vt:lpstr>PETER ANGLIONGTO</vt:lpstr>
      <vt:lpstr>SUNPACK</vt:lpstr>
      <vt:lpstr>PATTS COLLEGE</vt:lpstr>
      <vt:lpstr>PAN DE MANILA</vt:lpstr>
      <vt:lpstr>GLITTRA TRADING</vt:lpstr>
      <vt:lpstr>GLITTRA TRADING (2)</vt:lpstr>
      <vt:lpstr>GLITTRA TRADING (3)</vt:lpstr>
      <vt:lpstr>ROBINSONS METRO EAST</vt:lpstr>
      <vt:lpstr>ROBINSONS METRO EAST (2)</vt:lpstr>
      <vt:lpstr>MODAIR (2)</vt:lpstr>
      <vt:lpstr>INFARMCO</vt:lpstr>
      <vt:lpstr>CARLO FLORES</vt:lpstr>
      <vt:lpstr>CARLO FLORES (2)</vt:lpstr>
      <vt:lpstr>TORRES TECH</vt:lpstr>
      <vt:lpstr>FCIE</vt:lpstr>
      <vt:lpstr>EVELYN PARREÑO (3)</vt:lpstr>
      <vt:lpstr>NICHOLAS CHUA</vt:lpstr>
      <vt:lpstr>NICHOLAS CHUA (2)</vt:lpstr>
      <vt:lpstr>NICHOLAS CHUA (3)</vt:lpstr>
      <vt:lpstr>NICHOLAS CHUA (4)</vt:lpstr>
      <vt:lpstr>NICHOLAS CHUA (5)</vt:lpstr>
      <vt:lpstr>NICHOLAS CHUA (6)</vt:lpstr>
      <vt:lpstr>3M DRAGON</vt:lpstr>
      <vt:lpstr>3M DRAGON (2)</vt:lpstr>
      <vt:lpstr>3M DRAGON (3)</vt:lpstr>
      <vt:lpstr>VALERO 156</vt:lpstr>
      <vt:lpstr>SPEEDEDGE</vt:lpstr>
      <vt:lpstr>JARIC CHUA</vt:lpstr>
      <vt:lpstr>JARIC CHUA (2)</vt:lpstr>
      <vt:lpstr>JARIC CHUA (3)</vt:lpstr>
      <vt:lpstr>ANJULI SY</vt:lpstr>
      <vt:lpstr>3M DRAGON (4)</vt:lpstr>
      <vt:lpstr>JC GALLEGOS</vt:lpstr>
      <vt:lpstr>UY SO RESIDENCE</vt:lpstr>
      <vt:lpstr>UY SO RESIDENCE.</vt:lpstr>
      <vt:lpstr>PATTS COLLEGE (2)</vt:lpstr>
      <vt:lpstr>MANILA GRAND HOTEL</vt:lpstr>
      <vt:lpstr>PETER ANGLIONGTO (2)</vt:lpstr>
      <vt:lpstr>THE GREENHOUSE</vt:lpstr>
      <vt:lpstr>ARLO ALUMINUM</vt:lpstr>
      <vt:lpstr>SARAH CAILING</vt:lpstr>
      <vt:lpstr>PATTS COLLEGE (3)</vt:lpstr>
      <vt:lpstr>THERMO-AIRE</vt:lpstr>
      <vt:lpstr>ROSARIO</vt:lpstr>
      <vt:lpstr>CHINESE INTL SCHOOL</vt:lpstr>
      <vt:lpstr>CHINESE INTL SCHOOL (2)</vt:lpstr>
      <vt:lpstr>GLITTRA TRADING (4)</vt:lpstr>
      <vt:lpstr>FANTASTIC GOOD FOOD</vt:lpstr>
      <vt:lpstr>EFREN CHUA YAP</vt:lpstr>
      <vt:lpstr>EFREN CHUA YAP (2)</vt:lpstr>
      <vt:lpstr>ALBERTO FRANCISCO</vt:lpstr>
      <vt:lpstr>ROSARIO (2)</vt:lpstr>
      <vt:lpstr>THE GREENHOUSE (2)</vt:lpstr>
      <vt:lpstr>PIONEER FLOAT GLASS</vt:lpstr>
      <vt:lpstr>BERMUDA HOTEL</vt:lpstr>
      <vt:lpstr>ZENULIFE FITNESS</vt:lpstr>
      <vt:lpstr>WILLIE WISCO</vt:lpstr>
      <vt:lpstr>THE GREENHOUSE (3)</vt:lpstr>
      <vt:lpstr>EVELYN PARREÑO (4)</vt:lpstr>
      <vt:lpstr>MARK SEE</vt:lpstr>
      <vt:lpstr>FAIRE TECHNOLOGIES</vt:lpstr>
      <vt:lpstr>FAIRE TECHNOLOGIES (2)</vt:lpstr>
      <vt:lpstr>SWARA SUG SMNI</vt:lpstr>
      <vt:lpstr>FANTASTIC GOOD FOOD (2)</vt:lpstr>
      <vt:lpstr>UNDER GROUND TECH</vt:lpstr>
      <vt:lpstr>ORCHID HOTEL</vt:lpstr>
      <vt:lpstr>CHARGES</vt:lpstr>
      <vt:lpstr>sample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2025-09-01T00:41:00Z</dcterms:created>
  <cp:lastPrinted>2025-09-17T07:25:00Z</cp:lastPrinted>
  <dcterms:modified xsi:type="dcterms:W3CDTF">2025-10-08T07:53:47Z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8D31F1EB6A4D4012AC35201DD358F926_11</vt:lpwstr>
  </property>
  <property fmtid="{D5CDD505-2E9C-101B-9397-08002B2CF9AE}" pid="3" name="KSOProductBuildVer">
    <vt:lpwstr>1033-12.2.0.20795</vt:lpwstr>
  </property>
</Properties>
</file>