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90" firstSheet="83" activeTab="91"/>
  </bookViews>
  <sheets>
    <sheet name="RAISSA TAN" sheetId="1" r:id="rId1"/>
    <sheet name="RAISSA TAN (2)" sheetId="3" r:id="rId2"/>
    <sheet name="PAN DE MANILA" sheetId="5" r:id="rId3"/>
    <sheet name="CHOY PEREZ" sheetId="7" r:id="rId4"/>
    <sheet name="DONG SUENG INC." sheetId="9" r:id="rId5"/>
    <sheet name="COOLIDGE" sheetId="10" r:id="rId6"/>
    <sheet name="DANNA TY" sheetId="13" r:id="rId7"/>
    <sheet name="DANNA TY (2)" sheetId="11" r:id="rId8"/>
    <sheet name="KRISTINE JASOJAO" sheetId="12" r:id="rId9"/>
    <sheet name="PHESCO INC." sheetId="14" r:id="rId10"/>
    <sheet name="PHESCO INC. (2)" sheetId="15" r:id="rId11"/>
    <sheet name="VALERO 156" sheetId="16" r:id="rId12"/>
    <sheet name="VALERO 156 (2)" sheetId="17" r:id="rId13"/>
    <sheet name="VALERO 156 (3)" sheetId="18" r:id="rId14"/>
    <sheet name="MENVIR CORPORATION" sheetId="4" r:id="rId15"/>
    <sheet name="ASTORIA PLAZA" sheetId="19" r:id="rId16"/>
    <sheet name="HAPPYNEST" sheetId="20" r:id="rId17"/>
    <sheet name="STONEWORKS" sheetId="21" r:id="rId18"/>
    <sheet name="ERICH LOUIS HAO" sheetId="22" r:id="rId19"/>
    <sheet name="GUEVARRA'S SAN JUAN" sheetId="23" r:id="rId20"/>
    <sheet name="VALERO 156 (4)" sheetId="24" r:id="rId21"/>
    <sheet name="LJRM" sheetId="25" r:id="rId22"/>
    <sheet name="MOULD &amp; DIE" sheetId="26" r:id="rId23"/>
    <sheet name="MOULD &amp; DIE (2)" sheetId="27" r:id="rId24"/>
    <sheet name="ARLO ALUMINUM" sheetId="28" r:id="rId25"/>
    <sheet name="MARIVIC TIMBREZA (2)" sheetId="29" r:id="rId26"/>
    <sheet name="STONEWORKS (2)" sheetId="30" r:id="rId27"/>
    <sheet name="STONEWORKS (3)" sheetId="31" r:id="rId28"/>
    <sheet name="METROCOCO" sheetId="32" r:id="rId29"/>
    <sheet name="NANCY ANG" sheetId="33" r:id="rId30"/>
    <sheet name="ASTORIA PLAZA (2)" sheetId="34" r:id="rId31"/>
    <sheet name="SCSM CORP." sheetId="36" r:id="rId32"/>
    <sheet name="PASTO GRANDE" sheetId="37" r:id="rId33"/>
    <sheet name="TORRES TECH" sheetId="38" r:id="rId34"/>
    <sheet name="PPI PAZIFIK" sheetId="39" r:id="rId35"/>
    <sheet name="SBT MINING INC" sheetId="40" r:id="rId36"/>
    <sheet name="HUEY YING" sheetId="41" r:id="rId37"/>
    <sheet name="MONTAG DEVT" sheetId="43" r:id="rId38"/>
    <sheet name="ANN MACATANGGA" sheetId="35" r:id="rId39"/>
    <sheet name="ODETTE PUMAREN" sheetId="44" r:id="rId40"/>
    <sheet name="ODETTE PUMAREN (2)" sheetId="45" r:id="rId41"/>
    <sheet name="MARC CHUAHIOK" sheetId="46" r:id="rId42"/>
    <sheet name="AL NEPOMUCENO" sheetId="47" r:id="rId43"/>
    <sheet name="AL NEPOMUCENO (2)" sheetId="53" r:id="rId44"/>
    <sheet name="ALBERTO QUILIBOSO" sheetId="48" r:id="rId45"/>
    <sheet name="ODETTE PUMAREN (3)" sheetId="51" r:id="rId46"/>
    <sheet name="COOLIDGE (2)" sheetId="49" r:id="rId47"/>
    <sheet name="VALERO 156 (5)" sheetId="52" r:id="rId48"/>
    <sheet name="VALERO 156 (6)" sheetId="55" r:id="rId49"/>
    <sheet name="JO GUBATINA" sheetId="54" r:id="rId50"/>
    <sheet name="BENBY ENT" sheetId="56" r:id="rId51"/>
    <sheet name="ALEX III" sheetId="57" r:id="rId52"/>
    <sheet name="SEATRADE" sheetId="58" r:id="rId53"/>
    <sheet name="RB DAVILA" sheetId="59" r:id="rId54"/>
    <sheet name="LAGUNA DIAGNOSTIC" sheetId="60" r:id="rId55"/>
    <sheet name="LAGUNA DIAGNOSTIC (2)" sheetId="61" r:id="rId56"/>
    <sheet name="YANIT ASP" sheetId="62" r:id="rId57"/>
    <sheet name="KWA ENT OPC" sheetId="63" r:id="rId58"/>
    <sheet name="GUEVARRA'S SAN JUAN (2)" sheetId="64" r:id="rId59"/>
    <sheet name="ARLO ALUMINUM (2)" sheetId="66" r:id="rId60"/>
    <sheet name="ELORDE COURT" sheetId="65" r:id="rId61"/>
    <sheet name="OLIVIA CHUA NG" sheetId="67" r:id="rId62"/>
    <sheet name="FCIE" sheetId="68" r:id="rId63"/>
    <sheet name="LAGUNA DIAGNOSTIC (3)" sheetId="69" r:id="rId64"/>
    <sheet name="DOA" sheetId="70" r:id="rId65"/>
    <sheet name="DEBBIE JANE TE" sheetId="71" r:id="rId66"/>
    <sheet name="C&amp;F MFG" sheetId="72" r:id="rId67"/>
    <sheet name="DON SEVILLA" sheetId="73" r:id="rId68"/>
    <sheet name="GERALD ONG" sheetId="74" r:id="rId69"/>
    <sheet name="CHOI KAPUNAN" sheetId="75" r:id="rId70"/>
    <sheet name="PHESCO INC" sheetId="76" r:id="rId71"/>
    <sheet name="CANDICE CORRAL" sheetId="77" r:id="rId72"/>
    <sheet name="CANDICE CORRAL (2)" sheetId="78" r:id="rId73"/>
    <sheet name="FCIE 2" sheetId="79" r:id="rId74"/>
    <sheet name="LUMEN ISABEDRA" sheetId="80" r:id="rId75"/>
    <sheet name="NIBER PHILS CORP" sheetId="81" r:id="rId76"/>
    <sheet name="GROUP DEV INC" sheetId="82" r:id="rId77"/>
    <sheet name="SABRINA GAN" sheetId="83" r:id="rId78"/>
    <sheet name="VALERO 156 (7)" sheetId="84" r:id="rId79"/>
    <sheet name="CANDICE CORRAL (3)" sheetId="85" r:id="rId80"/>
    <sheet name="PATTY MARASIGAN" sheetId="86" r:id="rId81"/>
    <sheet name="PATTY MARASIGAN (2)" sheetId="87" r:id="rId82"/>
    <sheet name="PHESCO INC. (3)" sheetId="88" r:id="rId83"/>
    <sheet name="CATHY CHUA" sheetId="89" r:id="rId84"/>
    <sheet name="ATLANTIC COATING" sheetId="91" r:id="rId85"/>
    <sheet name="TECHNOMED" sheetId="93" r:id="rId86"/>
    <sheet name="MENVIR CORPORATION (2)" sheetId="94" r:id="rId87"/>
    <sheet name="ENGR. JONATHAN LIMET" sheetId="95" r:id="rId88"/>
    <sheet name="KWA ENT OPC (2)" sheetId="96" r:id="rId89"/>
    <sheet name="SUPERIOR BT" sheetId="97" r:id="rId90"/>
    <sheet name="CHARGES" sheetId="2" r:id="rId91"/>
    <sheet name="sample" sheetId="6" r:id="rId92"/>
  </sheets>
  <definedNames>
    <definedName name="_xlnm.Print_Area" localSheetId="0">'RAISSA TAN'!$A$1:$G$75</definedName>
    <definedName name="_xlnm.Print_Area" localSheetId="90">CHARGES!$A$14:$O$91</definedName>
    <definedName name="_xlnm.Print_Area" localSheetId="1">'RAISSA TAN (2)'!$A$1:$G$75</definedName>
    <definedName name="_xlnm.Print_Area" localSheetId="14">'MENVIR CORPORATION'!$A$1:$G$81</definedName>
    <definedName name="_xlnm.Print_Area" localSheetId="2">'PAN DE MANILA'!$A$1:$G$68</definedName>
    <definedName name="_xlnm.Print_Area" localSheetId="91">sample!$A$1:$H$78</definedName>
    <definedName name="_xlnm.Print_Area" localSheetId="3">'CHOY PEREZ'!$A$1:$G$65</definedName>
    <definedName name="_xlnm.Print_Area" localSheetId="4">'DONG SUENG INC.'!$A$1:$H$66</definedName>
    <definedName name="_xlnm.Print_Area" localSheetId="5">COOLIDGE!$A$1:$I$83</definedName>
    <definedName name="_xlnm.Print_Area" localSheetId="7">'DANNA TY (2)'!$A$1:$I$68</definedName>
    <definedName name="_xlnm.Print_Area" localSheetId="8">'KRISTINE JASOJAO'!$A$1:$I$74</definedName>
    <definedName name="_xlnm.Print_Area" localSheetId="6">'DANNA TY'!$A$1:$I$68</definedName>
    <definedName name="_xlnm.Print_Area" localSheetId="9">'PHESCO INC.'!$A$1:$I$75</definedName>
    <definedName name="_xlnm.Print_Area" localSheetId="10">'PHESCO INC. (2)'!$A$1:$I$75</definedName>
    <definedName name="_xlnm.Print_Area" localSheetId="11">'VALERO 156'!$A$1:$I$71</definedName>
    <definedName name="_xlnm.Print_Area" localSheetId="12">'VALERO 156 (2)'!$A$1:$I$71</definedName>
    <definedName name="_xlnm.Print_Area" localSheetId="13">'VALERO 156 (3)'!$A$1:$I$71</definedName>
    <definedName name="_xlnm.Print_Area" localSheetId="15">'ASTORIA PLAZA'!$A$1:$G$66</definedName>
    <definedName name="_xlnm.Print_Area" localSheetId="16">HAPPYNEST!$A$1:$G$71</definedName>
    <definedName name="_xlnm.Print_Area" localSheetId="17">STONEWORKS!$A$1:$I$72</definedName>
    <definedName name="_xlnm.Print_Area" localSheetId="18">'ERICH LOUIS HAO'!$A$1:$I$75</definedName>
    <definedName name="_xlnm.Print_Area" localSheetId="19">'GUEVARRA''S SAN JUAN'!$A$1:$G$66</definedName>
    <definedName name="_xlnm.Print_Area" localSheetId="20">'VALERO 156 (4)'!$A$1:$I$69</definedName>
    <definedName name="_xlnm.Print_Area" localSheetId="21">LJRM!$A$1:$G$73</definedName>
    <definedName name="_xlnm.Print_Area" localSheetId="22">'MOULD &amp; DIE'!$A$1:$I$76</definedName>
    <definedName name="_xlnm.Print_Area" localSheetId="23">'MOULD &amp; DIE (2)'!$A$1:$I$76</definedName>
    <definedName name="_xlnm.Print_Area" localSheetId="24">'ARLO ALUMINUM'!$A$1:$G$65</definedName>
    <definedName name="_xlnm.Print_Area" localSheetId="25">'MARIVIC TIMBREZA (2)'!$A$1:$G$69</definedName>
    <definedName name="_xlnm.Print_Area" localSheetId="26">'STONEWORKS (2)'!$A$1:$I$76</definedName>
    <definedName name="_xlnm.Print_Area" localSheetId="27">'STONEWORKS (3)'!$A$1:$I$76</definedName>
    <definedName name="_xlnm.Print_Area" localSheetId="28">METROCOCO!$A$1:$H$68</definedName>
    <definedName name="_xlnm.Print_Area" localSheetId="29">'NANCY ANG'!$A$1:$G$73</definedName>
    <definedName name="_xlnm.Print_Area" localSheetId="30">'ASTORIA PLAZA (2)'!$A$1:$G$65</definedName>
    <definedName name="_xlnm.Print_Area" localSheetId="38">'ANN MACATANGGA'!$A$1:$I$77</definedName>
    <definedName name="_xlnm.Print_Area" localSheetId="31">'SCSM CORP.'!$A$1:$G$75</definedName>
    <definedName name="_xlnm.Print_Area" localSheetId="32">'PASTO GRANDE'!$A$1:$G$68</definedName>
    <definedName name="_xlnm.Print_Area" localSheetId="33">'TORRES TECH'!$A$1:$G$79</definedName>
    <definedName name="_xlnm.Print_Area" localSheetId="34">'PPI PAZIFIK'!$A$1:$G$68</definedName>
    <definedName name="_xlnm.Print_Area" localSheetId="35">'SBT MINING INC'!$A$1:$G$71</definedName>
    <definedName name="_xlnm.Print_Area" localSheetId="36">'HUEY YING'!$A$1:$G$68</definedName>
    <definedName name="_xlnm.Print_Area" localSheetId="37">'MONTAG DEVT'!$A$1:$G$68</definedName>
    <definedName name="_xlnm.Print_Area" localSheetId="39">'ODETTE PUMAREN'!$A$1:$G$89</definedName>
    <definedName name="_xlnm.Print_Area" localSheetId="40">'ODETTE PUMAREN (2)'!$A$1:$G$77</definedName>
    <definedName name="_xlnm.Print_Area" localSheetId="41">'MARC CHUAHIOK'!$A$1:$G$90</definedName>
    <definedName name="_xlnm.Print_Area" localSheetId="42">'AL NEPOMUCENO'!$A$1:$G$69</definedName>
    <definedName name="_xlnm.Print_Area" localSheetId="44">'ALBERTO QUILIBOSO'!$A$1:$I$69</definedName>
    <definedName name="_xlnm.Print_Area" localSheetId="46">'COOLIDGE (2)'!$A$1:$G$75</definedName>
    <definedName name="_xlnm.Print_Area" localSheetId="45">'ODETTE PUMAREN (3)'!$A$1:$G$83</definedName>
    <definedName name="_xlnm.Print_Area" localSheetId="47">'VALERO 156 (5)'!$A$1:$G$73</definedName>
    <definedName name="_xlnm.Print_Area" localSheetId="43">'AL NEPOMUCENO (2)'!$A$1:$G$69</definedName>
    <definedName name="_xlnm.Print_Area" localSheetId="49">'JO GUBATINA'!$A$1:$I$69</definedName>
    <definedName name="_xlnm.Print_Area" localSheetId="48">'VALERO 156 (6)'!$A$1:$I$74</definedName>
    <definedName name="_xlnm.Print_Area" localSheetId="50">'BENBY ENT'!$A$1:$G$69</definedName>
    <definedName name="_xlnm.Print_Area" localSheetId="51">'ALEX III'!$A$1:$G$69</definedName>
    <definedName name="_xlnm.Print_Area" localSheetId="52">SEATRADE!$A$1:$G$71</definedName>
    <definedName name="_xlnm.Print_Area" localSheetId="53">'RB DAVILA'!$A$1:$G$72</definedName>
    <definedName name="_xlnm.Print_Area" localSheetId="54">'LAGUNA DIAGNOSTIC'!$A$1:$H$85</definedName>
    <definedName name="_xlnm.Print_Area" localSheetId="55">'LAGUNA DIAGNOSTIC (2)'!$A$1:$H$81</definedName>
    <definedName name="_xlnm.Print_Area" localSheetId="56">'YANIT ASP'!$A$1:$I$89</definedName>
    <definedName name="_xlnm.Print_Area" localSheetId="57">'KWA ENT OPC'!$A$1:$G$77</definedName>
    <definedName name="_xlnm.Print_Area" localSheetId="58">'GUEVARRA''S SAN JUAN (2)'!$A$1:$G$66</definedName>
    <definedName name="_xlnm.Print_Area" localSheetId="60">'ELORDE COURT'!$A$1:$G$66</definedName>
    <definedName name="_xlnm.Print_Area" localSheetId="59">'ARLO ALUMINUM (2)'!$A$1:$I$71</definedName>
    <definedName name="_xlnm.Print_Area" localSheetId="61">'OLIVIA CHUA NG'!$A$1:$G$76</definedName>
    <definedName name="_xlnm.Print_Area" localSheetId="62">FCIE!$A$1:$I$74</definedName>
    <definedName name="_xlnm.Print_Area" localSheetId="63">'LAGUNA DIAGNOSTIC (3)'!$A$1:$H$84</definedName>
    <definedName name="_xlnm.Print_Area" localSheetId="64">DOA!$A$1:$G$78</definedName>
    <definedName name="_xlnm.Print_Area" localSheetId="65">'DEBBIE JANE TE'!$A$1:$I$88</definedName>
    <definedName name="_xlnm.Print_Area" localSheetId="66">'C&amp;F MFG'!$A$1:$I$84</definedName>
    <definedName name="_xlnm.Print_Area" localSheetId="67">'DON SEVILLA'!$A$1:$G$76</definedName>
    <definedName name="_xlnm.Print_Area" localSheetId="68">'GERALD ONG'!$A$1:$I$83</definedName>
    <definedName name="_xlnm.Print_Area" localSheetId="69">'CHOI KAPUNAN'!$A$1:$I$77</definedName>
    <definedName name="_xlnm.Print_Area" localSheetId="70">'PHESCO INC'!$A$1:$G$83</definedName>
    <definedName name="_xlnm.Print_Area" localSheetId="71">'CANDICE CORRAL'!$A$1:$G$75</definedName>
    <definedName name="_xlnm.Print_Area" localSheetId="72">'CANDICE CORRAL (2)'!$A$1:$G$75</definedName>
    <definedName name="_xlnm.Print_Area" localSheetId="73">'FCIE 2'!$A$1:$I$75</definedName>
    <definedName name="_xlnm.Print_Area" localSheetId="74">'LUMEN ISABEDRA'!$A$1:$G$65</definedName>
    <definedName name="_xlnm.Print_Area" localSheetId="75">'NIBER PHILS CORP'!$A$1:$I$81</definedName>
    <definedName name="_xlnm.Print_Area" localSheetId="76">'GROUP DEV INC'!$A$1:$G$76</definedName>
    <definedName name="_xlnm.Print_Area" localSheetId="77">'SABRINA GAN'!$A$1:$G$90</definedName>
    <definedName name="_xlnm.Print_Area" localSheetId="78">'VALERO 156 (7)'!$A$1:$I$74</definedName>
    <definedName name="_xlnm.Print_Area" localSheetId="79">'CANDICE CORRAL (3)'!$A$1:$G$81</definedName>
    <definedName name="_xlnm.Print_Area" localSheetId="80">'PATTY MARASIGAN'!$A$1:$G$83</definedName>
    <definedName name="_xlnm.Print_Area" localSheetId="81">'PATTY MARASIGAN (2)'!$A$1:$G$83</definedName>
    <definedName name="_xlnm.Print_Area" localSheetId="82">'PHESCO INC. (3)'!$A$1:$G$77</definedName>
    <definedName name="_xlnm.Print_Area" localSheetId="83">'CATHY CHUA'!$A$1:$I$75</definedName>
    <definedName name="_xlnm.Print_Area" localSheetId="84">'ATLANTIC COATING'!$A$1:$I$78</definedName>
    <definedName name="_xlnm.Print_Area" localSheetId="85">TECHNOMED!$A$1:$I$80</definedName>
    <definedName name="_xlnm.Print_Area" localSheetId="86">'MENVIR CORPORATION (2)'!$A$1:$G$72</definedName>
    <definedName name="_xlnm.Print_Area" localSheetId="87">'ENGR. JONATHAN LIMET'!$A$1:$I$87</definedName>
    <definedName name="_xlnm.Print_Area" localSheetId="88">'KWA ENT OPC (2)'!$A$1:$G$70</definedName>
    <definedName name="_xlnm.Print_Area" localSheetId="89">'SUPERIOR BT'!$A$1:$G$65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<sst xmlns="http://schemas.openxmlformats.org/spreadsheetml/2006/main" count="6019" uniqueCount="602">
  <si>
    <t>MS. RAISSA TAN</t>
  </si>
  <si>
    <t>UNIT 102 RICHBELT TERRACE GREENHILLS, ANNAPOLIS ST., BRGY. GREENHILLS QUEZON CITY</t>
  </si>
  <si>
    <t>TEL#: 0917-5079124</t>
  </si>
  <si>
    <t>Dear Ma'am/Sir,</t>
  </si>
  <si>
    <t>Kolin Marketing Inc., is extremely honored for your endorsement of Kolin brand and we are please to offer you</t>
  </si>
  <si>
    <t>with a special price/s for the following items.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</si>
  <si>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OPTION 1</t>
    </r>
  </si>
  <si>
    <t>QTY</t>
  </si>
  <si>
    <t>U/M</t>
  </si>
  <si>
    <t>MODEL / DESCRIPTION</t>
  </si>
  <si>
    <t>SRP</t>
  </si>
  <si>
    <t>DISCOUNTED PRICE</t>
  </si>
  <si>
    <t>AMOUNT</t>
  </si>
  <si>
    <t>UNIT/S</t>
  </si>
  <si>
    <t>MODEL: KLM-IS60-AA1M32</t>
  </si>
  <si>
    <t>PHP</t>
  </si>
  <si>
    <t>KOLIN CEILING CASSETTE AIRCONDITIONER</t>
  </si>
  <si>
    <t>55,503 Kj/h (5.0TR) DC INVERTER R-32 SINGLE PHASE</t>
  </si>
  <si>
    <t>MODEL: KLM-IS40-AA1M32</t>
  </si>
  <si>
    <t>37,980 Kj/h (3.0TR) DC INVERTER R-32 SINGLE PHASE</t>
  </si>
  <si>
    <t>MODEL: KS-IW10-MCAI1201M32</t>
  </si>
  <si>
    <r>
      <rPr>
        <sz val="10"/>
        <rFont val="Segoe UI Semibold"/>
        <charset val="134"/>
      </rPr>
      <t xml:space="preserve">KOLIN WALL MOUNTED CERTUS </t>
    </r>
    <r>
      <rPr>
        <i/>
        <sz val="10"/>
        <rFont val="Segoe UI Semibold"/>
        <charset val="134"/>
      </rPr>
      <t>AI</t>
    </r>
    <r>
      <rPr>
        <sz val="10"/>
        <rFont val="Segoe UI Semibold"/>
        <charset val="134"/>
      </rPr>
      <t xml:space="preserve"> SERIES AIRCONDITIONER</t>
    </r>
  </si>
  <si>
    <t>9,800 Kj/h (1.0HP) FULL DC INVERTER W/ WIFI R-32</t>
  </si>
  <si>
    <t>TOTAL UNIT COST</t>
  </si>
  <si>
    <t>ESTIMATED COST OF INSTALLATION (please see attached)</t>
  </si>
  <si>
    <t>OTHERS: DELIVERY CHARGE</t>
  </si>
  <si>
    <t>TOTAL ESTIMATED COST OF THE PROJECT</t>
  </si>
  <si>
    <t>TERMS OF PAYMENT:</t>
  </si>
  <si>
    <t>FULL PAYMENT OF UNIT AND DELIVERY CHARGE. IF CHECK, SUBJECT FOR 3 DAYS CLEARING.</t>
  </si>
  <si>
    <t>BANK DETAILS:</t>
  </si>
  <si>
    <r>
      <rPr>
        <sz val="10"/>
        <rFont val="Segoe UI Semibold"/>
        <charset val="134"/>
      </rPr>
      <t xml:space="preserve">* Unit/s &amp; Delivery: </t>
    </r>
    <r>
      <rPr>
        <u/>
        <sz val="10"/>
        <rFont val="Segoe UI Semibold"/>
        <charset val="134"/>
      </rPr>
      <t>Account Name - KOLIN MARKETING INC. / Account# - 011808002307 (BDO-KALAYAAN)</t>
    </r>
  </si>
  <si>
    <t>* Installation: Will be provided by assigned installer.</t>
  </si>
  <si>
    <r>
      <rPr>
        <i/>
        <sz val="10"/>
        <color rgb="FFFF0000"/>
        <rFont val="Segoe UI Semibold"/>
        <charset val="134"/>
      </rPr>
      <t>**</t>
    </r>
    <r>
      <rPr>
        <i/>
        <sz val="10"/>
        <color theme="1"/>
        <rFont val="Segoe UI Semibold"/>
        <charset val="134"/>
      </rPr>
      <t xml:space="preserve"> You may settle first payment for unit/s &amp; delivery. Installation payment can be settled directly to installer after actual works.</t>
    </r>
  </si>
  <si>
    <t>WARRANTY:</t>
  </si>
  <si>
    <t>FOR CEILING CASSETTE (Inverter): ONE (1) YEAR FREE PARTS AND LABOR, FIVE (5) YEARS WARRANTY ON COMPRESSOR.</t>
  </si>
  <si>
    <t>FOR SPLIT TYPE : ONE (1) YEAR FREE PARTS AND LABOR, THREE YEARS (3) MAIN PCB , TEN (10) YEARS WARRANTY ON COMPRESSOR.</t>
  </si>
  <si>
    <t>NOTES: PRICES ARE SUBJECT TO CHANGE WITHOUT PRIOR NOTICE.</t>
  </si>
  <si>
    <t>PRICES IS VAT INCLUSIVE.</t>
  </si>
  <si>
    <t>** Cost of Installation is Package with the Unit(s), this cost cannot avail separately (cost will be based on actual works).</t>
  </si>
  <si>
    <t>We thank you for giving opportunity to offer our product and services, hoping we receive your purchase order.</t>
  </si>
  <si>
    <t>If you need assistance, don’t hesitate to call the under signed at 0917-807-8607 or email at kmi_asst@kolinphil.com.ph</t>
  </si>
  <si>
    <t>Very Truly Yours,</t>
  </si>
  <si>
    <t>JANELLEN S. LIM</t>
  </si>
  <si>
    <t>KMI-ASSISTANT</t>
  </si>
  <si>
    <t>Noted By:</t>
  </si>
  <si>
    <t>Approved By:</t>
  </si>
  <si>
    <t>MART NATHANIEL R. FLORES</t>
  </si>
  <si>
    <t>MS. EDITHA M. FLORES</t>
  </si>
  <si>
    <t>KMI-SUPERVISOR</t>
  </si>
  <si>
    <t>AVP - FINANCE</t>
  </si>
  <si>
    <t>KMI-QUOTE-03-26-0097</t>
  </si>
  <si>
    <t>Conforme:</t>
  </si>
  <si>
    <t>_________________________________________</t>
  </si>
  <si>
    <t>MMC-24%/12K/7K/6.5K</t>
  </si>
  <si>
    <t>SIGNATURE OVER PRINTED NAME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</si>
  <si>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OPTION 2</t>
    </r>
  </si>
  <si>
    <t>MODEL: KSG-IWF-10WFY-8K1M32</t>
  </si>
  <si>
    <t>KOLIN WALL MOUNTED PRIMUS GOLD AIRCONDITIONER</t>
  </si>
  <si>
    <t>11,484 Kj/h (1.0HP) FULL DC INVERTER W/ WIFI R-32</t>
  </si>
  <si>
    <t>KMI-QUOTE-03-26-0097.2</t>
  </si>
  <si>
    <t>PAN DE MANILA FOOD CO., INC.</t>
  </si>
  <si>
    <t>ATTN: MS. JOANNA LUZANO</t>
  </si>
  <si>
    <t>TEL#: 0908-8206235</t>
  </si>
  <si>
    <t>A. EQUIPMENT</t>
  </si>
  <si>
    <t>I.</t>
  </si>
  <si>
    <t>MODEL: KAC-36TCRM</t>
  </si>
  <si>
    <t>KOLIN 36" AIR CURTAIN</t>
  </si>
  <si>
    <t>230V/60Hz ; 1160m³/h</t>
  </si>
  <si>
    <t>II.</t>
  </si>
  <si>
    <t>MODEL: KAC-48TCRM</t>
  </si>
  <si>
    <t>KOLIN 48" AIR CURTAIN</t>
  </si>
  <si>
    <t>230V/60Hz ; 1450m³/h</t>
  </si>
  <si>
    <r>
      <rPr>
        <sz val="10"/>
        <rFont val="Segoe UI Semibold"/>
        <charset val="134"/>
      </rPr>
      <t>OTHERS: DELIVERY CHARGE (</t>
    </r>
    <r>
      <rPr>
        <i/>
        <sz val="10"/>
        <rFont val="Segoe UI Semibold"/>
        <charset val="134"/>
      </rPr>
      <t>within Metro Manila</t>
    </r>
    <r>
      <rPr>
        <sz val="10"/>
        <rFont val="Segoe UI Semibold"/>
        <charset val="134"/>
      </rPr>
      <t>)</t>
    </r>
  </si>
  <si>
    <t>INSTALLATION:</t>
  </si>
  <si>
    <t>* Installation Charge for Air Curtain: Php 1,200.00 per Unit.</t>
  </si>
  <si>
    <t>FOR AIR CURTAIN: ONE (1) YEAR FREE PARTS AND LABOR.</t>
  </si>
  <si>
    <t>Noted by:</t>
  </si>
  <si>
    <t>KMI-QUOTE-03-26-0099</t>
  </si>
  <si>
    <t>REG-25%</t>
  </si>
  <si>
    <t>MR. CHOY PEREZ</t>
  </si>
  <si>
    <t>18 MARTINEZ ST., MIRA NILA, BRGY. PASONG TAMO, QUEZON CITY</t>
  </si>
  <si>
    <t>TEL#: 0917-5321498</t>
  </si>
  <si>
    <t>S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</si>
  <si>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NEW UNIT MODEL</t>
    </r>
  </si>
  <si>
    <t>MODEL: KL-IF40-G6H1M32</t>
  </si>
  <si>
    <t>KOLIN FLOOR MOUNTED AIRCONDITIONER</t>
  </si>
  <si>
    <t>38,466 Kj/h (3.0TR) FULL DC INVERTER R32 SINGLE PHASE</t>
  </si>
  <si>
    <t>TOTAL ESTIMATED COST</t>
  </si>
  <si>
    <t>FOR FLOOR MOUNTED (Inverter): ONE (1) YEAR FREE PARTS AND LABOR, FIVE (5) YEARS WARRANTY ON COMPRESSOR.</t>
  </si>
  <si>
    <t>KMI-QUOTE-01-26-0021-rev</t>
  </si>
  <si>
    <t>OMF-24%/10.5K</t>
  </si>
  <si>
    <t>DONG SUENG INC.</t>
  </si>
  <si>
    <t>B20 L16 COR. SOUTH AVE. PHASE 4, CAVITE ECONOMIC ZONE, BRGY. ROSARIO, CAVITE</t>
  </si>
  <si>
    <t>ATTN: MS. JOYCE ESGUERRA</t>
  </si>
  <si>
    <t>A. EQUIPMENT &amp; INSTALLATION</t>
  </si>
  <si>
    <t>ZERO RATED</t>
  </si>
  <si>
    <t>MODEL: KL-IF60-G6H1M32</t>
  </si>
  <si>
    <t>58,140 Kj/h (5.0TR) FULL DC INVERTER R32 SINGLE PHASE</t>
  </si>
  <si>
    <t>PRICE IS VAT EXEMPT.</t>
  </si>
  <si>
    <t>Noted by;</t>
  </si>
  <si>
    <t>KMI-QUOTE-02-26-0088-rev1</t>
  </si>
  <si>
    <t>CVT-24%/14K</t>
  </si>
  <si>
    <t>COOLIDGE TRADING CORPORATION</t>
  </si>
  <si>
    <t>ATTN: MS. JENNIFER</t>
  </si>
  <si>
    <t>* OPTION 1 *</t>
  </si>
  <si>
    <t>MODEL: KS-IW20-MCAI1201M32</t>
  </si>
  <si>
    <t>19,000 Kj/h (2.0HP) FULL DC INVERTER W/ WIFI R-32</t>
  </si>
  <si>
    <t>MODEL: KA-100MCARINV32</t>
  </si>
  <si>
    <t>KOLIN WINDOW TYPE CREO SERIES AIRCONDITIONER</t>
  </si>
  <si>
    <t>9,700 Kj/h (1.0HP) FULL DC INVERTER R-32 WITH REMOTE</t>
  </si>
  <si>
    <t>(WxDxH) 17.7"x26.6"x13.8"</t>
  </si>
  <si>
    <t>* OPTION 2 *</t>
  </si>
  <si>
    <t>MODEL: KSG-IWF-20WFY-8K1M32</t>
  </si>
  <si>
    <t>MODEL: KAG-100WCINV</t>
  </si>
  <si>
    <t>KOLIN WINDOW TYPE QUAD SERIES AIRCONDITIONER</t>
  </si>
  <si>
    <t>10,200 Kj/h (1.0HP) FULL DC INVERTER W/ WIFI R-32</t>
  </si>
  <si>
    <t>(WxDxH) 18"x25"x14"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</si>
  <si>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</si>
  <si>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</si>
  <si>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</si>
  <si>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t>* Installation Charge for Window Type AC: Php 1,200.00 per Unit ; Angle Bracket (Optional): Php 450.00</t>
  </si>
  <si>
    <t>FOR WINDOW TYPE: ONE (1) YEAR FREE PARTS AND LABOR, THREE YEARS (3) MAIN PCB, TEN (10) YEARS WARRANTY ON COMPRESSOR.</t>
  </si>
  <si>
    <t>KMI-QUOTE-03-26-0100</t>
  </si>
  <si>
    <t>MMC-22%/6.5K/800/7K/1.3K</t>
  </si>
  <si>
    <t>MS. DANNA TY</t>
  </si>
  <si>
    <t xml:space="preserve">A. EQUIPMENT </t>
  </si>
  <si>
    <t>MODEL: KS-IW15-MCAI1201M32</t>
  </si>
  <si>
    <t>12,880 Kj/h (1.5HP) FULL DC INVERTER W/ WIFI R-32</t>
  </si>
  <si>
    <t>*We suggest to do survey/ocular on area first to know estimated cost of installation before placing unit order.</t>
  </si>
  <si>
    <t>KMI-QUOTE-03-26-0101</t>
  </si>
  <si>
    <t>EMF-24%/6.5K/7K</t>
  </si>
  <si>
    <t>MODEL: KSM-IW25-WCT10M1M32</t>
  </si>
  <si>
    <t>KOLIN WALL MOUNTED CERTUS AIRCONDITIONER</t>
  </si>
  <si>
    <t>23,210 Kj/h (2.5HP) REGULAR INVERTER W/ WIFI R-32</t>
  </si>
  <si>
    <t>KMI-QUOTE-03-26-0101.2</t>
  </si>
  <si>
    <t>EMF-24%/4K</t>
  </si>
  <si>
    <t>MS. KRISTINE JASOJASO</t>
  </si>
  <si>
    <t>TEL#: 0977-8176823</t>
  </si>
  <si>
    <t>MODEL: KSG-IWF-15WFY-8K1M32</t>
  </si>
  <si>
    <t>12,960 Kj/h (1.5HP) FULL DC INVERTER W/ WIFI R-32</t>
  </si>
  <si>
    <t>KMI-QUOTE-03-26-0102</t>
  </si>
  <si>
    <t>PHESCO INC.</t>
  </si>
  <si>
    <t>FOR NOVALICHES</t>
  </si>
  <si>
    <t>MODEL: KSG-IWF-30WFY-8K1M32</t>
  </si>
  <si>
    <t>29,500 Kj/h (3.0HP) FULL DC INVERTER W/ WIFI R-32</t>
  </si>
  <si>
    <t>MODEL: KA-200MCARINV32</t>
  </si>
  <si>
    <t>19,800 Kj/h (2.0HP) FULL DC INVERTER R-32 WITH REMOTE</t>
  </si>
  <si>
    <t>(WxDxH) 26"x30.7"x16.8"</t>
  </si>
  <si>
    <t>KMI-QUOTE-03-26-0103</t>
  </si>
  <si>
    <t>REG-24%/7K/6.5K/1.2K</t>
  </si>
  <si>
    <t>MODEL: KAG-200WCINV</t>
  </si>
  <si>
    <t>19,080 Kj/h (2.0HP) FULL DC INVERTER W/ WIFI R-32</t>
  </si>
  <si>
    <t>(WxDxH) 26"x28"x17"</t>
  </si>
  <si>
    <t>KMI-QUOTE-03-26-0103.2</t>
  </si>
  <si>
    <t>REG-24%/7K/1.8K</t>
  </si>
  <si>
    <t>VALERO 156 VILLAR PROPERTY MANAGEMENT CORP.</t>
  </si>
  <si>
    <t>Email: jenny.comia@herco.com.ph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</si>
  <si>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2.0HP</t>
    </r>
  </si>
  <si>
    <t>KMI-QUOTE-03-26-0104</t>
  </si>
  <si>
    <t>REG-24%/6.5K/7K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</si>
  <si>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1.5HP</t>
    </r>
  </si>
  <si>
    <t>KMI-QUOTE-03-26-0104.2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</si>
  <si>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1.0HP</t>
    </r>
  </si>
  <si>
    <t>KMI-QUOTE-03-26-0104.3</t>
  </si>
  <si>
    <t>MENVIR CORPORATION</t>
  </si>
  <si>
    <t>TWO LAFEYETTE SQUARE, MEZZANINE FLOOR, 105 TORDESILLAS ST. SALCEDO VILLAGE, SAN LORENZO MAKATI CITY</t>
  </si>
  <si>
    <t>TEL#: 0917-8369927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</si>
  <si>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</si>
  <si>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</si>
  <si>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KMI-QUOTE-03-26-0098</t>
  </si>
  <si>
    <t>ADR-24%/7K/6.5K</t>
  </si>
  <si>
    <t>ASTORIA PLAZA</t>
  </si>
  <si>
    <t>NO.15 JOSE MARIA ESCRIVA DRIVE ORTIGAS, PASIG CITY</t>
  </si>
  <si>
    <t>ATTN: MR. ABEL MARK</t>
  </si>
  <si>
    <t>TEL#: 0969-0655491</t>
  </si>
  <si>
    <t>MODEL: KD-30L410</t>
  </si>
  <si>
    <t>KOLIN DC FAN SYSTEM DEHUMIDIFIER</t>
  </si>
  <si>
    <t>30L/day (5.5 Liters Water Tank Volume) R-410a</t>
  </si>
  <si>
    <t>(WxDxH) 355x275x528mm</t>
  </si>
  <si>
    <t>FOR DEHUMIDIFIER: ONE (1) YEAR FREE PARTS AND LABOR, FIVE (5) YEARS WARRANTY ON COMPRESSOR.</t>
  </si>
  <si>
    <t>KMI-QUOTE-03-26-0105</t>
  </si>
  <si>
    <t>HAPPYNEST</t>
  </si>
  <si>
    <t>2ND FLOOR, PROMENADE MALL, ANNAPOLIS ST. COR. MISSOURI, BRGY. GREENHILLS SAN JUAN CITY</t>
  </si>
  <si>
    <t>TEL#: 0919-9173594</t>
  </si>
  <si>
    <t xml:space="preserve">A. EQUIPMENT &amp; INSTALLATION </t>
  </si>
  <si>
    <t>KMI-QUOTE-03-26-0106</t>
  </si>
  <si>
    <t>OMF-24%/12K/7K</t>
  </si>
  <si>
    <t>STONEWORKS SPECIALIST INTL CORP.</t>
  </si>
  <si>
    <t>ATTN: MS. RACHEL SUNGCAD</t>
  </si>
  <si>
    <t>TEL#: 0916-6970319</t>
  </si>
  <si>
    <t>KMI-QUOTE-03-26-0107</t>
  </si>
  <si>
    <t>REG-24%/6.5/7K</t>
  </si>
  <si>
    <t>ERICH LOUIS HAO</t>
  </si>
  <si>
    <t>143-E AURORA BLVD., SALAPAN SAN JUAN CITY</t>
  </si>
  <si>
    <t>TEL#: 0999-8894368 / 0917-8940256</t>
  </si>
  <si>
    <t>MODEL: KS-IW25-MCAI1201M32</t>
  </si>
  <si>
    <t>23,800 Kj/h (2.5HP) FULL DC INVERTER W/ WIFI R-32</t>
  </si>
  <si>
    <t>MODEL: KSG-IWF-25WFY-8K1M32</t>
  </si>
  <si>
    <t>25,560 Kj/h (2.5HP) FULL DC INVERTER W/ WIFI R-32</t>
  </si>
  <si>
    <t>** You may settle first payment for unit/s &amp; delivery. Installation payment can be settled directly to installer after actual works.</t>
  </si>
  <si>
    <t>KMI-QUOTE-03-26-0108</t>
  </si>
  <si>
    <t>MMC-24%/7K</t>
  </si>
  <si>
    <t>FANTASTIC GOOD FOOD INC.</t>
  </si>
  <si>
    <t>CHEF GUEVARRA RESTAURTANT, ADDITIONHILLS, SAN JUAN CITY</t>
  </si>
  <si>
    <t>TEL#: 0947-6094046</t>
  </si>
  <si>
    <t>MODEL: KLG-IF40-5G1M32</t>
  </si>
  <si>
    <t>37,980 Kj/h (3.0TR) FULL DC INVERTER R-32 SINGLE PHASE</t>
  </si>
  <si>
    <t>KMI-QUOTE-03-26-0109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</si>
  <si>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3.0HP</t>
    </r>
  </si>
  <si>
    <t>KMI-QUOTE-03-26-0104.4</t>
  </si>
  <si>
    <t>REG-24%/7K</t>
  </si>
  <si>
    <t>LJRM TRADING &amp; INTERIOR FITOUT SERVICES</t>
  </si>
  <si>
    <t>ATTN: MR. REY MENDOZA</t>
  </si>
  <si>
    <t>MODEL: KVM-50VAH1M-O</t>
  </si>
  <si>
    <t>KOLIN VERSAMATCH SERIES AIRCONDITIONER</t>
  </si>
  <si>
    <t>47,475 kJ/h (5.0HP) OUTDOOR UNIT INVERTER R32</t>
  </si>
  <si>
    <t>MODEL: KVM-15IWAH-I</t>
  </si>
  <si>
    <t xml:space="preserve">KOLIN VERSAMATCH SERIES AIRCONDITIONER INVERTER </t>
  </si>
  <si>
    <t>12,660 kJ/h (1.5HP) WALL MOUNTED INDOOR UNIT R32</t>
  </si>
  <si>
    <t>MODEL: KVM-25IWAH-I</t>
  </si>
  <si>
    <t>23,210 kJ/h (2.5HP) WALL MOUNTED INDOOR UNIT R32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</si>
  <si>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</t>
    </r>
  </si>
  <si>
    <t>Includes Labor, 10ft. copper tube, royal cord, PVC Pipe &amp; other consumables. / Exclusions: Circuit Breaker (Nema), Special Designed Bracket.</t>
  </si>
  <si>
    <t>other Exclusions: Excess of 1st 10ft. Royal Cord 100/foot, Copper Tube 350/foot (1.0hp-2.0hp), 400/foot (2.5hp), scaffholding, masonry.</t>
  </si>
  <si>
    <t>FOR VERSAMATCH: ONE (1) YEAR FREE PARTS AND LABOR, FIVE (5) YEARS WARRANTY ON COMPRESSOR.</t>
  </si>
  <si>
    <t>KMI-QUOTE-03-26-0110</t>
  </si>
  <si>
    <t>REG-24%</t>
  </si>
  <si>
    <t>MOULD &amp; DIE IND. CORP.</t>
  </si>
  <si>
    <t>ATTN: MR. MICHAEL CHANG</t>
  </si>
  <si>
    <t>Email: mdico.ph@gmail.com</t>
  </si>
  <si>
    <t>MODEL: KA-150MCARINV32</t>
  </si>
  <si>
    <t>12,800 Kj/h (1.5HP) FULL DC INVERTER R-32 WITH REMOTE</t>
  </si>
  <si>
    <r>
      <rPr>
        <sz val="10"/>
        <rFont val="Segoe UI Semibold"/>
        <charset val="134"/>
      </rPr>
      <t xml:space="preserve">* Installation Charge for </t>
    </r>
    <r>
      <rPr>
        <sz val="10"/>
        <color rgb="FFFF0000"/>
        <rFont val="Segoe UI Semibold"/>
        <charset val="134"/>
      </rPr>
      <t>Window Type AC</t>
    </r>
    <r>
      <rPr>
        <sz val="10"/>
        <rFont val="Segoe UI Semibold"/>
        <charset val="134"/>
      </rPr>
      <t>: Php 1,200.00 per Unit ; Angle Bracket (Optional): Php 450.00</t>
    </r>
  </si>
  <si>
    <r>
      <rPr>
        <sz val="10"/>
        <rFont val="Segoe UI Semibold"/>
        <charset val="134"/>
      </rPr>
      <t xml:space="preserve">* Initial Charge for 1 </t>
    </r>
    <r>
      <rPr>
        <sz val="10"/>
        <color rgb="FFFF0000"/>
        <rFont val="Segoe UI Semibold"/>
        <charset val="134"/>
      </rPr>
      <t>Wall Mounted AC</t>
    </r>
    <r>
      <rPr>
        <sz val="10"/>
        <rFont val="Segoe UI Semibold"/>
        <charset val="134"/>
      </rPr>
      <t>: P7,500.00 (1.0HP-2.0HP) / P8,500.00 (2.5HP-3.0HP)</t>
    </r>
  </si>
  <si>
    <t>KMI-QUOTE-03-26-0111</t>
  </si>
  <si>
    <t>TYT-24%/1K/6.5K</t>
  </si>
  <si>
    <t>MODEL: KAG-145WCINV</t>
  </si>
  <si>
    <t>13,210 Kj/h (1.5HP) FULL DC INVERTER W/ WIFI R-32</t>
  </si>
  <si>
    <t>(WxDxH) 22"x28"x15"</t>
  </si>
  <si>
    <t>KMI-QUOTE-03-26-0111.2</t>
  </si>
  <si>
    <t>TYT-24%/1.3K/7K</t>
  </si>
  <si>
    <t>ARLO ALUMINUM CO., INC.</t>
  </si>
  <si>
    <t>ATTN: MS. NADINE TEVES</t>
  </si>
  <si>
    <r>
      <rPr>
        <sz val="10"/>
        <rFont val="Segoe UI Semibold"/>
        <charset val="134"/>
      </rPr>
      <t xml:space="preserve">* Unit/s: </t>
    </r>
    <r>
      <rPr>
        <u/>
        <sz val="10"/>
        <rFont val="Segoe UI Semibold"/>
        <charset val="134"/>
      </rPr>
      <t>Account Name - KOLIN MARKETING INC. / Account# - 011808002307 (BDO-KALAYAAN)</t>
    </r>
  </si>
  <si>
    <t>KMI-QUOTE-03-26-0112</t>
  </si>
  <si>
    <t>REG-24%/800</t>
  </si>
  <si>
    <t>NITRAM IVAJ INC.</t>
  </si>
  <si>
    <t>ATTN: MS. MARIVIC TIMBREZA</t>
  </si>
  <si>
    <t>35 KALAYAAN ST., KAWILIHAN VILLAGE, BRGY. BAGONG ILOG, PASIG CITY</t>
  </si>
  <si>
    <t>TEL#:  0975-4577445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</si>
  <si>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DRIVER'S ROOM</t>
    </r>
  </si>
  <si>
    <t>MODEL: KA-60MEMC32</t>
  </si>
  <si>
    <t>KOLIN WINDOW TYPE COMPACT SERIES AIRCONDITIONER</t>
  </si>
  <si>
    <t>6,200 Kj/h (0.6HP) NON-INVERTER MANUAL R-32</t>
  </si>
  <si>
    <t>(WxDxH) 406 x 335 x 306 mm</t>
  </si>
  <si>
    <t>KMI-QUOTE-05-25-0362-rev2</t>
  </si>
  <si>
    <t>REG-24%/400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</si>
  <si>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OPTION 1 (CREO SERIES)</t>
    </r>
  </si>
  <si>
    <t>MODEL: KA-75MCARINV32</t>
  </si>
  <si>
    <t>8,400 Kj/h (.75HP) FULL DC INVERTER R-32 WITH REMOTE</t>
  </si>
  <si>
    <t>KMI-QUOTE-03-26-0113</t>
  </si>
  <si>
    <t>REG-24%/600/800/1K/1.2K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</si>
  <si>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OPTION 2 (QUAD SERIES)</t>
    </r>
  </si>
  <si>
    <t>MODEL: KAG-75WCINV</t>
  </si>
  <si>
    <t>9,800 Kj/h (.75HP) FULL DC INVERTER W/ WIFI R-32</t>
  </si>
  <si>
    <t>KMI-QUOTE-03-26-0113.2</t>
  </si>
  <si>
    <t>METROCOCO EXPORT CORP</t>
  </si>
  <si>
    <t>ATTN: MS. BLEZ CABATINGAN</t>
  </si>
  <si>
    <t>Email: iwc.purchasing@gmail.com</t>
  </si>
  <si>
    <t>MODEL: KAG-250WCINV</t>
  </si>
  <si>
    <t>24,120 Kj/h (2.5HP) FULL DC INVERTER W/ WIFI R-32</t>
  </si>
  <si>
    <t>(WxDxH) 26"x31.5"x17"</t>
  </si>
  <si>
    <t>PRICE IS ZERO RATED.</t>
  </si>
  <si>
    <t>KMI-QUOTE-03-26-0114</t>
  </si>
  <si>
    <t>REG-24%/1.8K</t>
  </si>
  <si>
    <t>MS. NANCY ANG</t>
  </si>
  <si>
    <t>U-40L WEST TOWER TWIN OAKS PLACE, SHAW BLVD. MANDALUYONG CITY</t>
  </si>
  <si>
    <t>TEL#:  0917-8318868</t>
  </si>
  <si>
    <t>MODEL: KVM-30VAH1M-O</t>
  </si>
  <si>
    <t>24,485 kJ/h (3.0HP) OUTDOOR UNIT INVERTER R32</t>
  </si>
  <si>
    <r>
      <rPr>
        <sz val="10"/>
        <color rgb="FFFF0000"/>
        <rFont val="Segoe UI Semibold"/>
        <charset val="134"/>
      </rPr>
      <t>LESS:</t>
    </r>
    <r>
      <rPr>
        <sz val="10"/>
        <rFont val="Segoe UI Semibold"/>
        <charset val="134"/>
      </rPr>
      <t xml:space="preserve"> PAYMENT FROM 1ST PURCHASE (SI# 61357)</t>
    </r>
  </si>
  <si>
    <t>TOTAL AMOUNT DUE:</t>
  </si>
  <si>
    <t>KMI-QUOTE-03-26-0115</t>
  </si>
  <si>
    <t>KMI-QUOTE-03-26-0116</t>
  </si>
  <si>
    <t>SCSM CORP.</t>
  </si>
  <si>
    <t>KM.17 WEST SERVICE RD., CERVANTES ST., RMI COMP., MARCELO GREEN, PARAÑAQUE CITY</t>
  </si>
  <si>
    <t>ATTN: MS. FEBE</t>
  </si>
  <si>
    <t>Email: fquinlat.scsm@yahoo.com</t>
  </si>
  <si>
    <t>KMI-QUOTE-01-26-0041-rev</t>
  </si>
  <si>
    <t>CVT-24%/800/1K/1.2K</t>
  </si>
  <si>
    <t>PASTO GRANDE INC. (BUON GIORNO COFFEE &amp; BISTRO)</t>
  </si>
  <si>
    <t>CLIFFHOUSE TAGAYTAY, KM58 GEN. EMILIO AGUNALDO HIWAY, MAHARLIKA EAST, TAGAYTAY CITY CAVITE</t>
  </si>
  <si>
    <t>ATTN: MS. GEN CHENG</t>
  </si>
  <si>
    <t>TEL#: 0917-8811222</t>
  </si>
  <si>
    <t>KMI-QUOTE-03-26-0117</t>
  </si>
  <si>
    <t>REG-24%/14K</t>
  </si>
  <si>
    <t>TORRES TECHNOLOGY CENTER CORPORATION</t>
  </si>
  <si>
    <t>ATTN: DANE FERA-IRA</t>
  </si>
  <si>
    <t>Email: d.fere-ira@torrestech.ph</t>
  </si>
  <si>
    <t>* OPTION 1 - NON INVERTER *</t>
  </si>
  <si>
    <t>MODEL: KAM-200DRC32</t>
  </si>
  <si>
    <t>KOLIN WINDOW TYPE REGULAR COMPACT AIRCONDITIONER</t>
  </si>
  <si>
    <t>19,518 Kj/h (2.0HP) NON-INVERTER WITH REMOTE R-32</t>
  </si>
  <si>
    <t>(WxDxH) 26"x27"x17"</t>
  </si>
  <si>
    <t>* OPTION 2 - FULL DC INVERTER NO WIFI *</t>
  </si>
  <si>
    <t>* OPTION 3 - FULL DC INVERTER WITH WIFI *</t>
  </si>
  <si>
    <t>FOR WINDOW TYPE (manual): ONE (1) YEAR FREE PARTS AND LABOR, TEN (10) YEARS WARRANTY ON COMPRESSOR.</t>
  </si>
  <si>
    <t>FOR WINDOW TYPE (Inverter): ONE (1) YEAR FREE PARTS AND LABOR, THREE YEARS (3) MAIN PCB, TEN (10) YEARS WARRANTY ON COMPRESSOR.</t>
  </si>
  <si>
    <t>KMI-QUOTE-03-26-0118</t>
  </si>
  <si>
    <t>REG-24%/1.2K/1.8K</t>
  </si>
  <si>
    <t>PPI PAZIFIK POWER, INC.</t>
  </si>
  <si>
    <t>ATTN: MS. DANNIELLA PANGILINAN</t>
  </si>
  <si>
    <t>4F-6F South Park Plaza Building, Paseo de Magallanes Commercial Center, Makati City</t>
  </si>
  <si>
    <t>Email: danniella.pangilinan@ppi.ph</t>
  </si>
  <si>
    <t>KMI-QUOTE-03-26-0119</t>
  </si>
  <si>
    <t>REG-24%/1.3K</t>
  </si>
  <si>
    <t>SBT MINING INC.</t>
  </si>
  <si>
    <t>KMI-QUOTE-03-26-0120</t>
  </si>
  <si>
    <t>REG-24%/800/1.3K</t>
  </si>
  <si>
    <t>HUEY YING RESTAURANT</t>
  </si>
  <si>
    <t>SEASIDE MACAPAGAL BLVD., BRGY. DAMPA, PASAY CITY</t>
  </si>
  <si>
    <t>ATTN: MS. ANNA / MR. WILSON UY</t>
  </si>
  <si>
    <t>TEL#: 0917-5640742</t>
  </si>
  <si>
    <t>** Cost of Installation is Package with the Unit(s), this cost cannot avail separately (Final charges will be based on actual works).</t>
  </si>
  <si>
    <t>KMI-QUOTE-03-26-0121</t>
  </si>
  <si>
    <t>MMC-24%/10.5K</t>
  </si>
  <si>
    <t>MONTAG DEVELOPMENT INC.</t>
  </si>
  <si>
    <t>ATTN: MR. ANGELO AGUIRRE</t>
  </si>
  <si>
    <t>TEL#: 0920-9560805</t>
  </si>
  <si>
    <r>
      <rPr>
        <sz val="10"/>
        <rFont val="Segoe UI Semibold"/>
        <charset val="134"/>
      </rPr>
      <t>ESTIMATED COST OF INSTALLATION (</t>
    </r>
    <r>
      <rPr>
        <i/>
        <sz val="10"/>
        <rFont val="Segoe UI Semibold"/>
        <charset val="134"/>
      </rPr>
      <t>mounting only</t>
    </r>
    <r>
      <rPr>
        <sz val="10"/>
        <rFont val="Segoe UI Semibold"/>
        <charset val="134"/>
      </rPr>
      <t>)</t>
    </r>
  </si>
  <si>
    <t>KMI-QUOTE-03-26-0122</t>
  </si>
  <si>
    <t>REG-24%/1K</t>
  </si>
  <si>
    <t>MS. ANN AIKAR MACATANGGA</t>
  </si>
  <si>
    <t>PUROK 5 REAL ST., SAN JUAN, KALAYAAN LAGUNA</t>
  </si>
  <si>
    <t>TEL#: 0906-1550693</t>
  </si>
  <si>
    <t>KMI-QUOTE-03-26-0123</t>
  </si>
  <si>
    <t>OMF-24%/6.5K/7K</t>
  </si>
  <si>
    <t>MS. ODETTE PUMAREN</t>
  </si>
  <si>
    <t>UNIT 2809-E ONE ROCKWELL EAST, ROCKWELL DRIVE, MAKATI CITY</t>
  </si>
  <si>
    <t>TEL#: 0917-5332568</t>
  </si>
  <si>
    <t>KMI-QUOTE-03-26-0124</t>
  </si>
  <si>
    <t>DCG-24%/6.5K/7K</t>
  </si>
  <si>
    <t>A. EQUIPMENT &amp; INSTALLATION - MULTI SPLIT</t>
  </si>
  <si>
    <t>* OPTION 3 *</t>
  </si>
  <si>
    <t>MODEL: KVM-10IWAH-I</t>
  </si>
  <si>
    <t>9,495 kJ/h (1.0HP) WALL MOUNTED INDOOR UNIT R32</t>
  </si>
  <si>
    <t>** LIMITED STOCKS AVAILABLE FOR MODEL KVM-50VAH1M-O &amp; KVM-25IWAH-I.</t>
  </si>
  <si>
    <t>KMI-QUOTE-03-26-0124.2</t>
  </si>
  <si>
    <t>DCG-24%</t>
  </si>
  <si>
    <t>MR. MARC CHING CHUAHIOK</t>
  </si>
  <si>
    <t>LOT 8, BLOCK 2, FIREFLY ST., VALLE VERDE 7 BRGY. UGONG, PASIG CITY</t>
  </si>
  <si>
    <t>TEL#: 0917-5874924</t>
  </si>
  <si>
    <t>FOR WINDOW TYPE (inverter): ONE (1) YEAR FREE PARTS AND LABOR, THREE YEARS (3) MAIN PCB, TEN (10) YEARS WARRANTY ON COMPRESSOR.</t>
  </si>
  <si>
    <t>** This quotation is based on provided floor plan only, subject for actual survey once location is available.</t>
  </si>
  <si>
    <t>KMI-QUOTE-03-26-0125</t>
  </si>
  <si>
    <t>MMC-24%/6.5K/7K/1.8K/1.2K/10.5K/14K</t>
  </si>
  <si>
    <t>MR. AL NEPOMUCENO</t>
  </si>
  <si>
    <t>ATDRAMM VILLAGE, BRGY. CALLIOS, STA. CRUZ LAGUNA</t>
  </si>
  <si>
    <t>TEL#: 0905-4111867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</si>
  <si>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1</t>
    </r>
  </si>
  <si>
    <t>KMI-QUOTE-03-26-0126</t>
  </si>
  <si>
    <t>ADR-24%/6.5K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</si>
  <si>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2</t>
    </r>
  </si>
  <si>
    <t>KMI-QUOTE-03-26-0126.2</t>
  </si>
  <si>
    <t>ADR-24%/7K</t>
  </si>
  <si>
    <t>ARCHITECT ALBERTO QUILIBOSO</t>
  </si>
  <si>
    <t>To schedule, you may call our service department for assistance: Landline: 8852-6868 or Mobile: 09178118982.</t>
  </si>
  <si>
    <t>KMI-QUOTE-03-26-0127</t>
  </si>
  <si>
    <t>CVT-24%/6.5K</t>
  </si>
  <si>
    <t>MR. ERNESTO CATIBOG</t>
  </si>
  <si>
    <t>KMI-QUOTE-03-26-0128</t>
  </si>
  <si>
    <t>ELVIRA LOW</t>
  </si>
  <si>
    <t>AVIDA TOWER 3,MJC ROAD, STA. CRUZ MANILA</t>
  </si>
  <si>
    <t>A. EQUIPMENT - 2.0HP WINDOW TYPE</t>
  </si>
  <si>
    <t>KMI-QUOTE-03-26-0129</t>
  </si>
  <si>
    <t>MMC-22%/1.2K/1.8K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</si>
  <si>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3.0TR</t>
    </r>
  </si>
  <si>
    <t>* OPTION 1 - OLD MODEL *</t>
  </si>
  <si>
    <t>* OPTION 2 - NEW MODEL *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</si>
  <si>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 xml:space="preserve">Initial Charge for 1 Floor Mounted AC: P11,000.00 (3tr.) / P14,000.00 (5tr.) / 20,000.00 (7.5tr) 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</si>
  <si>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 1st 10ft. (3.0TR) Copper tube (excess P400/foot)</t>
  </si>
  <si>
    <t>; 1st 10ft. (5.0TR) Copper tube (excess P600/foot);1st 10ft. (7.5TR) Copper tube (excess P850/foot); circuit breaker 3,000.00.</t>
  </si>
  <si>
    <t>** UPDATED PRICE BASED ON MARCH 1, 2026 PRICE INCREASE.</t>
  </si>
  <si>
    <t>KMI-QUOTE-03-26-0104.5</t>
  </si>
  <si>
    <t>REG-24%/10.5K</t>
  </si>
  <si>
    <t>KMI-QUOTE-03-26-0104.6</t>
  </si>
  <si>
    <t>MS. JO GUBATINA</t>
  </si>
  <si>
    <t>TEL#: 0917-8460181</t>
  </si>
  <si>
    <t>KMI-QUOTE-03-26-0130</t>
  </si>
  <si>
    <t>OMF-24%/6.5K</t>
  </si>
  <si>
    <t>BENBY ENTERPRISES</t>
  </si>
  <si>
    <t>2BENBY BLDG., 917 BANAWE BRGY. SANTO CRISTO, QUEZON CITY</t>
  </si>
  <si>
    <t>TEL#: 0927-9560857</t>
  </si>
  <si>
    <t>KMI-QUOTE-03-26-0131</t>
  </si>
  <si>
    <t>NG-24%/14K</t>
  </si>
  <si>
    <t>ALEX III RESTAURANT</t>
  </si>
  <si>
    <t>WILSON ST. COR. J. ABAD SANTOS ST., LITTLE BAGUIO, SAN JUAN CITY</t>
  </si>
  <si>
    <t>TEL#: 0908-5014341</t>
  </si>
  <si>
    <t>KMI-QUOTE-03-26-0132</t>
  </si>
  <si>
    <t>DCG-24%/10.5K</t>
  </si>
  <si>
    <t>SEATRADE CANNING CORPORATION</t>
  </si>
  <si>
    <t>TEL#: 0917-8835867</t>
  </si>
  <si>
    <t>* OPTION 1 - 4.0HP *</t>
  </si>
  <si>
    <t>* OPTION 2 - 6.0HP *</t>
  </si>
  <si>
    <t>KMI-QUOTE-03-26-0133</t>
  </si>
  <si>
    <t>JCY-24%/10.5K/14K</t>
  </si>
  <si>
    <t>MR. RB DAVILA</t>
  </si>
  <si>
    <t>16 G. FELIPE ST., BRGY. DAMAYAN, QUEZON CITY</t>
  </si>
  <si>
    <t>TEL#: 0908-8606640</t>
  </si>
  <si>
    <t>JCY-24%/7K/1.8K</t>
  </si>
  <si>
    <t>LAGUNA DIAGNOSTIC CENTER</t>
  </si>
  <si>
    <t>STA. CRUZ, LAGUNA</t>
  </si>
  <si>
    <t>ATTN: DR. PONCIANO A. CAYOS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</si>
  <si>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GROUND FLOOR</t>
    </r>
  </si>
  <si>
    <t>TOTAL AMOUNT</t>
  </si>
  <si>
    <t>MODEL: KVM-25ISAH-I</t>
  </si>
  <si>
    <t>23,210 kJ/h (2.5HP) CEILING CASSETTE INDOOR UNIT R32</t>
  </si>
  <si>
    <t>MODEL: KVM-20IWAH-I</t>
  </si>
  <si>
    <t>18,990 kJ/h (2.0HP) WALL MOUNTED INDOOR UNIT R32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</si>
  <si>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cassette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</si>
  <si>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t>KMI-QUOTE-03-26-0134</t>
  </si>
  <si>
    <t>REG-SRP%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</si>
  <si>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2ND FLOOR</t>
    </r>
  </si>
  <si>
    <t>MODEL: KVM-40VAH1M-O</t>
  </si>
  <si>
    <t>37,980 kJ/h (4.0HP) OUTDOOR UNIT INVERTER R32</t>
  </si>
  <si>
    <t>KMI-QUOTE-03-26-0134.2</t>
  </si>
  <si>
    <t>YANIT AIRCONDITIONING</t>
  </si>
  <si>
    <t>TEL#: 0922-8002981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</si>
  <si>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1 </t>
    </r>
    <r>
      <rPr>
        <b/>
        <sz val="10"/>
        <color rgb="FFFF0000"/>
        <rFont val="Segoe UI Semibold"/>
        <charset val="134"/>
      </rPr>
      <t>Floor Mounted AC</t>
    </r>
    <r>
      <rPr>
        <b/>
        <sz val="10"/>
        <color rgb="FF000000"/>
        <rFont val="Segoe UI Semibold"/>
        <charset val="134"/>
      </rPr>
      <t xml:space="preserve">: P11,000.00 (3tr.) / P14,000.00 (5tr.) / 20,000.00 (7.5tr) </t>
    </r>
    <r>
      <rPr>
        <sz val="10"/>
        <color rgb="FF000000"/>
        <rFont val="Segoe UI Semibold"/>
        <charset val="134"/>
      </rPr>
      <t>including Labor;</t>
    </r>
  </si>
  <si>
    <t>KMI-QUOTE-03-26-0135</t>
  </si>
  <si>
    <t>ASP-22%/10.5K/7K/6.5K</t>
  </si>
  <si>
    <t>KWA ENTERPRISE OPC</t>
  </si>
  <si>
    <t>ARCANE RESTAURANT, 4TH FLOOR KANLAON TOWN CENTER, 8 KANLAON ST., BRGY. STA. TERESITA, QUEZON CITY</t>
  </si>
  <si>
    <t>TEL#: 0968-8841798</t>
  </si>
  <si>
    <t>Email: arcane.alley.ph@gmail.com</t>
  </si>
  <si>
    <t>* OTHER OPTION FOR 1.5HP *</t>
  </si>
  <si>
    <t>KMI-QUOTE-03-26-0136</t>
  </si>
  <si>
    <t>REG-24%/7K/6.5K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</si>
  <si>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BUFFET AREA (OTHER SIDE)</t>
    </r>
  </si>
  <si>
    <t>KMI-QUOTE-03-26-0109.2</t>
  </si>
  <si>
    <t>KMI-QUOTE-03-26-0137</t>
  </si>
  <si>
    <t>ELORDE COVERED COURT</t>
  </si>
  <si>
    <t>8343 DR. A. SANTOS AVE., ELORDE SPORTS CENTER, BRGY. SUCAT, PARAÑAQUE CITY</t>
  </si>
  <si>
    <t>TEL#: 0917-5591824 / 0919-8514228 (ENGR. LLOYD)</t>
  </si>
  <si>
    <t>KMI-QUOTE-03-26-0138</t>
  </si>
  <si>
    <t>MS. OLIVIA CHUA NG</t>
  </si>
  <si>
    <t>5 CAULIFLOWER ST. VALLE VERDE 5, BRGY. UGONG PASIG CITY</t>
  </si>
  <si>
    <t>TEL#: 0917-5401430</t>
  </si>
  <si>
    <t>KMI-QUOTE-03-26-0139</t>
  </si>
  <si>
    <t>KC-24%/6.5K/7K</t>
  </si>
  <si>
    <t>MS. JONIMAY ORAA</t>
  </si>
  <si>
    <t>PURCHASER - ADMINISTRATION DEPARTMENT</t>
  </si>
  <si>
    <t>FIRST CAVITE INDUSTRIAL ESTATE ASSOCIATION, INC.</t>
  </si>
  <si>
    <t>KMI-QUOTE-03-26-0140</t>
  </si>
  <si>
    <t>CVT-24%/6.5K/7K</t>
  </si>
  <si>
    <t>KMI-QUOTE-03-26-0134.2-rev</t>
  </si>
  <si>
    <t>DEPARTMENT OF AGRICULTURE</t>
  </si>
  <si>
    <t>KOLIN (3.0TR) CEILING CASSETTE AIRCONDITIONER 360° degrees Air Discharge</t>
  </si>
  <si>
    <t>37,980 Kj/h ; Refrigerant charge (1450g) / Type R-32 DC INVERTER SINGLE PHASE</t>
  </si>
  <si>
    <t>CSPF RATING: 5-Star ; Sound Level - 56/52/47 dB(A) - Quite Operation</t>
  </si>
  <si>
    <t>Unit Dimension (WxDxH) Indoor 830x830x245 mm ; Outdoor 890x342x673 mm</t>
  </si>
  <si>
    <t>KOLIN (3.0HP) WALL MOUNTED PRIMUS GOLD AIRCONDITIONER</t>
  </si>
  <si>
    <t>29,500 Kj/h FULL DC INVERTER W/ WIFI R-32 ; Refrigerant charge (1400g)</t>
  </si>
  <si>
    <t>CSPF RATING: 5-Star ; Sound Pressure - Indoor 54/46/44 dB(A), Outdoor 59 db(A)</t>
  </si>
  <si>
    <t>Unit Dimension (WxDxH) Indoor 1122x247x329 mm ; Outdoor 960x402x660 mm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</si>
  <si>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1 </t>
    </r>
    <r>
      <rPr>
        <b/>
        <sz val="10"/>
        <color rgb="FFFF0000"/>
        <rFont val="Segoe UI Semibold"/>
        <charset val="134"/>
      </rPr>
      <t>Ceiling Mounted AC</t>
    </r>
    <r>
      <rPr>
        <b/>
        <sz val="10"/>
        <color rgb="FF000000"/>
        <rFont val="Segoe UI Semibold"/>
        <charset val="134"/>
      </rPr>
      <t>: P12,000.00 (3tr.) / P14,000.00 (5tr.)</t>
    </r>
    <r>
      <rPr>
        <sz val="10"/>
        <color rgb="FF000000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</si>
  <si>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</si>
  <si>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</si>
  <si>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t>KMI-QUOTE-03-26-0141</t>
  </si>
  <si>
    <t>NG-24%/7K</t>
  </si>
  <si>
    <t>MS. DEBBIE JANE TE</t>
  </si>
  <si>
    <t>TEL#: 0917-8383033</t>
  </si>
  <si>
    <t>KMI-QUOTE-03-26-0142</t>
  </si>
  <si>
    <t>LCY-24%/800/1K/1.2K/1.3K/1.8K</t>
  </si>
  <si>
    <t>C &amp; F MANUFACTURING PHILS CORP.</t>
  </si>
  <si>
    <t>ATTN: MS. MARIECRIS BUSTOS</t>
  </si>
  <si>
    <t>Email: mariecris.bustos@cfmanufacturinggroup.com</t>
  </si>
  <si>
    <t>* OPTIONS FOR WINDOW TYPE *</t>
  </si>
  <si>
    <t>* OPTIONS FOR SPLIT TYPE *</t>
  </si>
  <si>
    <r>
      <rPr>
        <sz val="10"/>
        <rFont val="Segoe UI Semibold"/>
        <charset val="134"/>
      </rPr>
      <t xml:space="preserve">OTHERS: DELIVERY CHARGE </t>
    </r>
    <r>
      <rPr>
        <i/>
        <sz val="10"/>
        <rFont val="Segoe UI Semibold"/>
        <charset val="134"/>
      </rPr>
      <t>within Metro Manila</t>
    </r>
  </si>
  <si>
    <t>KMI-QUOTE-03-26-0143</t>
  </si>
  <si>
    <t>REG-24%/800/1.3K/6.5K/7K</t>
  </si>
  <si>
    <t>MR. DON SEVILLA</t>
  </si>
  <si>
    <t>UNIT 1106 BONIFACIO RIDGE CONDO, SPANISH BAY TOWER, 1ST AVE. BRGY. BGC, TAGUIG CITY</t>
  </si>
  <si>
    <t>TEL#: 0917-5362885</t>
  </si>
  <si>
    <t>KMI-QUOTE-03-26-0144</t>
  </si>
  <si>
    <t>JCY-24%/7K</t>
  </si>
  <si>
    <t>MR. GERALD ONG</t>
  </si>
  <si>
    <t>TEL#: 0917-8176846</t>
  </si>
  <si>
    <t>KMI-QUOTE-02-26-0064-rev</t>
  </si>
  <si>
    <t>MR. CHOI KAPUNAN</t>
  </si>
  <si>
    <t>TEL#: 0917-7962797</t>
  </si>
  <si>
    <t>KMI-QUOTE-03-26-0145</t>
  </si>
  <si>
    <t>JCY-24%/6.5K/7K</t>
  </si>
  <si>
    <t>3 1ST, BRGY. SAN BARTOLOME, NOVALICHES QUEZON CITY</t>
  </si>
  <si>
    <t>TEL#: 0915-8339338</t>
  </si>
  <si>
    <t>KMI-QUOTE-03-26-0146</t>
  </si>
  <si>
    <t>MMC-24%/14K/7K</t>
  </si>
  <si>
    <t>MS. CANDICE CORRAL</t>
  </si>
  <si>
    <t>UNIT 4602 &amp; 4603, CONNOR CONDOMINIUM, GREENHILLS CLUB FILIPINO ST., GREENHILLS CENTER, SAN JUAN CITY</t>
  </si>
  <si>
    <t>TEL#: 0917-6870523 / 0908-8109466</t>
  </si>
  <si>
    <t>KMI-QUOTE-03-26-0147</t>
  </si>
  <si>
    <t>MMC-24%/7K/6.5K</t>
  </si>
  <si>
    <t>KMI-QUOTE-03-26-0147.2</t>
  </si>
  <si>
    <t>CVT-24%/14K/7K</t>
  </si>
  <si>
    <t>MS. LUMEN ISABEDRA</t>
  </si>
  <si>
    <t>KMI-QUOTE-03-26-0148</t>
  </si>
  <si>
    <t>EMF-24%/1.3K</t>
  </si>
  <si>
    <t>NIBER PHILIPPINES CORP.</t>
  </si>
  <si>
    <t>U1 B7 L9 PEZA DRIVE FCIE BRGY. LANGKAAN, DASMARIÑAS CAVITE</t>
  </si>
  <si>
    <t>KOLIN 4.0HP FLOOR MOUNTED AIRCONDITIONER</t>
  </si>
  <si>
    <t>KMI-QUOTE-03-26-0149</t>
  </si>
  <si>
    <t>CVT-24%/7K/10.5K</t>
  </si>
  <si>
    <t>GROUP DEVELOPERS INC.</t>
  </si>
  <si>
    <t>Email: joyaguevarra@yahoo.com</t>
  </si>
  <si>
    <t>*We suggest to do survey/ocular on area first to know estimated cost of installation before placing unit order. - SURVEY FEE: P500.00</t>
  </si>
  <si>
    <t>KMI-QUOTE-03-26-0150</t>
  </si>
  <si>
    <t>REG-24%/10.5K/7K</t>
  </si>
  <si>
    <t>MS. SABRINA GAN</t>
  </si>
  <si>
    <t>TEL#: 0917-8715287</t>
  </si>
  <si>
    <t>KMI-QUOTE-03-26-0151</t>
  </si>
  <si>
    <t>DCG-24%/1.2K/1.8K/14K</t>
  </si>
  <si>
    <t>MR. RELLY BERNARDO</t>
  </si>
  <si>
    <t>142 AMORSOLO ST., LEGASPI VILLAGE, MAKATI CITY</t>
  </si>
  <si>
    <t>KMI-QUOTE-03-26-0152</t>
  </si>
  <si>
    <t>** Need to sign waiver agreement due to under capacity of unit choice.</t>
  </si>
  <si>
    <t>KMI-QUOTE-03-26-0147.3</t>
  </si>
  <si>
    <t>MS. PATTY MARASIGAN</t>
  </si>
  <si>
    <t>PH17 COMMONWEALTH BY CENTURY OSMENA WEST BLDG. 1, DON ANTONIO DRIVE, BATASAN HILLS QUEZON CITY</t>
  </si>
  <si>
    <t>TEL#: 0926-7185279</t>
  </si>
  <si>
    <t>* CERTUS Ai MODEL *</t>
  </si>
  <si>
    <t>* PRIMUS GOLD MODEL *</t>
  </si>
  <si>
    <t>KMI-QUOTE-03-26-0153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</si>
  <si>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2 (INSIDE LAYOUT)</t>
    </r>
  </si>
  <si>
    <t>KMI-QUOTE-03-26-0153.2</t>
  </si>
  <si>
    <t>PHESCO BLDG., 491-495 QUEZON AVE., BRGY. STO. DOMINGO, QUEZON CITY</t>
  </si>
  <si>
    <t>ATTN: MS. CZA GUERRERO</t>
  </si>
  <si>
    <t>TEL#: 0917-8473020</t>
  </si>
  <si>
    <t>KMI-QUOTE-03-26-0154</t>
  </si>
  <si>
    <t>MMC-24%/6.5K/7K</t>
  </si>
  <si>
    <t>MS. CATHY CHUA</t>
  </si>
  <si>
    <t>TEL#: 0917-8226228</t>
  </si>
  <si>
    <t>KMI-QUOTE-03-26-0155</t>
  </si>
  <si>
    <t>ATLANTIC COATINGS INCORPORATED</t>
  </si>
  <si>
    <r>
      <rPr>
        <sz val="10"/>
        <rFont val="Segoe UI Semibold"/>
        <charset val="134"/>
      </rPr>
      <t>TEL#: 0</t>
    </r>
    <r>
      <rPr>
        <b/>
        <sz val="10"/>
        <rFont val="Segoe UI Semibold"/>
        <charset val="134"/>
      </rPr>
      <t>908-9488566</t>
    </r>
  </si>
  <si>
    <t>KMI-QUOTE-03-26-0156</t>
  </si>
  <si>
    <t>TECHNOMED INTERNATIONAL INC.</t>
  </si>
  <si>
    <t>TEL#: 0917-6394974</t>
  </si>
  <si>
    <t>PRICES ARE VAT INCLUSIVE.</t>
  </si>
  <si>
    <t>KMI-QUOTE-03-26-0157</t>
  </si>
  <si>
    <t>UNIT 27C, TWO LAFEYETTE SQUARE, MEZZANINE FLOOR, 105 TORDESILLAS ST. SALCEDO VILLAGE, SAN LORENZO MAKATI CITY</t>
  </si>
  <si>
    <t>* Installation: Will be provided by assigned installer. - Kindly issue separate P.O.</t>
  </si>
  <si>
    <t>KMI-QUOTE-03-26-0098-rev</t>
  </si>
  <si>
    <t>ENGR. JONATHAN LIMET</t>
  </si>
  <si>
    <t>LOT 16, BLOCK 14, (LRC) PSD-12510, STA. ROSA ST. MAGALLANES VILLAGE, MAKATI CITY 1232</t>
  </si>
  <si>
    <r>
      <rPr>
        <sz val="10"/>
        <rFont val="Segoe UI Semibold"/>
        <charset val="134"/>
      </rPr>
      <t>TEL#: 0</t>
    </r>
    <r>
      <rPr>
        <b/>
        <sz val="10"/>
        <rFont val="Segoe UI Semibold"/>
        <charset val="134"/>
      </rPr>
      <t>918-9072993</t>
    </r>
  </si>
  <si>
    <t>* OPTION 1 - CERTUS Ai MODEL *</t>
  </si>
  <si>
    <t>* OPTION 2 - PRIMUS GOLD MODEL *</t>
  </si>
  <si>
    <t>KMI-QUOTE-03-26-0158</t>
  </si>
  <si>
    <t>SVC-24%/6.5K/7K</t>
  </si>
  <si>
    <t>TOTAL COST:</t>
  </si>
  <si>
    <t>KMI-QUOTE-03-26-0136-rev</t>
  </si>
  <si>
    <t>SUPERIOR BT, INC.</t>
  </si>
  <si>
    <t>TEL#: 0915-0893688</t>
  </si>
  <si>
    <t>KMI-QUOTE-03-26-0159</t>
  </si>
  <si>
    <t>REG-24%/600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</si>
  <si>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</si>
  <si>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</si>
  <si>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floor ceiling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</si>
  <si>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concealed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</si>
  <si>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t>*compact manual*</t>
  </si>
  <si>
    <t>*compact remote, Quad, Creo*</t>
  </si>
  <si>
    <t>*inverter*</t>
  </si>
  <si>
    <t>*regular non-inv*</t>
  </si>
  <si>
    <t>FOR SPLIT TYPE (Non-Inverter) : ONE (1) YEAR FREE PARTS AND LABOR, FIVE (5) YEARS WARRANTY ON COMPRESSOR.</t>
  </si>
  <si>
    <t>FOR FLOOR MOUNTED (Non-Inverter): ONE (1) YEAR FREE PARTS AND LABOR, THREE (3) YEARS WARRANTY ON COMPRESSOR.</t>
  </si>
  <si>
    <t>FOR FLOOR/CEILING: ONE (1) YEAR FREE PARTS AND LABOR, FIVE (5) YEARS WARRANTY ON COMPRESSOR.</t>
  </si>
  <si>
    <t>FOR AIR PURIFIER: ONE (1) YEAR FREE PARTS AND LABOR.</t>
  </si>
  <si>
    <t>FOR WATER DISPENSER: ONE (1) YEAR FREE PARTS AND LABOR, FIVE (5) YEARS WARRANTY ON COMPRESSOR.</t>
  </si>
  <si>
    <t>FOR COFFEE/TEA BAR: ONE (1) YEAR FREE PARTS AND LABOR, FIVE (5) YEARS WARRANTY ON COMPRESSOR.</t>
  </si>
  <si>
    <t>FOR PORTABLE AIRCON: ONE (1) YEAR FREE PARTS AND LABOR, FIVE (5) YEARS WARRANTY ON COMPRESSOR.</t>
  </si>
  <si>
    <t>FOR REFRIGERATOR: ONE (1) YEAR FREE PARTS AND LABOR, FIVE (5) YEARS WARRANTY ON COMPRESSOR.</t>
  </si>
  <si>
    <t>FOR AIR COOLER : ONE (1) YEAR FREE PARTS AND LABOR, FIVE (5) YEARS WARRANTY ON DC FAN MOTOR.</t>
  </si>
  <si>
    <t>FOR SHOWCASE CHILLER : ONE (1) YEAR FREE LABOR, (2) TWO YEARS ON PARTS, FIVE (5) YEARS WARRANTY ON COMPRESSOR.</t>
  </si>
  <si>
    <t>FOR INDUSTRIAL FAN (Inverter): ONE (1) YEAR FREE PARTS AND LABOR, FIVE (5) YEARS WARRANTY ON DC FAN MOTOR.</t>
  </si>
  <si>
    <t>FOR HOUSEHOLD FAN (Inverter): ONE (1) YEAR FREE PARTS AND LABOR, FIVE (5) YEARS WARRANTY ON DC FAN MOTOR.</t>
  </si>
  <si>
    <t>*10SRD / 10TRD / 10TRGDC*</t>
  </si>
  <si>
    <t>FOR AIR CIRCULATOR : ONE (1) YEAR FREE PARTS AND LABOR, ONE (1) YEAR WARRANTY ON DC FAN MOTOR.</t>
  </si>
  <si>
    <t>*NEW MODELS*</t>
  </si>
  <si>
    <t>FOR AIR CIRCULATOR : ONE (1) YEAR FREE PARTS AND LABOR, FIVE (5) YEARS WARRANTY ON DC FAN MOTOR.</t>
  </si>
  <si>
    <t>*** You may settle first payment for unit/s &amp; delivery. Installation payment can be settled directly to installer after actual works.</t>
  </si>
  <si>
    <t>** CURRENTLY NO AVAILABLE STOCKS FOR ANGLE BRACKET.</t>
  </si>
  <si>
    <t>** NO AVAILABLE STOCK FOR .</t>
  </si>
  <si>
    <t>MS. LIZA PASAMIC</t>
  </si>
  <si>
    <t>B11 L65 LEGIAN 2 NORTH, CARSADANG BAGO 1, IMUS CAVITE</t>
  </si>
  <si>
    <t>TEL#: 0976-2287432</t>
  </si>
  <si>
    <t>* QUAD SERIES MODEL *</t>
  </si>
  <si>
    <t xml:space="preserve">TOTAL: </t>
  </si>
  <si>
    <t>* CREO SERIES MODEL *</t>
  </si>
  <si>
    <t xml:space="preserve">
Confidential privileged information may be contained in this quotation. Please do not distribute to anyone any part of this message/attachment.
</t>
  </si>
  <si>
    <t>** Cost of Installation is Package with the Unit(s), this cost cannot avail separately (cost will be based on actual).</t>
  </si>
  <si>
    <t>KMI-QUOTE-06-25-0469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</si>
</sst>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mmmm\ d\,\ yyyy;@"/>
    <numFmt numFmtId="177" formatCode="_(* #,##0.00_);_(* \(#,##0.00\);_(* &quot;-&quot;??_);_(@_)"/>
    <numFmt numFmtId="178" formatCode="[$-409]d\-mmm\-yy;@"/>
  </numFmts>
  <fonts count="46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b/>
      <sz val="10"/>
      <color rgb="FFFF0000"/>
      <name val="Segoe UI Semibold"/>
      <charset val="134"/>
    </font>
    <font>
      <b/>
      <sz val="10"/>
      <name val="Arial"/>
      <charset val="134"/>
    </font>
    <font>
      <sz val="11"/>
      <name val="Segoe UI Semibold"/>
      <charset val="134"/>
    </font>
    <font>
      <b/>
      <i/>
      <sz val="11"/>
      <color rgb="FFFF0000"/>
      <name val="Calibri"/>
      <charset val="134"/>
    </font>
    <font>
      <i/>
      <sz val="10"/>
      <name val="Segoe UI Semibold"/>
      <charset val="134"/>
    </font>
    <font>
      <b/>
      <i/>
      <sz val="10"/>
      <name val="Segoe UI Semibold"/>
      <charset val="134"/>
    </font>
    <font>
      <i/>
      <u/>
      <sz val="10"/>
      <name val="Segoe UI Semibold"/>
      <charset val="134"/>
    </font>
    <font>
      <sz val="10"/>
      <color theme="1"/>
      <name val="Segoe UI Semibold"/>
      <charset val="134"/>
    </font>
    <font>
      <i/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sz val="10"/>
      <color rgb="FFFF0000"/>
      <name val="Segoe UI Semibold"/>
      <charset val="134"/>
    </font>
    <font>
      <u/>
      <sz val="10"/>
      <color theme="1"/>
      <name val="Segoe UI Semibold"/>
      <charset val="134"/>
    </font>
    <font>
      <sz val="10"/>
      <name val="Segoe UI Semibold"/>
      <charset val="0"/>
    </font>
    <font>
      <i/>
      <sz val="10"/>
      <color rgb="FFFF0000"/>
      <name val="Segoe UI Semibold"/>
      <charset val="134"/>
    </font>
    <font>
      <u/>
      <sz val="10"/>
      <name val="Segoe UI Semibold"/>
      <charset val="134"/>
    </font>
    <font>
      <b/>
      <sz val="10"/>
      <name val="Arial"/>
      <charset val="0"/>
    </font>
    <font>
      <sz val="10"/>
      <color rgb="FFFF0000"/>
      <name val="Segoe UI Semibold"/>
      <charset val="0"/>
    </font>
    <font>
      <sz val="11"/>
      <name val="Segoe UI Semibold"/>
      <charset val="0"/>
    </font>
    <font>
      <sz val="10"/>
      <color rgb="FFFF0000"/>
      <name val="Algeri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Segoe UI Semibold"/>
      <charset val="134"/>
    </font>
    <font>
      <b/>
      <i/>
      <sz val="10"/>
      <color rgb="FF000000"/>
      <name val="Segoe UI Semibold"/>
      <charset val="134"/>
    </font>
    <font>
      <b/>
      <sz val="10"/>
      <name val="Segoe UI Semibold"/>
      <charset val="134"/>
    </font>
    <font>
      <b/>
      <sz val="10"/>
      <color indexed="8"/>
      <name val="Segoe UI Semi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39985351115451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 applyFill="0" applyProtection="0"/>
  </cellStyleXfs>
  <cellXfs count="1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176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4" fontId="1" fillId="0" borderId="3" xfId="1" applyNumberFormat="1" applyFont="1" applyBorder="1" applyAlignment="1">
      <alignment horizontal="center" vertical="center"/>
    </xf>
    <xf numFmtId="39" fontId="1" fillId="0" borderId="3" xfId="1" applyNumberFormat="1" applyFont="1" applyBorder="1" applyAlignment="1">
      <alignment horizontal="center" vertical="center"/>
    </xf>
    <xf numFmtId="39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4" fontId="1" fillId="0" borderId="5" xfId="1" applyNumberFormat="1" applyFont="1" applyBorder="1" applyAlignment="1">
      <alignment horizontal="center" vertical="center"/>
    </xf>
    <xf numFmtId="39" fontId="1" fillId="0" borderId="5" xfId="1" applyNumberFormat="1" applyFont="1" applyBorder="1" applyAlignment="1">
      <alignment horizontal="center" vertical="center"/>
    </xf>
    <xf numFmtId="39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4" fontId="1" fillId="0" borderId="7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39" fontId="1" fillId="0" borderId="7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77" fontId="4" fillId="0" borderId="2" xfId="1" applyNumberFormat="1" applyFont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177" fontId="4" fillId="0" borderId="0" xfId="1" applyNumberFormat="1" applyFont="1" applyBorder="1" applyAlignment="1"/>
    <xf numFmtId="0" fontId="4" fillId="0" borderId="1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7" fontId="1" fillId="0" borderId="2" xfId="1" applyNumberFormat="1" applyFont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2" borderId="0" xfId="0" applyFont="1" applyFill="1">
      <alignment vertical="center"/>
    </xf>
    <xf numFmtId="0" fontId="1" fillId="3" borderId="0" xfId="0" applyFont="1" applyFill="1" applyAlignment="1"/>
    <xf numFmtId="0" fontId="9" fillId="0" borderId="0" xfId="0" applyFo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/>
    <xf numFmtId="39" fontId="1" fillId="0" borderId="11" xfId="1" applyNumberFormat="1" applyFont="1" applyBorder="1" applyAlignment="1">
      <alignment horizontal="center" vertical="center"/>
    </xf>
    <xf numFmtId="39" fontId="1" fillId="0" borderId="12" xfId="1" applyNumberFormat="1" applyFont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left"/>
    </xf>
    <xf numFmtId="0" fontId="10" fillId="0" borderId="0" xfId="0" applyFont="1">
      <alignment vertical="center"/>
    </xf>
    <xf numFmtId="178" fontId="11" fillId="0" borderId="0" xfId="49" applyNumberFormat="1" applyFont="1" applyFill="1" applyBorder="1" applyAlignment="1" applyProtection="1"/>
    <xf numFmtId="0" fontId="11" fillId="0" borderId="0" xfId="49" applyFont="1" applyFill="1" applyBorder="1" applyAlignment="1" applyProtection="1"/>
    <xf numFmtId="178" fontId="12" fillId="0" borderId="0" xfId="49" applyNumberFormat="1" applyFont="1" applyFill="1" applyBorder="1" applyAlignment="1" applyProtection="1"/>
    <xf numFmtId="0" fontId="12" fillId="0" borderId="0" xfId="49" applyFont="1" applyFill="1" applyBorder="1" applyAlignment="1" applyProtection="1"/>
    <xf numFmtId="0" fontId="13" fillId="0" borderId="0" xfId="0" applyFont="1" applyFill="1" applyBorder="1" applyAlignment="1"/>
    <xf numFmtId="0" fontId="1" fillId="3" borderId="0" xfId="0" applyFont="1" applyFill="1" applyBorder="1" applyAlignment="1"/>
    <xf numFmtId="0" fontId="14" fillId="0" borderId="0" xfId="0" applyFont="1">
      <alignment vertical="center"/>
    </xf>
    <xf numFmtId="176" fontId="1" fillId="0" borderId="0" xfId="0" applyNumberFormat="1" applyFont="1" applyFill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" fillId="0" borderId="13" xfId="0" applyFont="1" applyFill="1" applyBorder="1" applyAlignment="1"/>
    <xf numFmtId="39" fontId="1" fillId="0" borderId="13" xfId="1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/>
    <xf numFmtId="39" fontId="1" fillId="0" borderId="14" xfId="1" applyNumberFormat="1" applyFont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/>
    <xf numFmtId="4" fontId="1" fillId="0" borderId="7" xfId="0" applyNumberFormat="1" applyFont="1" applyFill="1" applyBorder="1" applyAlignment="1">
      <alignment horizontal="righ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3" xfId="0" applyFont="1" applyFill="1" applyBorder="1" applyAlignment="1"/>
    <xf numFmtId="39" fontId="15" fillId="0" borderId="13" xfId="1" applyNumberFormat="1" applyFont="1" applyBorder="1" applyAlignment="1">
      <alignment horizontal="center" vertical="center"/>
    </xf>
    <xf numFmtId="39" fontId="15" fillId="0" borderId="3" xfId="1" applyNumberFormat="1" applyFont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4" xfId="0" applyFont="1" applyFill="1" applyBorder="1" applyAlignment="1"/>
    <xf numFmtId="39" fontId="15" fillId="0" borderId="14" xfId="1" applyNumberFormat="1" applyFont="1" applyBorder="1" applyAlignment="1">
      <alignment horizontal="center" vertical="center"/>
    </xf>
    <xf numFmtId="39" fontId="15" fillId="0" borderId="5" xfId="1" applyNumberFormat="1" applyFont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righ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2" xfId="0" applyFont="1" applyFill="1" applyBorder="1" applyAlignment="1"/>
    <xf numFmtId="39" fontId="15" fillId="0" borderId="12" xfId="1" applyNumberFormat="1" applyFont="1" applyBorder="1" applyAlignment="1">
      <alignment horizontal="center" vertical="center"/>
    </xf>
    <xf numFmtId="39" fontId="15" fillId="0" borderId="7" xfId="1" applyNumberFormat="1" applyFont="1" applyBorder="1" applyAlignment="1">
      <alignment horizontal="center" vertical="center"/>
    </xf>
    <xf numFmtId="4" fontId="15" fillId="0" borderId="7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Fill="1" applyBorder="1" applyAlignment="1"/>
    <xf numFmtId="0" fontId="15" fillId="0" borderId="5" xfId="0" applyFont="1" applyFill="1" applyBorder="1" applyAlignment="1"/>
    <xf numFmtId="0" fontId="15" fillId="0" borderId="7" xfId="0" applyFont="1" applyFill="1" applyBorder="1" applyAlignment="1"/>
    <xf numFmtId="0" fontId="15" fillId="0" borderId="3" xfId="0" applyFont="1" applyFill="1" applyBorder="1" applyAlignment="1"/>
    <xf numFmtId="0" fontId="15" fillId="0" borderId="0" xfId="0" applyFont="1" applyFill="1" applyBorder="1" applyAlignment="1"/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5" fillId="0" borderId="0" xfId="0" applyFont="1" applyFill="1" applyAlignment="1"/>
    <xf numFmtId="176" fontId="15" fillId="0" borderId="0" xfId="0" applyNumberFormat="1" applyFont="1" applyFill="1" applyBorder="1" applyAlignment="1">
      <alignment horizontal="left"/>
    </xf>
    <xf numFmtId="0" fontId="20" fillId="0" borderId="9" xfId="0" applyFont="1" applyFill="1" applyBorder="1" applyAlignment="1">
      <alignment horizontal="left"/>
    </xf>
    <xf numFmtId="0" fontId="20" fillId="0" borderId="11" xfId="0" applyFont="1" applyFill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center"/>
    </xf>
    <xf numFmtId="177" fontId="20" fillId="0" borderId="2" xfId="1" applyNumberFormat="1" applyFont="1" applyBorder="1" applyAlignment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177" fontId="20" fillId="0" borderId="0" xfId="1" applyNumberFormat="1" applyFont="1" applyBorder="1" applyAlignment="1"/>
    <xf numFmtId="0" fontId="15" fillId="0" borderId="4" xfId="0" applyFont="1" applyFill="1" applyBorder="1" applyAlignment="1">
      <alignment horizontal="center" vertical="center"/>
    </xf>
    <xf numFmtId="4" fontId="15" fillId="0" borderId="3" xfId="1" applyNumberFormat="1" applyFont="1" applyBorder="1" applyAlignment="1">
      <alignment horizontal="center" vertical="center"/>
    </xf>
    <xf numFmtId="39" fontId="15" fillId="0" borderId="3" xfId="0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center" vertical="center"/>
    </xf>
    <xf numFmtId="4" fontId="15" fillId="0" borderId="5" xfId="1" applyNumberFormat="1" applyFont="1" applyBorder="1" applyAlignment="1">
      <alignment horizontal="center" vertical="center"/>
    </xf>
    <xf numFmtId="39" fontId="15" fillId="0" borderId="5" xfId="0" applyNumberFormat="1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center" vertical="center"/>
    </xf>
    <xf numFmtId="4" fontId="15" fillId="0" borderId="7" xfId="1" applyNumberFormat="1" applyFont="1" applyBorder="1" applyAlignment="1">
      <alignment horizontal="center" vertical="center"/>
    </xf>
    <xf numFmtId="39" fontId="15" fillId="0" borderId="7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left" vertical="center"/>
    </xf>
    <xf numFmtId="44" fontId="1" fillId="0" borderId="12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177" fontId="15" fillId="0" borderId="2" xfId="1" applyNumberFormat="1" applyFont="1" applyBorder="1" applyAlignment="1"/>
    <xf numFmtId="0" fontId="1" fillId="0" borderId="0" xfId="0" applyFont="1" applyFill="1" applyBorder="1" applyAlignment="1">
      <alignment horizontal="center" vertical="center"/>
    </xf>
    <xf numFmtId="39" fontId="1" fillId="0" borderId="0" xfId="1" applyNumberFormat="1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39" fontId="15" fillId="0" borderId="12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8" xfId="0" applyFont="1" applyFill="1" applyBorder="1" applyAlignment="1"/>
    <xf numFmtId="0" fontId="21" fillId="0" borderId="0" xfId="0" applyFont="1" applyFill="1" applyBorder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5" Type="http://schemas.openxmlformats.org/officeDocument/2006/relationships/styles" Target="styles.xml"/><Relationship Id="rId94" Type="http://schemas.openxmlformats.org/officeDocument/2006/relationships/sharedStrings" Target="sharedStrings.xml"/><Relationship Id="rId93" Type="http://schemas.openxmlformats.org/officeDocument/2006/relationships/theme" Target="theme/theme1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topLeftCell="A7" workbookViewId="0">
      <selection activeCell="A29" sqref="$A29:$XFD3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0</v>
      </c>
      <c r="B7" s="3"/>
    </row>
    <row r="8" spans="1:2">
      <c r="A8" s="3" t="s">
        <v>1</v>
      </c>
      <c r="B8" s="3"/>
    </row>
    <row r="9" spans="1:2">
      <c r="A9" s="1" t="s">
        <v>2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</v>
      </c>
    </row>
    <row r="18" ht="15" customHeight="1" spans="2:3">
      <c r="B18" s="44"/>
      <c r="C18" s="4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14</v>
      </c>
      <c r="D20" s="69">
        <v>157995</v>
      </c>
      <c r="E20" s="13">
        <f>(D20*0.76)-12000</f>
        <v>108076.2</v>
      </c>
      <c r="F20" s="9" t="s">
        <v>15</v>
      </c>
      <c r="G20" s="70">
        <f>E20*A20</f>
        <v>108076.2</v>
      </c>
    </row>
    <row r="21" spans="1:7">
      <c r="A21" s="15"/>
      <c r="B21" s="15"/>
      <c r="C21" s="71" t="s">
        <v>16</v>
      </c>
      <c r="D21" s="72"/>
      <c r="E21" s="19"/>
      <c r="F21" s="15"/>
      <c r="G21" s="73"/>
    </row>
    <row r="22" ht="15" spans="1:7">
      <c r="A22" s="21"/>
      <c r="B22" s="21"/>
      <c r="C22" s="74" t="s">
        <v>17</v>
      </c>
      <c r="D22" s="55"/>
      <c r="E22" s="25"/>
      <c r="F22" s="21"/>
      <c r="G22" s="75"/>
    </row>
    <row r="23" spans="1:7">
      <c r="A23" s="9">
        <v>1</v>
      </c>
      <c r="B23" s="9" t="s">
        <v>13</v>
      </c>
      <c r="C23" s="68" t="s">
        <v>18</v>
      </c>
      <c r="D23" s="69">
        <v>121995</v>
      </c>
      <c r="E23" s="13">
        <f>(D23*0.76)-7000</f>
        <v>85716.2</v>
      </c>
      <c r="F23" s="9" t="s">
        <v>15</v>
      </c>
      <c r="G23" s="70">
        <f>E23*A23</f>
        <v>85716.2</v>
      </c>
    </row>
    <row r="24" spans="1:7">
      <c r="A24" s="15"/>
      <c r="B24" s="15"/>
      <c r="C24" s="71" t="s">
        <v>16</v>
      </c>
      <c r="D24" s="72"/>
      <c r="E24" s="19"/>
      <c r="F24" s="15"/>
      <c r="G24" s="73"/>
    </row>
    <row r="25" ht="15" spans="1:7">
      <c r="A25" s="21"/>
      <c r="B25" s="21"/>
      <c r="C25" s="74" t="s">
        <v>19</v>
      </c>
      <c r="D25" s="55"/>
      <c r="E25" s="25"/>
      <c r="F25" s="21"/>
      <c r="G25" s="75"/>
    </row>
    <row r="26" spans="1:7">
      <c r="A26" s="9">
        <v>1</v>
      </c>
      <c r="B26" s="9" t="s">
        <v>13</v>
      </c>
      <c r="C26" s="68" t="s">
        <v>20</v>
      </c>
      <c r="D26" s="69">
        <v>30995</v>
      </c>
      <c r="E26" s="13">
        <f>(D26*0.76)-6500</f>
        <v>17056.2</v>
      </c>
      <c r="F26" s="9" t="s">
        <v>15</v>
      </c>
      <c r="G26" s="70">
        <f>E26*A26</f>
        <v>17056.2</v>
      </c>
    </row>
    <row r="27" spans="1:7">
      <c r="A27" s="15"/>
      <c r="B27" s="15"/>
      <c r="C27" s="71" t="s">
        <v>21</v>
      </c>
      <c r="D27" s="72"/>
      <c r="E27" s="19"/>
      <c r="F27" s="15"/>
      <c r="G27" s="73"/>
    </row>
    <row r="28" ht="15" spans="1:7">
      <c r="A28" s="21"/>
      <c r="B28" s="21"/>
      <c r="C28" s="74" t="s">
        <v>22</v>
      </c>
      <c r="D28" s="55"/>
      <c r="E28" s="25"/>
      <c r="F28" s="21"/>
      <c r="G28" s="75"/>
    </row>
    <row r="29" ht="17.25" spans="1:7">
      <c r="A29" s="27" t="s">
        <v>23</v>
      </c>
      <c r="B29" s="35"/>
      <c r="C29" s="35"/>
      <c r="D29" s="28"/>
      <c r="E29" s="29"/>
      <c r="F29" s="36" t="s">
        <v>15</v>
      </c>
      <c r="G29" s="31">
        <f>SUM(G20:G28)</f>
        <v>210848.6</v>
      </c>
    </row>
    <row r="30" ht="15" spans="1:7">
      <c r="A30" s="51" t="s">
        <v>24</v>
      </c>
      <c r="B30" s="52"/>
      <c r="C30" s="53"/>
      <c r="D30" s="54"/>
      <c r="E30" s="55"/>
      <c r="F30" s="21" t="s">
        <v>15</v>
      </c>
      <c r="G30" s="56">
        <v>152845</v>
      </c>
    </row>
    <row r="31" customFormat="1" ht="15.75" spans="1:8">
      <c r="A31" s="39" t="s">
        <v>25</v>
      </c>
      <c r="B31" s="57"/>
      <c r="C31" s="57"/>
      <c r="D31" s="40"/>
      <c r="E31" s="41"/>
      <c r="F31" s="42" t="s">
        <v>15</v>
      </c>
      <c r="G31" s="43">
        <v>600</v>
      </c>
      <c r="H31" s="2"/>
    </row>
    <row r="32" ht="17.25" spans="1:7">
      <c r="A32" s="27" t="s">
        <v>26</v>
      </c>
      <c r="B32" s="35"/>
      <c r="C32" s="35"/>
      <c r="D32" s="28"/>
      <c r="E32" s="29"/>
      <c r="F32" s="36" t="s">
        <v>15</v>
      </c>
      <c r="G32" s="31">
        <f>SUM(G29:G31)</f>
        <v>364293.6</v>
      </c>
    </row>
    <row r="33" ht="16.5" spans="1:7">
      <c r="A33" s="32"/>
      <c r="B33" s="32"/>
      <c r="C33" s="32"/>
      <c r="D33" s="32"/>
      <c r="E33" s="32"/>
      <c r="F33" s="33"/>
      <c r="G33" s="34"/>
    </row>
    <row r="34" spans="1:1">
      <c r="A34" s="1" t="s">
        <v>27</v>
      </c>
    </row>
    <row r="35" spans="2:2">
      <c r="B35" s="1" t="s">
        <v>28</v>
      </c>
    </row>
    <row r="37" s="1" customFormat="1" spans="1:1">
      <c r="A37" s="1" t="s">
        <v>29</v>
      </c>
    </row>
    <row r="38" customFormat="1" ht="15" spans="1:2">
      <c r="A38" s="49"/>
      <c r="B38" s="1" t="s">
        <v>30</v>
      </c>
    </row>
    <row r="39" customFormat="1" ht="15" spans="1:2">
      <c r="A39" s="49"/>
      <c r="B39" s="1" t="s">
        <v>31</v>
      </c>
    </row>
    <row r="40" customFormat="1" ht="15" spans="1:2">
      <c r="A40" s="49"/>
      <c r="B40" s="91" t="s">
        <v>32</v>
      </c>
    </row>
    <row r="41" customFormat="1" ht="15" spans="1:2">
      <c r="A41" s="49"/>
      <c r="B41" s="1"/>
    </row>
    <row r="42" spans="1:1">
      <c r="A42" s="1" t="s">
        <v>33</v>
      </c>
    </row>
    <row r="43" spans="2:2">
      <c r="B43" s="1" t="s">
        <v>34</v>
      </c>
    </row>
    <row r="44" spans="2:2">
      <c r="B44" s="1" t="s">
        <v>35</v>
      </c>
    </row>
    <row r="46" s="1" customFormat="1" spans="1:1">
      <c r="A46" s="1" t="s">
        <v>36</v>
      </c>
    </row>
    <row r="47" s="1" customFormat="1" spans="2:2">
      <c r="B47" s="1" t="s">
        <v>37</v>
      </c>
    </row>
    <row r="48" spans="2:2">
      <c r="B48" s="44" t="s">
        <v>38</v>
      </c>
    </row>
    <row r="50" spans="2:2">
      <c r="B50" s="1" t="s">
        <v>39</v>
      </c>
    </row>
    <row r="51" spans="2:2">
      <c r="B51" s="1" t="s">
        <v>40</v>
      </c>
    </row>
    <row r="52" spans="2:2">
      <c r="B52" s="65"/>
    </row>
    <row r="53" spans="2:2">
      <c r="B53" s="46"/>
    </row>
    <row r="54" spans="2:2">
      <c r="B54" s="46"/>
    </row>
    <row r="55" spans="2:2">
      <c r="B55" s="46"/>
    </row>
    <row r="56" spans="2:2">
      <c r="B56" s="46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44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50</v>
      </c>
      <c r="D74" s="1" t="s">
        <v>51</v>
      </c>
      <c r="E74" s="1" t="s">
        <v>52</v>
      </c>
    </row>
    <row r="75" spans="1:5">
      <c r="A75" s="1" t="s">
        <v>53</v>
      </c>
      <c r="E75" s="1" t="s">
        <v>54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27" workbookViewId="0">
      <selection activeCell="F68" sqref="F6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141</v>
      </c>
      <c r="B7" s="3"/>
    </row>
    <row r="8" spans="1:2">
      <c r="A8" s="66" t="s">
        <v>142</v>
      </c>
      <c r="B8" s="3"/>
    </row>
    <row r="9" spans="1:1">
      <c r="A9" s="66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125</v>
      </c>
    </row>
    <row r="17" ht="15" customHeight="1" spans="2:3">
      <c r="B17" s="44"/>
      <c r="C17" s="4" t="s">
        <v>104</v>
      </c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2</v>
      </c>
      <c r="B19" s="9" t="s">
        <v>13</v>
      </c>
      <c r="C19" s="68" t="s">
        <v>143</v>
      </c>
      <c r="D19" s="69">
        <v>78095</v>
      </c>
      <c r="E19" s="13">
        <f>(D19*0.76)-7000</f>
        <v>52352.2</v>
      </c>
      <c r="F19" s="9" t="s">
        <v>15</v>
      </c>
      <c r="G19" s="70">
        <f>E19*A19</f>
        <v>104704.4</v>
      </c>
    </row>
    <row r="20" spans="1:7">
      <c r="A20" s="15"/>
      <c r="B20" s="15"/>
      <c r="C20" s="71" t="s">
        <v>57</v>
      </c>
      <c r="D20" s="72"/>
      <c r="E20" s="19"/>
      <c r="F20" s="15"/>
      <c r="G20" s="73"/>
    </row>
    <row r="21" ht="15" spans="1:7">
      <c r="A21" s="21"/>
      <c r="B21" s="21"/>
      <c r="C21" s="74" t="s">
        <v>144</v>
      </c>
      <c r="D21" s="55"/>
      <c r="E21" s="25"/>
      <c r="F21" s="21"/>
      <c r="G21" s="75"/>
    </row>
    <row r="22" spans="1:7">
      <c r="A22" s="9">
        <v>1</v>
      </c>
      <c r="B22" s="9" t="s">
        <v>13</v>
      </c>
      <c r="C22" s="68" t="s">
        <v>105</v>
      </c>
      <c r="D22" s="69">
        <v>42995</v>
      </c>
      <c r="E22" s="13">
        <f>(D22*0.76)-6500</f>
        <v>26176.2</v>
      </c>
      <c r="F22" s="9" t="s">
        <v>15</v>
      </c>
      <c r="G22" s="70">
        <f>E22*A22</f>
        <v>26176.2</v>
      </c>
    </row>
    <row r="23" spans="1:7">
      <c r="A23" s="15"/>
      <c r="B23" s="15"/>
      <c r="C23" s="71" t="s">
        <v>21</v>
      </c>
      <c r="D23" s="72"/>
      <c r="E23" s="19"/>
      <c r="F23" s="15"/>
      <c r="G23" s="73"/>
    </row>
    <row r="24" ht="15" spans="1:7">
      <c r="A24" s="21"/>
      <c r="B24" s="21"/>
      <c r="C24" s="74" t="s">
        <v>106</v>
      </c>
      <c r="D24" s="55"/>
      <c r="E24" s="25"/>
      <c r="F24" s="21"/>
      <c r="G24" s="75"/>
    </row>
    <row r="25" spans="1:7">
      <c r="A25" s="9">
        <v>1</v>
      </c>
      <c r="B25" s="9" t="s">
        <v>13</v>
      </c>
      <c r="C25" s="11" t="s">
        <v>145</v>
      </c>
      <c r="D25" s="12">
        <v>37695</v>
      </c>
      <c r="E25" s="13">
        <f>(D25*0.76)-1200</f>
        <v>27448.2</v>
      </c>
      <c r="F25" s="9" t="s">
        <v>15</v>
      </c>
      <c r="G25" s="14">
        <f>E25*A25</f>
        <v>27448.2</v>
      </c>
    </row>
    <row r="26" spans="1:7">
      <c r="A26" s="15"/>
      <c r="B26" s="15"/>
      <c r="C26" s="17" t="s">
        <v>108</v>
      </c>
      <c r="D26" s="18"/>
      <c r="E26" s="19"/>
      <c r="F26" s="15"/>
      <c r="G26" s="20"/>
    </row>
    <row r="27" spans="1:7">
      <c r="A27" s="15"/>
      <c r="B27" s="15"/>
      <c r="C27" s="17" t="s">
        <v>146</v>
      </c>
      <c r="D27" s="18"/>
      <c r="E27" s="19"/>
      <c r="F27" s="15"/>
      <c r="G27" s="20"/>
    </row>
    <row r="28" ht="15" spans="1:7">
      <c r="A28" s="21"/>
      <c r="B28" s="21"/>
      <c r="C28" s="23" t="s">
        <v>147</v>
      </c>
      <c r="D28" s="24"/>
      <c r="E28" s="25"/>
      <c r="F28" s="21"/>
      <c r="G28" s="26"/>
    </row>
    <row r="29" ht="15" spans="1:7">
      <c r="A29" s="39" t="s">
        <v>25</v>
      </c>
      <c r="B29" s="57"/>
      <c r="C29" s="57"/>
      <c r="D29" s="40"/>
      <c r="E29" s="41"/>
      <c r="F29" s="42" t="s">
        <v>15</v>
      </c>
      <c r="G29" s="43">
        <v>600</v>
      </c>
    </row>
    <row r="30" ht="17.25" spans="1:7">
      <c r="A30" s="27" t="s">
        <v>87</v>
      </c>
      <c r="B30" s="35"/>
      <c r="C30" s="35"/>
      <c r="D30" s="28"/>
      <c r="E30" s="29"/>
      <c r="F30" s="36" t="s">
        <v>15</v>
      </c>
      <c r="G30" s="31">
        <f>SUM(G19:G29)</f>
        <v>158928.8</v>
      </c>
    </row>
    <row r="31" ht="16.5" spans="1:7">
      <c r="A31" s="32"/>
      <c r="B31" s="32"/>
      <c r="C31" s="32"/>
      <c r="D31" s="32"/>
      <c r="E31" s="32"/>
      <c r="F31" s="33"/>
      <c r="G31" s="34"/>
    </row>
    <row r="32" spans="1:1">
      <c r="A32" s="1" t="s">
        <v>27</v>
      </c>
    </row>
    <row r="33" spans="2:2">
      <c r="B33" s="1" t="s">
        <v>28</v>
      </c>
    </row>
    <row r="35" s="1" customFormat="1" spans="1:1">
      <c r="A35" s="1" t="s">
        <v>29</v>
      </c>
    </row>
    <row r="36" customFormat="1" ht="15" spans="1:2">
      <c r="A36" s="49"/>
      <c r="B36" s="1" t="s">
        <v>30</v>
      </c>
    </row>
    <row r="37" customFormat="1" ht="15" spans="1:2">
      <c r="A37" s="49"/>
      <c r="B37" s="1"/>
    </row>
    <row r="38" s="1" customFormat="1" spans="1:1">
      <c r="A38" s="1" t="s">
        <v>73</v>
      </c>
    </row>
    <row r="39" s="1" customFormat="1" spans="2:2">
      <c r="B39" s="1" t="s">
        <v>117</v>
      </c>
    </row>
    <row r="40" s="1" customFormat="1" spans="2:2">
      <c r="B40" s="1" t="s">
        <v>118</v>
      </c>
    </row>
    <row r="41" s="1" customFormat="1" spans="2:2">
      <c r="B41" s="1" t="s">
        <v>119</v>
      </c>
    </row>
    <row r="42" s="2" customFormat="1" spans="2:2">
      <c r="B42" s="1" t="s">
        <v>120</v>
      </c>
    </row>
    <row r="44" spans="1:1">
      <c r="A44" s="1" t="s">
        <v>33</v>
      </c>
    </row>
    <row r="45" spans="2:2">
      <c r="B45" s="1" t="s">
        <v>35</v>
      </c>
    </row>
    <row r="46" spans="2:2">
      <c r="B46" s="1" t="s">
        <v>121</v>
      </c>
    </row>
    <row r="48" spans="1:1">
      <c r="A48" s="1" t="s">
        <v>36</v>
      </c>
    </row>
    <row r="49" spans="2:2">
      <c r="B49" s="1" t="s">
        <v>37</v>
      </c>
    </row>
    <row r="51" spans="2:2">
      <c r="B51" s="1" t="s">
        <v>39</v>
      </c>
    </row>
    <row r="52" spans="2:2">
      <c r="B52" s="1" t="s">
        <v>40</v>
      </c>
    </row>
    <row r="53" spans="2:2">
      <c r="B53" s="2"/>
    </row>
    <row r="54" spans="2:2">
      <c r="B54" s="46" t="s">
        <v>128</v>
      </c>
    </row>
    <row r="55" spans="2:2">
      <c r="B55" s="46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44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148</v>
      </c>
      <c r="D74" s="1" t="s">
        <v>51</v>
      </c>
      <c r="E74" s="1" t="s">
        <v>52</v>
      </c>
    </row>
    <row r="75" spans="1:5">
      <c r="A75" s="1" t="s">
        <v>149</v>
      </c>
      <c r="E75" s="1" t="s">
        <v>54</v>
      </c>
    </row>
  </sheetData>
  <mergeCells count="21">
    <mergeCell ref="A4:B4"/>
    <mergeCell ref="A29:E29"/>
    <mergeCell ref="A30:E30"/>
    <mergeCell ref="A19:A21"/>
    <mergeCell ref="A22:A24"/>
    <mergeCell ref="A25:A28"/>
    <mergeCell ref="B19:B21"/>
    <mergeCell ref="B22:B24"/>
    <mergeCell ref="B25:B28"/>
    <mergeCell ref="D19:D21"/>
    <mergeCell ref="D22:D24"/>
    <mergeCell ref="D25:D28"/>
    <mergeCell ref="E19:E21"/>
    <mergeCell ref="E22:E24"/>
    <mergeCell ref="E25:E28"/>
    <mergeCell ref="F19:F21"/>
    <mergeCell ref="F22:F24"/>
    <mergeCell ref="F25:F28"/>
    <mergeCell ref="G19:G21"/>
    <mergeCell ref="G22:G24"/>
    <mergeCell ref="G25:G28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50" workbookViewId="0">
      <selection activeCell="A74" sqref="A7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141</v>
      </c>
      <c r="B7" s="3"/>
    </row>
    <row r="8" spans="1:2">
      <c r="A8" s="66" t="s">
        <v>142</v>
      </c>
      <c r="B8" s="3"/>
    </row>
    <row r="9" spans="1:1">
      <c r="A9" s="66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125</v>
      </c>
    </row>
    <row r="17" ht="15" customHeight="1" spans="2:3">
      <c r="B17" s="44"/>
      <c r="C17" s="4" t="s">
        <v>111</v>
      </c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2</v>
      </c>
      <c r="B19" s="9" t="s">
        <v>13</v>
      </c>
      <c r="C19" s="68" t="s">
        <v>143</v>
      </c>
      <c r="D19" s="69">
        <v>78095</v>
      </c>
      <c r="E19" s="13">
        <f>(D19*0.76)-7000</f>
        <v>52352.2</v>
      </c>
      <c r="F19" s="9" t="s">
        <v>15</v>
      </c>
      <c r="G19" s="70">
        <f>E19*A19</f>
        <v>104704.4</v>
      </c>
    </row>
    <row r="20" spans="1:7">
      <c r="A20" s="15"/>
      <c r="B20" s="15"/>
      <c r="C20" s="71" t="s">
        <v>57</v>
      </c>
      <c r="D20" s="72"/>
      <c r="E20" s="19"/>
      <c r="F20" s="15"/>
      <c r="G20" s="73"/>
    </row>
    <row r="21" ht="15" spans="1:7">
      <c r="A21" s="21"/>
      <c r="B21" s="21"/>
      <c r="C21" s="74" t="s">
        <v>144</v>
      </c>
      <c r="D21" s="55"/>
      <c r="E21" s="25"/>
      <c r="F21" s="21"/>
      <c r="G21" s="75"/>
    </row>
    <row r="22" spans="1:7">
      <c r="A22" s="9">
        <v>1</v>
      </c>
      <c r="B22" s="9" t="s">
        <v>13</v>
      </c>
      <c r="C22" s="68" t="s">
        <v>112</v>
      </c>
      <c r="D22" s="69">
        <v>60595</v>
      </c>
      <c r="E22" s="13">
        <f>(D22*0.76)-7000</f>
        <v>39052.2</v>
      </c>
      <c r="F22" s="9" t="s">
        <v>15</v>
      </c>
      <c r="G22" s="70">
        <f>E22*A22</f>
        <v>39052.2</v>
      </c>
    </row>
    <row r="23" spans="1:7">
      <c r="A23" s="15"/>
      <c r="B23" s="15"/>
      <c r="C23" s="71" t="s">
        <v>57</v>
      </c>
      <c r="D23" s="72"/>
      <c r="E23" s="19"/>
      <c r="F23" s="15"/>
      <c r="G23" s="73"/>
    </row>
    <row r="24" ht="15" spans="1:7">
      <c r="A24" s="21"/>
      <c r="B24" s="21"/>
      <c r="C24" s="74" t="s">
        <v>106</v>
      </c>
      <c r="D24" s="55"/>
      <c r="E24" s="25"/>
      <c r="F24" s="21"/>
      <c r="G24" s="75"/>
    </row>
    <row r="25" spans="1:7">
      <c r="A25" s="9">
        <v>1</v>
      </c>
      <c r="B25" s="9" t="s">
        <v>13</v>
      </c>
      <c r="C25" s="11" t="s">
        <v>150</v>
      </c>
      <c r="D25" s="69">
        <v>44195</v>
      </c>
      <c r="E25" s="13">
        <f>(D25*0.76)-1800</f>
        <v>31788.2</v>
      </c>
      <c r="F25" s="9" t="s">
        <v>15</v>
      </c>
      <c r="G25" s="70">
        <f>E25*A25</f>
        <v>31788.2</v>
      </c>
    </row>
    <row r="26" spans="1:7">
      <c r="A26" s="15"/>
      <c r="B26" s="15"/>
      <c r="C26" s="17" t="s">
        <v>114</v>
      </c>
      <c r="D26" s="72"/>
      <c r="E26" s="19"/>
      <c r="F26" s="15"/>
      <c r="G26" s="73"/>
    </row>
    <row r="27" spans="1:7">
      <c r="A27" s="15"/>
      <c r="B27" s="15"/>
      <c r="C27" s="17" t="s">
        <v>151</v>
      </c>
      <c r="D27" s="72"/>
      <c r="E27" s="19"/>
      <c r="F27" s="15"/>
      <c r="G27" s="73"/>
    </row>
    <row r="28" ht="15" spans="1:7">
      <c r="A28" s="21"/>
      <c r="B28" s="21"/>
      <c r="C28" s="23" t="s">
        <v>152</v>
      </c>
      <c r="D28" s="55"/>
      <c r="E28" s="25"/>
      <c r="F28" s="21"/>
      <c r="G28" s="75"/>
    </row>
    <row r="29" ht="15" spans="1:7">
      <c r="A29" s="39" t="s">
        <v>25</v>
      </c>
      <c r="B29" s="57"/>
      <c r="C29" s="57"/>
      <c r="D29" s="40"/>
      <c r="E29" s="41"/>
      <c r="F29" s="42" t="s">
        <v>15</v>
      </c>
      <c r="G29" s="43">
        <v>600</v>
      </c>
    </row>
    <row r="30" ht="17.25" spans="1:7">
      <c r="A30" s="27" t="s">
        <v>87</v>
      </c>
      <c r="B30" s="35"/>
      <c r="C30" s="35"/>
      <c r="D30" s="28"/>
      <c r="E30" s="29"/>
      <c r="F30" s="36" t="s">
        <v>15</v>
      </c>
      <c r="G30" s="31">
        <f>SUM(G19:G29)</f>
        <v>176144.8</v>
      </c>
    </row>
    <row r="31" ht="16.5" spans="1:7">
      <c r="A31" s="32"/>
      <c r="B31" s="32"/>
      <c r="C31" s="32"/>
      <c r="D31" s="32"/>
      <c r="E31" s="32"/>
      <c r="F31" s="33"/>
      <c r="G31" s="34"/>
    </row>
    <row r="32" spans="1:1">
      <c r="A32" s="1" t="s">
        <v>27</v>
      </c>
    </row>
    <row r="33" spans="2:2">
      <c r="B33" s="1" t="s">
        <v>28</v>
      </c>
    </row>
    <row r="35" s="1" customFormat="1" spans="1:1">
      <c r="A35" s="1" t="s">
        <v>29</v>
      </c>
    </row>
    <row r="36" customFormat="1" ht="15" spans="1:2">
      <c r="A36" s="49"/>
      <c r="B36" s="1" t="s">
        <v>30</v>
      </c>
    </row>
    <row r="37" customFormat="1" ht="15" spans="1:2">
      <c r="A37" s="49"/>
      <c r="B37" s="1"/>
    </row>
    <row r="38" s="1" customFormat="1" spans="1:1">
      <c r="A38" s="1" t="s">
        <v>73</v>
      </c>
    </row>
    <row r="39" s="1" customFormat="1" spans="2:2">
      <c r="B39" s="1" t="s">
        <v>117</v>
      </c>
    </row>
    <row r="40" s="1" customFormat="1" spans="2:2">
      <c r="B40" s="1" t="s">
        <v>118</v>
      </c>
    </row>
    <row r="41" s="1" customFormat="1" spans="2:2">
      <c r="B41" s="1" t="s">
        <v>119</v>
      </c>
    </row>
    <row r="42" s="2" customFormat="1" spans="2:2">
      <c r="B42" s="1" t="s">
        <v>120</v>
      </c>
    </row>
    <row r="44" spans="1:1">
      <c r="A44" s="1" t="s">
        <v>33</v>
      </c>
    </row>
    <row r="45" spans="2:2">
      <c r="B45" s="1" t="s">
        <v>35</v>
      </c>
    </row>
    <row r="46" spans="2:2">
      <c r="B46" s="1" t="s">
        <v>121</v>
      </c>
    </row>
    <row r="48" spans="1:1">
      <c r="A48" s="1" t="s">
        <v>36</v>
      </c>
    </row>
    <row r="49" spans="2:2">
      <c r="B49" s="1" t="s">
        <v>37</v>
      </c>
    </row>
    <row r="51" spans="2:2">
      <c r="B51" s="1" t="s">
        <v>39</v>
      </c>
    </row>
    <row r="52" spans="2:2">
      <c r="B52" s="1" t="s">
        <v>40</v>
      </c>
    </row>
    <row r="53" spans="2:2">
      <c r="B53" s="2"/>
    </row>
    <row r="54" spans="2:2">
      <c r="B54" s="46" t="s">
        <v>128</v>
      </c>
    </row>
    <row r="55" spans="2:2">
      <c r="B55" s="46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44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153</v>
      </c>
      <c r="D74" s="1" t="s">
        <v>51</v>
      </c>
      <c r="E74" s="1" t="s">
        <v>52</v>
      </c>
    </row>
    <row r="75" spans="1:5">
      <c r="A75" s="1" t="s">
        <v>154</v>
      </c>
      <c r="E75" s="1" t="s">
        <v>54</v>
      </c>
    </row>
  </sheetData>
  <mergeCells count="21">
    <mergeCell ref="A4:B4"/>
    <mergeCell ref="A29:E29"/>
    <mergeCell ref="A30:E30"/>
    <mergeCell ref="A19:A21"/>
    <mergeCell ref="A22:A24"/>
    <mergeCell ref="A25:A28"/>
    <mergeCell ref="B19:B21"/>
    <mergeCell ref="B22:B24"/>
    <mergeCell ref="B25:B28"/>
    <mergeCell ref="D19:D21"/>
    <mergeCell ref="D22:D24"/>
    <mergeCell ref="D25:D28"/>
    <mergeCell ref="E19:E21"/>
    <mergeCell ref="E22:E24"/>
    <mergeCell ref="E25:E28"/>
    <mergeCell ref="F19:F21"/>
    <mergeCell ref="F22:F24"/>
    <mergeCell ref="F25:F28"/>
    <mergeCell ref="G19:G21"/>
    <mergeCell ref="G22:G24"/>
    <mergeCell ref="G25:G28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11" workbookViewId="0">
      <selection activeCell="A16" sqref="A16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155</v>
      </c>
    </row>
    <row r="8" spans="1:1">
      <c r="A8" s="3" t="s">
        <v>156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157</v>
      </c>
    </row>
    <row r="18" ht="15" spans="3:3">
      <c r="C18" s="67" t="s">
        <v>104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105</v>
      </c>
      <c r="D20" s="69">
        <v>42995</v>
      </c>
      <c r="E20" s="13">
        <f>(D20*0.76)-6500</f>
        <v>26176.2</v>
      </c>
      <c r="F20" s="9" t="s">
        <v>15</v>
      </c>
      <c r="G20" s="70">
        <f>E20*A20</f>
        <v>26176.2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106</v>
      </c>
      <c r="D22" s="55"/>
      <c r="E22" s="25"/>
      <c r="F22" s="21"/>
      <c r="G22" s="75"/>
    </row>
    <row r="23" ht="15" spans="1:7">
      <c r="A23" s="39" t="s">
        <v>25</v>
      </c>
      <c r="B23" s="57"/>
      <c r="C23" s="57"/>
      <c r="D23" s="40"/>
      <c r="E23" s="41"/>
      <c r="F23" s="42" t="s">
        <v>15</v>
      </c>
      <c r="G23" s="43">
        <v>600</v>
      </c>
    </row>
    <row r="24" ht="17.25" spans="1:7">
      <c r="A24" s="27" t="s">
        <v>23</v>
      </c>
      <c r="B24" s="35"/>
      <c r="C24" s="35"/>
      <c r="D24" s="28"/>
      <c r="E24" s="29"/>
      <c r="F24" s="36" t="s">
        <v>15</v>
      </c>
      <c r="G24" s="31">
        <f>SUM(G20:G23)</f>
        <v>26776.2</v>
      </c>
    </row>
    <row r="25" ht="16.5" spans="1:7">
      <c r="A25" s="32"/>
      <c r="B25" s="32"/>
      <c r="C25" s="32"/>
      <c r="D25" s="32"/>
      <c r="E25" s="32"/>
      <c r="F25" s="37"/>
      <c r="G25" s="34"/>
    </row>
    <row r="26" ht="15" spans="3:3">
      <c r="C26" s="67" t="s">
        <v>111</v>
      </c>
    </row>
    <row r="27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spans="1:7">
      <c r="A28" s="9">
        <v>1</v>
      </c>
      <c r="B28" s="9" t="s">
        <v>13</v>
      </c>
      <c r="C28" s="68" t="s">
        <v>112</v>
      </c>
      <c r="D28" s="69">
        <v>60595</v>
      </c>
      <c r="E28" s="13">
        <f>(D28*0.76)-7000</f>
        <v>39052.2</v>
      </c>
      <c r="F28" s="9" t="s">
        <v>15</v>
      </c>
      <c r="G28" s="70">
        <f>E28*A28</f>
        <v>39052.2</v>
      </c>
    </row>
    <row r="29" spans="1:7">
      <c r="A29" s="15"/>
      <c r="B29" s="15"/>
      <c r="C29" s="71" t="s">
        <v>57</v>
      </c>
      <c r="D29" s="72"/>
      <c r="E29" s="19"/>
      <c r="F29" s="15"/>
      <c r="G29" s="73"/>
    </row>
    <row r="30" ht="15" spans="1:7">
      <c r="A30" s="21"/>
      <c r="B30" s="21"/>
      <c r="C30" s="74" t="s">
        <v>106</v>
      </c>
      <c r="D30" s="55"/>
      <c r="E30" s="25"/>
      <c r="F30" s="21"/>
      <c r="G30" s="75"/>
    </row>
    <row r="31" ht="15" spans="1:7">
      <c r="A31" s="39" t="s">
        <v>25</v>
      </c>
      <c r="B31" s="57"/>
      <c r="C31" s="57"/>
      <c r="D31" s="40"/>
      <c r="E31" s="41"/>
      <c r="F31" s="42" t="s">
        <v>15</v>
      </c>
      <c r="G31" s="43">
        <v>600</v>
      </c>
    </row>
    <row r="32" ht="17.25" spans="1:7">
      <c r="A32" s="27" t="s">
        <v>23</v>
      </c>
      <c r="B32" s="35"/>
      <c r="C32" s="35"/>
      <c r="D32" s="28"/>
      <c r="E32" s="29"/>
      <c r="F32" s="36" t="s">
        <v>15</v>
      </c>
      <c r="G32" s="31">
        <f>SUM(G28:G31)</f>
        <v>39652.2</v>
      </c>
    </row>
    <row r="33" ht="16.5" spans="1:7">
      <c r="A33" s="32"/>
      <c r="B33" s="32"/>
      <c r="C33" s="32"/>
      <c r="D33" s="32"/>
      <c r="E33" s="32"/>
      <c r="F33" s="37"/>
      <c r="G33" s="34"/>
    </row>
    <row r="34" spans="1:1">
      <c r="A34" s="1" t="s">
        <v>27</v>
      </c>
    </row>
    <row r="35" spans="2:2">
      <c r="B35" s="1" t="s">
        <v>28</v>
      </c>
    </row>
    <row r="37" spans="1:1">
      <c r="A37" s="1" t="s">
        <v>73</v>
      </c>
    </row>
    <row r="38" spans="2:2">
      <c r="B38" s="1" t="s">
        <v>117</v>
      </c>
    </row>
    <row r="39" spans="2:2">
      <c r="B39" s="1" t="s">
        <v>118</v>
      </c>
    </row>
    <row r="40" spans="2:2">
      <c r="B40" s="1" t="s">
        <v>119</v>
      </c>
    </row>
    <row r="42" spans="1:1">
      <c r="A42" s="1" t="s">
        <v>33</v>
      </c>
    </row>
    <row r="43" customFormat="1" ht="15" spans="2:2">
      <c r="B43" s="1" t="s">
        <v>35</v>
      </c>
    </row>
    <row r="44" s="2" customFormat="1" spans="2:2">
      <c r="B44" s="1"/>
    </row>
    <row r="45" spans="1:1">
      <c r="A45" s="1" t="s">
        <v>36</v>
      </c>
    </row>
    <row r="46" spans="2:2">
      <c r="B46" s="1" t="s">
        <v>37</v>
      </c>
    </row>
    <row r="47" s="2" customFormat="1" spans="2:2">
      <c r="B47" s="44"/>
    </row>
    <row r="48" spans="2:2">
      <c r="B48" s="1" t="s">
        <v>39</v>
      </c>
    </row>
    <row r="50" spans="2:2">
      <c r="B50" s="1" t="s">
        <v>40</v>
      </c>
    </row>
    <row r="53" spans="2:2">
      <c r="B53" s="46"/>
    </row>
    <row r="54" spans="2:2">
      <c r="B54" s="46"/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2" spans="1:4">
      <c r="A62" s="1" t="s">
        <v>99</v>
      </c>
      <c r="D62" s="1" t="s">
        <v>45</v>
      </c>
    </row>
    <row r="65" spans="1:4">
      <c r="A65" s="1" t="s">
        <v>46</v>
      </c>
      <c r="D65" s="1" t="s">
        <v>47</v>
      </c>
    </row>
    <row r="66" spans="1:4">
      <c r="A66" s="1" t="s">
        <v>48</v>
      </c>
      <c r="D66" s="1" t="s">
        <v>49</v>
      </c>
    </row>
    <row r="70" spans="1:5">
      <c r="A70" s="1" t="s">
        <v>158</v>
      </c>
      <c r="D70" s="1" t="s">
        <v>51</v>
      </c>
      <c r="E70" s="1" t="s">
        <v>52</v>
      </c>
    </row>
    <row r="71" spans="1:5">
      <c r="A71" s="1" t="s">
        <v>159</v>
      </c>
      <c r="E71" s="1" t="s">
        <v>54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629861111111111" header="0.5" footer="0.196527777777778"/>
  <pageSetup paperSize="1" scale="67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workbookViewId="0">
      <selection activeCell="C16" sqref="C16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155</v>
      </c>
    </row>
    <row r="8" spans="1:1">
      <c r="A8" s="3" t="s">
        <v>156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160</v>
      </c>
    </row>
    <row r="18" ht="15" spans="3:3">
      <c r="C18" s="67" t="s">
        <v>104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126</v>
      </c>
      <c r="D20" s="69">
        <v>33995</v>
      </c>
      <c r="E20" s="13">
        <f>(D20*0.76)-6500</f>
        <v>19336.2</v>
      </c>
      <c r="F20" s="9" t="s">
        <v>15</v>
      </c>
      <c r="G20" s="70">
        <f>E20*A20</f>
        <v>19336.2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127</v>
      </c>
      <c r="D22" s="55"/>
      <c r="E22" s="25"/>
      <c r="F22" s="21"/>
      <c r="G22" s="75"/>
    </row>
    <row r="23" ht="15" spans="1:7">
      <c r="A23" s="39" t="s">
        <v>25</v>
      </c>
      <c r="B23" s="57"/>
      <c r="C23" s="57"/>
      <c r="D23" s="40"/>
      <c r="E23" s="41"/>
      <c r="F23" s="42" t="s">
        <v>15</v>
      </c>
      <c r="G23" s="43">
        <v>600</v>
      </c>
    </row>
    <row r="24" ht="17.25" spans="1:7">
      <c r="A24" s="27" t="s">
        <v>23</v>
      </c>
      <c r="B24" s="35"/>
      <c r="C24" s="35"/>
      <c r="D24" s="28"/>
      <c r="E24" s="29"/>
      <c r="F24" s="36" t="s">
        <v>15</v>
      </c>
      <c r="G24" s="31">
        <f>SUM(G20:G23)</f>
        <v>19936.2</v>
      </c>
    </row>
    <row r="25" ht="16.5" spans="1:7">
      <c r="A25" s="32"/>
      <c r="B25" s="32"/>
      <c r="C25" s="32"/>
      <c r="D25" s="32"/>
      <c r="E25" s="32"/>
      <c r="F25" s="37"/>
      <c r="G25" s="34"/>
    </row>
    <row r="26" ht="15" spans="3:3">
      <c r="C26" s="67" t="s">
        <v>111</v>
      </c>
    </row>
    <row r="27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spans="1:7">
      <c r="A28" s="76">
        <v>1</v>
      </c>
      <c r="B28" s="76" t="s">
        <v>13</v>
      </c>
      <c r="C28" s="77" t="s">
        <v>138</v>
      </c>
      <c r="D28" s="78">
        <v>47595</v>
      </c>
      <c r="E28" s="79">
        <f>(D28*0.76)-7000</f>
        <v>29172.2</v>
      </c>
      <c r="F28" s="76" t="s">
        <v>15</v>
      </c>
      <c r="G28" s="80">
        <f>E28*A28</f>
        <v>29172.2</v>
      </c>
    </row>
    <row r="29" spans="1:7">
      <c r="A29" s="81"/>
      <c r="B29" s="81"/>
      <c r="C29" s="82" t="s">
        <v>57</v>
      </c>
      <c r="D29" s="83"/>
      <c r="E29" s="84"/>
      <c r="F29" s="81"/>
      <c r="G29" s="85"/>
    </row>
    <row r="30" ht="15" spans="1:7">
      <c r="A30" s="86"/>
      <c r="B30" s="86"/>
      <c r="C30" s="87" t="s">
        <v>139</v>
      </c>
      <c r="D30" s="88"/>
      <c r="E30" s="89"/>
      <c r="F30" s="86"/>
      <c r="G30" s="90"/>
    </row>
    <row r="31" ht="15" spans="1:7">
      <c r="A31" s="39" t="s">
        <v>25</v>
      </c>
      <c r="B31" s="57"/>
      <c r="C31" s="57"/>
      <c r="D31" s="40"/>
      <c r="E31" s="41"/>
      <c r="F31" s="42" t="s">
        <v>15</v>
      </c>
      <c r="G31" s="43">
        <v>600</v>
      </c>
    </row>
    <row r="32" ht="17.25" spans="1:7">
      <c r="A32" s="27" t="s">
        <v>23</v>
      </c>
      <c r="B32" s="35"/>
      <c r="C32" s="35"/>
      <c r="D32" s="28"/>
      <c r="E32" s="29"/>
      <c r="F32" s="36" t="s">
        <v>15</v>
      </c>
      <c r="G32" s="31">
        <f>SUM(G28:G31)</f>
        <v>29772.2</v>
      </c>
    </row>
    <row r="33" ht="16.5" spans="1:7">
      <c r="A33" s="32"/>
      <c r="B33" s="32"/>
      <c r="C33" s="32"/>
      <c r="D33" s="32"/>
      <c r="E33" s="32"/>
      <c r="F33" s="37"/>
      <c r="G33" s="34"/>
    </row>
    <row r="34" spans="1:1">
      <c r="A34" s="1" t="s">
        <v>27</v>
      </c>
    </row>
    <row r="35" spans="2:2">
      <c r="B35" s="1" t="s">
        <v>28</v>
      </c>
    </row>
    <row r="37" spans="1:1">
      <c r="A37" s="1" t="s">
        <v>73</v>
      </c>
    </row>
    <row r="38" spans="2:2">
      <c r="B38" s="1" t="s">
        <v>117</v>
      </c>
    </row>
    <row r="39" spans="2:2">
      <c r="B39" s="1" t="s">
        <v>118</v>
      </c>
    </row>
    <row r="40" spans="2:2">
      <c r="B40" s="1" t="s">
        <v>119</v>
      </c>
    </row>
    <row r="42" spans="1:1">
      <c r="A42" s="1" t="s">
        <v>33</v>
      </c>
    </row>
    <row r="43" customFormat="1" ht="15" spans="2:2">
      <c r="B43" s="1" t="s">
        <v>35</v>
      </c>
    </row>
    <row r="44" s="2" customFormat="1" spans="2:2">
      <c r="B44" s="1"/>
    </row>
    <row r="45" spans="1:1">
      <c r="A45" s="1" t="s">
        <v>36</v>
      </c>
    </row>
    <row r="46" spans="2:2">
      <c r="B46" s="1" t="s">
        <v>37</v>
      </c>
    </row>
    <row r="47" s="2" customFormat="1" spans="2:2">
      <c r="B47" s="44"/>
    </row>
    <row r="48" spans="2:2">
      <c r="B48" s="1" t="s">
        <v>39</v>
      </c>
    </row>
    <row r="50" spans="2:2">
      <c r="B50" s="1" t="s">
        <v>40</v>
      </c>
    </row>
    <row r="53" spans="2:2">
      <c r="B53" s="46"/>
    </row>
    <row r="54" spans="2:2">
      <c r="B54" s="46"/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2" spans="1:4">
      <c r="A62" s="1" t="s">
        <v>99</v>
      </c>
      <c r="D62" s="1" t="s">
        <v>45</v>
      </c>
    </row>
    <row r="65" spans="1:4">
      <c r="A65" s="1" t="s">
        <v>46</v>
      </c>
      <c r="D65" s="1" t="s">
        <v>47</v>
      </c>
    </row>
    <row r="66" spans="1:4">
      <c r="A66" s="1" t="s">
        <v>48</v>
      </c>
      <c r="D66" s="1" t="s">
        <v>49</v>
      </c>
    </row>
    <row r="70" spans="1:5">
      <c r="A70" s="1" t="s">
        <v>161</v>
      </c>
      <c r="D70" s="1" t="s">
        <v>51</v>
      </c>
      <c r="E70" s="1" t="s">
        <v>52</v>
      </c>
    </row>
    <row r="71" spans="1:5">
      <c r="A71" s="1" t="s">
        <v>159</v>
      </c>
      <c r="E71" s="1" t="s">
        <v>54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629861111111111" header="0.5" footer="0.196527777777778"/>
  <pageSetup paperSize="1" scale="67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2" workbookViewId="0">
      <selection activeCell="A70" sqref="A70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155</v>
      </c>
    </row>
    <row r="8" spans="1:1">
      <c r="A8" s="3" t="s">
        <v>156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162</v>
      </c>
    </row>
    <row r="18" ht="15" spans="3:3">
      <c r="C18" s="67" t="s">
        <v>104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20</v>
      </c>
      <c r="D20" s="69">
        <v>30995</v>
      </c>
      <c r="E20" s="13">
        <f>(D20*0.76)-6500</f>
        <v>17056.2</v>
      </c>
      <c r="F20" s="9" t="s">
        <v>15</v>
      </c>
      <c r="G20" s="70">
        <f>E20*A20</f>
        <v>17056.2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22</v>
      </c>
      <c r="D22" s="55"/>
      <c r="E22" s="25"/>
      <c r="F22" s="21"/>
      <c r="G22" s="75"/>
    </row>
    <row r="23" ht="15" spans="1:7">
      <c r="A23" s="39" t="s">
        <v>25</v>
      </c>
      <c r="B23" s="57"/>
      <c r="C23" s="57"/>
      <c r="D23" s="40"/>
      <c r="E23" s="41"/>
      <c r="F23" s="42" t="s">
        <v>15</v>
      </c>
      <c r="G23" s="43">
        <v>600</v>
      </c>
    </row>
    <row r="24" ht="17.25" spans="1:7">
      <c r="A24" s="27" t="s">
        <v>23</v>
      </c>
      <c r="B24" s="35"/>
      <c r="C24" s="35"/>
      <c r="D24" s="28"/>
      <c r="E24" s="29"/>
      <c r="F24" s="36" t="s">
        <v>15</v>
      </c>
      <c r="G24" s="31">
        <f>SUM(G20:G23)</f>
        <v>17656.2</v>
      </c>
    </row>
    <row r="25" ht="16.5" spans="1:7">
      <c r="A25" s="32"/>
      <c r="B25" s="32"/>
      <c r="C25" s="32"/>
      <c r="D25" s="32"/>
      <c r="E25" s="32"/>
      <c r="F25" s="37"/>
      <c r="G25" s="34"/>
    </row>
    <row r="26" ht="15" spans="3:3">
      <c r="C26" s="67" t="s">
        <v>111</v>
      </c>
    </row>
    <row r="27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spans="1:7">
      <c r="A28" s="9">
        <v>1</v>
      </c>
      <c r="B28" s="9" t="s">
        <v>13</v>
      </c>
      <c r="C28" s="68" t="s">
        <v>56</v>
      </c>
      <c r="D28" s="69">
        <v>43595</v>
      </c>
      <c r="E28" s="13">
        <f>(D28*0.76)-7000</f>
        <v>26132.2</v>
      </c>
      <c r="F28" s="9" t="s">
        <v>15</v>
      </c>
      <c r="G28" s="70">
        <f>E28*A28</f>
        <v>26132.2</v>
      </c>
    </row>
    <row r="29" spans="1:7">
      <c r="A29" s="15"/>
      <c r="B29" s="15"/>
      <c r="C29" s="71" t="s">
        <v>57</v>
      </c>
      <c r="D29" s="72"/>
      <c r="E29" s="19"/>
      <c r="F29" s="15"/>
      <c r="G29" s="73"/>
    </row>
    <row r="30" ht="15" spans="1:7">
      <c r="A30" s="21"/>
      <c r="B30" s="21"/>
      <c r="C30" s="74" t="s">
        <v>58</v>
      </c>
      <c r="D30" s="55"/>
      <c r="E30" s="25"/>
      <c r="F30" s="21"/>
      <c r="G30" s="75"/>
    </row>
    <row r="31" ht="15" spans="1:7">
      <c r="A31" s="39" t="s">
        <v>25</v>
      </c>
      <c r="B31" s="57"/>
      <c r="C31" s="57"/>
      <c r="D31" s="40"/>
      <c r="E31" s="41"/>
      <c r="F31" s="42" t="s">
        <v>15</v>
      </c>
      <c r="G31" s="43">
        <v>600</v>
      </c>
    </row>
    <row r="32" ht="17.25" spans="1:7">
      <c r="A32" s="27" t="s">
        <v>23</v>
      </c>
      <c r="B32" s="35"/>
      <c r="C32" s="35"/>
      <c r="D32" s="28"/>
      <c r="E32" s="29"/>
      <c r="F32" s="36" t="s">
        <v>15</v>
      </c>
      <c r="G32" s="31">
        <f>SUM(G28:G31)</f>
        <v>26732.2</v>
      </c>
    </row>
    <row r="33" ht="16.5" spans="1:7">
      <c r="A33" s="32"/>
      <c r="B33" s="32"/>
      <c r="C33" s="32"/>
      <c r="D33" s="32"/>
      <c r="E33" s="32"/>
      <c r="F33" s="37"/>
      <c r="G33" s="34"/>
    </row>
    <row r="34" spans="1:1">
      <c r="A34" s="1" t="s">
        <v>27</v>
      </c>
    </row>
    <row r="35" spans="2:2">
      <c r="B35" s="1" t="s">
        <v>28</v>
      </c>
    </row>
    <row r="37" spans="1:1">
      <c r="A37" s="1" t="s">
        <v>73</v>
      </c>
    </row>
    <row r="38" spans="2:2">
      <c r="B38" s="1" t="s">
        <v>117</v>
      </c>
    </row>
    <row r="39" spans="2:2">
      <c r="B39" s="1" t="s">
        <v>118</v>
      </c>
    </row>
    <row r="40" spans="2:2">
      <c r="B40" s="1" t="s">
        <v>119</v>
      </c>
    </row>
    <row r="42" spans="1:1">
      <c r="A42" s="1" t="s">
        <v>33</v>
      </c>
    </row>
    <row r="43" customFormat="1" ht="15" spans="2:2">
      <c r="B43" s="1" t="s">
        <v>35</v>
      </c>
    </row>
    <row r="44" s="2" customFormat="1" spans="2:2">
      <c r="B44" s="1"/>
    </row>
    <row r="45" spans="1:1">
      <c r="A45" s="1" t="s">
        <v>36</v>
      </c>
    </row>
    <row r="46" spans="2:2">
      <c r="B46" s="1" t="s">
        <v>37</v>
      </c>
    </row>
    <row r="47" s="2" customFormat="1" spans="2:2">
      <c r="B47" s="44"/>
    </row>
    <row r="48" spans="2:2">
      <c r="B48" s="1" t="s">
        <v>39</v>
      </c>
    </row>
    <row r="50" spans="2:2">
      <c r="B50" s="1" t="s">
        <v>40</v>
      </c>
    </row>
    <row r="53" spans="2:2">
      <c r="B53" s="46"/>
    </row>
    <row r="54" spans="2:2">
      <c r="B54" s="46"/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2" spans="1:4">
      <c r="A62" s="1" t="s">
        <v>99</v>
      </c>
      <c r="D62" s="1" t="s">
        <v>45</v>
      </c>
    </row>
    <row r="65" spans="1:4">
      <c r="A65" s="1" t="s">
        <v>46</v>
      </c>
      <c r="D65" s="1" t="s">
        <v>47</v>
      </c>
    </row>
    <row r="66" spans="1:4">
      <c r="A66" s="1" t="s">
        <v>48</v>
      </c>
      <c r="D66" s="1" t="s">
        <v>49</v>
      </c>
    </row>
    <row r="70" spans="1:5">
      <c r="A70" s="1" t="s">
        <v>163</v>
      </c>
      <c r="D70" s="1" t="s">
        <v>51</v>
      </c>
      <c r="E70" s="1" t="s">
        <v>52</v>
      </c>
    </row>
    <row r="71" spans="1:5">
      <c r="A71" s="1" t="s">
        <v>159</v>
      </c>
      <c r="E71" s="1" t="s">
        <v>54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629861111111111" header="0.5" footer="0.196527777777778"/>
  <pageSetup paperSize="1" scale="67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1"/>
  <sheetViews>
    <sheetView topLeftCell="A7" workbookViewId="0">
      <selection activeCell="C12" sqref="C1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164</v>
      </c>
      <c r="B7" s="3"/>
    </row>
    <row r="8" spans="1:2">
      <c r="A8" s="3" t="s">
        <v>165</v>
      </c>
      <c r="B8" s="3"/>
    </row>
    <row r="9" spans="1:2">
      <c r="A9" s="1" t="s">
        <v>166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94</v>
      </c>
    </row>
    <row r="18" ht="15" customHeight="1" spans="2:3">
      <c r="B18" s="44"/>
      <c r="C18" s="4" t="s">
        <v>104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143</v>
      </c>
      <c r="D20" s="69">
        <v>78095</v>
      </c>
      <c r="E20" s="13">
        <f>(D20*0.76)-7000</f>
        <v>52352.2</v>
      </c>
      <c r="F20" s="9" t="s">
        <v>15</v>
      </c>
      <c r="G20" s="70">
        <f>E20*A20</f>
        <v>52352.2</v>
      </c>
    </row>
    <row r="21" spans="1:7">
      <c r="A21" s="15"/>
      <c r="B21" s="15"/>
      <c r="C21" s="71" t="s">
        <v>57</v>
      </c>
      <c r="D21" s="72"/>
      <c r="E21" s="19"/>
      <c r="F21" s="15"/>
      <c r="G21" s="73"/>
    </row>
    <row r="22" ht="15" spans="1:7">
      <c r="A22" s="21"/>
      <c r="B22" s="21"/>
      <c r="C22" s="74" t="s">
        <v>144</v>
      </c>
      <c r="D22" s="55"/>
      <c r="E22" s="25"/>
      <c r="F22" s="21"/>
      <c r="G22" s="75"/>
    </row>
    <row r="23" spans="1:7">
      <c r="A23" s="9">
        <v>2</v>
      </c>
      <c r="B23" s="9" t="s">
        <v>13</v>
      </c>
      <c r="C23" s="68" t="s">
        <v>126</v>
      </c>
      <c r="D23" s="69">
        <v>33995</v>
      </c>
      <c r="E23" s="13">
        <f>(D23*0.76)-6500</f>
        <v>19336.2</v>
      </c>
      <c r="F23" s="9" t="s">
        <v>15</v>
      </c>
      <c r="G23" s="70">
        <f>E23*A23</f>
        <v>38672.4</v>
      </c>
    </row>
    <row r="24" spans="1:7">
      <c r="A24" s="15"/>
      <c r="B24" s="15"/>
      <c r="C24" s="71" t="s">
        <v>21</v>
      </c>
      <c r="D24" s="72"/>
      <c r="E24" s="19"/>
      <c r="F24" s="15"/>
      <c r="G24" s="73"/>
    </row>
    <row r="25" ht="15" spans="1:7">
      <c r="A25" s="21"/>
      <c r="B25" s="21"/>
      <c r="C25" s="74" t="s">
        <v>127</v>
      </c>
      <c r="D25" s="55"/>
      <c r="E25" s="25"/>
      <c r="F25" s="21"/>
      <c r="G25" s="75"/>
    </row>
    <row r="26" ht="17.25" spans="1:7">
      <c r="A26" s="27" t="s">
        <v>23</v>
      </c>
      <c r="B26" s="35"/>
      <c r="C26" s="35"/>
      <c r="D26" s="28"/>
      <c r="E26" s="29"/>
      <c r="F26" s="36" t="s">
        <v>15</v>
      </c>
      <c r="G26" s="31">
        <f>SUM(G20:G25)</f>
        <v>91024.6</v>
      </c>
    </row>
    <row r="27" ht="15" spans="1:7">
      <c r="A27" s="51" t="s">
        <v>24</v>
      </c>
      <c r="B27" s="52"/>
      <c r="C27" s="53"/>
      <c r="D27" s="54"/>
      <c r="E27" s="55"/>
      <c r="F27" s="21" t="s">
        <v>15</v>
      </c>
      <c r="G27" s="56">
        <v>41125</v>
      </c>
    </row>
    <row r="28" customFormat="1" ht="15.75" spans="1:8">
      <c r="A28" s="39" t="s">
        <v>25</v>
      </c>
      <c r="B28" s="57"/>
      <c r="C28" s="57"/>
      <c r="D28" s="40"/>
      <c r="E28" s="41"/>
      <c r="F28" s="42" t="s">
        <v>15</v>
      </c>
      <c r="G28" s="43">
        <v>600</v>
      </c>
      <c r="H28" s="2"/>
    </row>
    <row r="29" ht="17.25" spans="1:7">
      <c r="A29" s="27" t="s">
        <v>26</v>
      </c>
      <c r="B29" s="35"/>
      <c r="C29" s="35"/>
      <c r="D29" s="28"/>
      <c r="E29" s="29"/>
      <c r="F29" s="36" t="s">
        <v>15</v>
      </c>
      <c r="G29" s="31">
        <f>SUM(G26:G28)</f>
        <v>132749.6</v>
      </c>
    </row>
    <row r="30" ht="16.5" spans="1:7">
      <c r="A30" s="32"/>
      <c r="B30" s="32"/>
      <c r="C30" s="32"/>
      <c r="D30" s="32"/>
      <c r="E30" s="32"/>
      <c r="F30" s="33"/>
      <c r="G30" s="34"/>
    </row>
    <row r="31" ht="15" customHeight="1" spans="2:3">
      <c r="B31" s="44"/>
      <c r="C31" s="4" t="s">
        <v>111</v>
      </c>
    </row>
    <row r="32" ht="26.25" spans="1:7">
      <c r="A32" s="5" t="s">
        <v>7</v>
      </c>
      <c r="B32" s="5" t="s">
        <v>8</v>
      </c>
      <c r="C32" s="5" t="s">
        <v>9</v>
      </c>
      <c r="D32" s="5" t="s">
        <v>10</v>
      </c>
      <c r="E32" s="6" t="s">
        <v>11</v>
      </c>
      <c r="F32" s="7"/>
      <c r="G32" s="8" t="s">
        <v>12</v>
      </c>
    </row>
    <row r="33" spans="1:7">
      <c r="A33" s="9">
        <v>1</v>
      </c>
      <c r="B33" s="9" t="s">
        <v>13</v>
      </c>
      <c r="C33" s="68" t="s">
        <v>143</v>
      </c>
      <c r="D33" s="69">
        <v>78095</v>
      </c>
      <c r="E33" s="13">
        <f>(D33*0.76)-7000</f>
        <v>52352.2</v>
      </c>
      <c r="F33" s="9" t="s">
        <v>15</v>
      </c>
      <c r="G33" s="70">
        <f>E33*A33</f>
        <v>52352.2</v>
      </c>
    </row>
    <row r="34" spans="1:7">
      <c r="A34" s="15"/>
      <c r="B34" s="15"/>
      <c r="C34" s="71" t="s">
        <v>57</v>
      </c>
      <c r="D34" s="72"/>
      <c r="E34" s="19"/>
      <c r="F34" s="15"/>
      <c r="G34" s="73"/>
    </row>
    <row r="35" ht="15" spans="1:7">
      <c r="A35" s="21"/>
      <c r="B35" s="21"/>
      <c r="C35" s="74" t="s">
        <v>144</v>
      </c>
      <c r="D35" s="55"/>
      <c r="E35" s="25"/>
      <c r="F35" s="21"/>
      <c r="G35" s="75"/>
    </row>
    <row r="36" spans="1:7">
      <c r="A36" s="76">
        <v>2</v>
      </c>
      <c r="B36" s="76" t="s">
        <v>13</v>
      </c>
      <c r="C36" s="77" t="s">
        <v>138</v>
      </c>
      <c r="D36" s="78">
        <v>47595</v>
      </c>
      <c r="E36" s="79">
        <f>(D36*0.76)-7000</f>
        <v>29172.2</v>
      </c>
      <c r="F36" s="76" t="s">
        <v>15</v>
      </c>
      <c r="G36" s="80">
        <f>E36*A36</f>
        <v>58344.4</v>
      </c>
    </row>
    <row r="37" spans="1:7">
      <c r="A37" s="81"/>
      <c r="B37" s="81"/>
      <c r="C37" s="82" t="s">
        <v>57</v>
      </c>
      <c r="D37" s="83"/>
      <c r="E37" s="84"/>
      <c r="F37" s="81"/>
      <c r="G37" s="85"/>
    </row>
    <row r="38" ht="15" spans="1:7">
      <c r="A38" s="86"/>
      <c r="B38" s="86"/>
      <c r="C38" s="87" t="s">
        <v>139</v>
      </c>
      <c r="D38" s="88"/>
      <c r="E38" s="89"/>
      <c r="F38" s="86"/>
      <c r="G38" s="90"/>
    </row>
    <row r="39" ht="17.25" spans="1:7">
      <c r="A39" s="27" t="s">
        <v>23</v>
      </c>
      <c r="B39" s="35"/>
      <c r="C39" s="35"/>
      <c r="D39" s="28"/>
      <c r="E39" s="29"/>
      <c r="F39" s="36" t="s">
        <v>15</v>
      </c>
      <c r="G39" s="31">
        <f>SUM(G33:G38)</f>
        <v>110696.6</v>
      </c>
    </row>
    <row r="40" ht="15" spans="1:7">
      <c r="A40" s="51" t="s">
        <v>24</v>
      </c>
      <c r="B40" s="52"/>
      <c r="C40" s="53"/>
      <c r="D40" s="54"/>
      <c r="E40" s="55"/>
      <c r="F40" s="21" t="s">
        <v>15</v>
      </c>
      <c r="G40" s="56">
        <v>41125</v>
      </c>
    </row>
    <row r="41" customFormat="1" ht="15.75" spans="1:8">
      <c r="A41" s="39" t="s">
        <v>25</v>
      </c>
      <c r="B41" s="57"/>
      <c r="C41" s="57"/>
      <c r="D41" s="40"/>
      <c r="E41" s="41"/>
      <c r="F41" s="42" t="s">
        <v>15</v>
      </c>
      <c r="G41" s="43">
        <v>600</v>
      </c>
      <c r="H41" s="2"/>
    </row>
    <row r="42" ht="17.25" spans="1:7">
      <c r="A42" s="27" t="s">
        <v>26</v>
      </c>
      <c r="B42" s="35"/>
      <c r="C42" s="35"/>
      <c r="D42" s="28"/>
      <c r="E42" s="29"/>
      <c r="F42" s="36" t="s">
        <v>15</v>
      </c>
      <c r="G42" s="31">
        <f>SUM(G39:G41)</f>
        <v>152421.6</v>
      </c>
    </row>
    <row r="43" ht="16.5" spans="1:7">
      <c r="A43" s="32"/>
      <c r="B43" s="32"/>
      <c r="C43" s="32"/>
      <c r="D43" s="32"/>
      <c r="E43" s="32"/>
      <c r="F43" s="33"/>
      <c r="G43" s="34"/>
    </row>
    <row r="44" spans="1:1">
      <c r="A44" s="1" t="s">
        <v>27</v>
      </c>
    </row>
    <row r="45" spans="2:2">
      <c r="B45" s="1" t="s">
        <v>28</v>
      </c>
    </row>
    <row r="47" s="1" customFormat="1" spans="1:1">
      <c r="A47" s="1" t="s">
        <v>29</v>
      </c>
    </row>
    <row r="48" customFormat="1" ht="15" spans="1:2">
      <c r="A48" s="49"/>
      <c r="B48" s="1" t="s">
        <v>30</v>
      </c>
    </row>
    <row r="49" customFormat="1" ht="15" spans="1:2">
      <c r="A49" s="49"/>
      <c r="B49" s="1" t="s">
        <v>31</v>
      </c>
    </row>
    <row r="50" customFormat="1" ht="15" spans="1:2">
      <c r="A50" s="49"/>
      <c r="B50" s="91" t="s">
        <v>32</v>
      </c>
    </row>
    <row r="51" customFormat="1" ht="15" spans="1:2">
      <c r="A51" s="49"/>
      <c r="B51" s="1"/>
    </row>
    <row r="52" spans="1:1">
      <c r="A52" s="1" t="s">
        <v>33</v>
      </c>
    </row>
    <row r="53" spans="2:2">
      <c r="B53" s="1" t="s">
        <v>35</v>
      </c>
    </row>
    <row r="55" s="1" customFormat="1" spans="1:1">
      <c r="A55" s="1" t="s">
        <v>167</v>
      </c>
    </row>
    <row r="56" s="1" customFormat="1" spans="2:2">
      <c r="B56" s="1" t="s">
        <v>168</v>
      </c>
    </row>
    <row r="57" s="1" customFormat="1" spans="2:2">
      <c r="B57" s="1" t="s">
        <v>37</v>
      </c>
    </row>
    <row r="58" spans="2:2">
      <c r="B58" s="44" t="s">
        <v>38</v>
      </c>
    </row>
    <row r="59" spans="2:2">
      <c r="B59" s="92"/>
    </row>
    <row r="60" spans="2:2">
      <c r="B60" s="1" t="s">
        <v>39</v>
      </c>
    </row>
    <row r="61" spans="2:2">
      <c r="B61" s="1" t="s">
        <v>40</v>
      </c>
    </row>
    <row r="62" spans="2:2">
      <c r="B62" s="46"/>
    </row>
    <row r="65" spans="1:1">
      <c r="A65" s="1" t="s">
        <v>41</v>
      </c>
    </row>
    <row r="68" spans="1:1">
      <c r="A68" s="1" t="s">
        <v>42</v>
      </c>
    </row>
    <row r="69" spans="1:1">
      <c r="A69" s="1" t="s">
        <v>43</v>
      </c>
    </row>
    <row r="72" spans="1:4">
      <c r="A72" s="1" t="s">
        <v>44</v>
      </c>
      <c r="D72" s="1" t="s">
        <v>45</v>
      </c>
    </row>
    <row r="75" spans="1:4">
      <c r="A75" s="1" t="s">
        <v>46</v>
      </c>
      <c r="D75" s="1" t="s">
        <v>47</v>
      </c>
    </row>
    <row r="76" spans="1:4">
      <c r="A76" s="1" t="s">
        <v>48</v>
      </c>
      <c r="D76" s="1" t="s">
        <v>49</v>
      </c>
    </row>
    <row r="80" spans="1:5">
      <c r="A80" s="1" t="s">
        <v>169</v>
      </c>
      <c r="D80" s="1" t="s">
        <v>51</v>
      </c>
      <c r="E80" s="1" t="s">
        <v>52</v>
      </c>
    </row>
    <row r="81" spans="1:5">
      <c r="A81" s="1" t="s">
        <v>170</v>
      </c>
      <c r="E81" s="1" t="s">
        <v>54</v>
      </c>
    </row>
  </sheetData>
  <mergeCells count="31">
    <mergeCell ref="A4:B4"/>
    <mergeCell ref="A26:E26"/>
    <mergeCell ref="A28:E28"/>
    <mergeCell ref="A29:E29"/>
    <mergeCell ref="A39:E39"/>
    <mergeCell ref="A41:E41"/>
    <mergeCell ref="A42:E42"/>
    <mergeCell ref="A20:A22"/>
    <mergeCell ref="A23:A25"/>
    <mergeCell ref="A33:A35"/>
    <mergeCell ref="A36:A38"/>
    <mergeCell ref="B20:B22"/>
    <mergeCell ref="B23:B25"/>
    <mergeCell ref="B33:B35"/>
    <mergeCell ref="B36:B38"/>
    <mergeCell ref="D20:D22"/>
    <mergeCell ref="D23:D25"/>
    <mergeCell ref="D33:D35"/>
    <mergeCell ref="D36:D38"/>
    <mergeCell ref="E20:E22"/>
    <mergeCell ref="E23:E25"/>
    <mergeCell ref="E33:E35"/>
    <mergeCell ref="E36:E38"/>
    <mergeCell ref="F20:F22"/>
    <mergeCell ref="F23:F25"/>
    <mergeCell ref="F33:F35"/>
    <mergeCell ref="F36:F38"/>
    <mergeCell ref="G20:G22"/>
    <mergeCell ref="G23:G25"/>
    <mergeCell ref="G33:G35"/>
    <mergeCell ref="G36:G38"/>
  </mergeCells>
  <pageMargins left="0.393055555555556" right="0.17" top="0.84" bottom="0.590277777777778" header="0.5" footer="0.196527777777778"/>
  <pageSetup paperSize="1" scale="59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13" workbookViewId="0">
      <selection activeCell="A65" sqref="A6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4.1428571428571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171</v>
      </c>
      <c r="B7" s="3"/>
    </row>
    <row r="8" spans="1:1">
      <c r="A8" s="66" t="s">
        <v>172</v>
      </c>
    </row>
    <row r="9" spans="1:1">
      <c r="A9" s="66" t="s">
        <v>173</v>
      </c>
    </row>
    <row r="10" spans="1:1">
      <c r="A10" s="66" t="s">
        <v>174</v>
      </c>
    </row>
    <row r="11" spans="1:1">
      <c r="A11" s="66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9" spans="1:1">
      <c r="A19" s="1" t="s">
        <v>125</v>
      </c>
    </row>
    <row r="20" ht="15" customHeight="1" spans="2:3">
      <c r="B20" s="44"/>
      <c r="C20" s="4"/>
    </row>
    <row r="21" ht="26.25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spans="1:7">
      <c r="A22" s="76">
        <v>1</v>
      </c>
      <c r="B22" s="76" t="s">
        <v>13</v>
      </c>
      <c r="C22" s="95" t="s">
        <v>175</v>
      </c>
      <c r="D22" s="78">
        <v>15495</v>
      </c>
      <c r="E22" s="79">
        <f>(D22*0.75)</f>
        <v>11621.25</v>
      </c>
      <c r="F22" s="76" t="s">
        <v>15</v>
      </c>
      <c r="G22" s="80">
        <f>E22*A22</f>
        <v>11621.25</v>
      </c>
    </row>
    <row r="23" spans="1:7">
      <c r="A23" s="81"/>
      <c r="B23" s="81"/>
      <c r="C23" s="93" t="s">
        <v>176</v>
      </c>
      <c r="D23" s="83"/>
      <c r="E23" s="84"/>
      <c r="F23" s="81"/>
      <c r="G23" s="85"/>
    </row>
    <row r="24" spans="1:7">
      <c r="A24" s="81"/>
      <c r="B24" s="81"/>
      <c r="C24" s="93" t="s">
        <v>177</v>
      </c>
      <c r="D24" s="83"/>
      <c r="E24" s="84"/>
      <c r="F24" s="81"/>
      <c r="G24" s="85"/>
    </row>
    <row r="25" ht="15" spans="1:7">
      <c r="A25" s="86"/>
      <c r="B25" s="86"/>
      <c r="C25" s="94" t="s">
        <v>178</v>
      </c>
      <c r="D25" s="88"/>
      <c r="E25" s="89"/>
      <c r="F25" s="86"/>
      <c r="G25" s="90"/>
    </row>
    <row r="26" ht="15" spans="1:7">
      <c r="A26" s="39" t="s">
        <v>25</v>
      </c>
      <c r="B26" s="57"/>
      <c r="C26" s="57"/>
      <c r="D26" s="40"/>
      <c r="E26" s="41"/>
      <c r="F26" s="42" t="s">
        <v>15</v>
      </c>
      <c r="G26" s="43">
        <v>600</v>
      </c>
    </row>
    <row r="27" ht="17.25" spans="1:7">
      <c r="A27" s="27" t="s">
        <v>87</v>
      </c>
      <c r="B27" s="35"/>
      <c r="C27" s="35"/>
      <c r="D27" s="28"/>
      <c r="E27" s="29"/>
      <c r="F27" s="36" t="s">
        <v>15</v>
      </c>
      <c r="G27" s="31">
        <f>SUM(G22:G26)</f>
        <v>12221.25</v>
      </c>
    </row>
    <row r="28" ht="16.5" spans="1:7">
      <c r="A28" s="32"/>
      <c r="B28" s="32"/>
      <c r="C28" s="32"/>
      <c r="D28" s="32"/>
      <c r="E28" s="32"/>
      <c r="F28" s="33"/>
      <c r="G28" s="34"/>
    </row>
    <row r="29" spans="1:1">
      <c r="A29" s="1" t="s">
        <v>27</v>
      </c>
    </row>
    <row r="30" spans="2:2">
      <c r="B30" s="1" t="s">
        <v>28</v>
      </c>
    </row>
    <row r="32" s="1" customFormat="1" spans="1:1">
      <c r="A32" s="1" t="s">
        <v>29</v>
      </c>
    </row>
    <row r="33" customFormat="1" ht="15" spans="1:2">
      <c r="A33" s="49"/>
      <c r="B33" s="1" t="s">
        <v>30</v>
      </c>
    </row>
    <row r="34" customFormat="1" ht="15" spans="1:2">
      <c r="A34" s="49"/>
      <c r="B34" s="1"/>
    </row>
    <row r="35" spans="1:1">
      <c r="A35" s="1" t="s">
        <v>33</v>
      </c>
    </row>
    <row r="36" spans="2:2">
      <c r="B36" s="1" t="s">
        <v>179</v>
      </c>
    </row>
    <row r="38" spans="1:1">
      <c r="A38" s="1" t="s">
        <v>36</v>
      </c>
    </row>
    <row r="39" spans="2:2">
      <c r="B39" s="1" t="s">
        <v>37</v>
      </c>
    </row>
    <row r="41" spans="2:2">
      <c r="B41" s="1" t="s">
        <v>39</v>
      </c>
    </row>
    <row r="43" spans="2:2">
      <c r="B43" s="1" t="s">
        <v>40</v>
      </c>
    </row>
    <row r="44" spans="2:2">
      <c r="B44" s="46"/>
    </row>
    <row r="45" spans="2:2">
      <c r="B45" s="46"/>
    </row>
    <row r="49" spans="1:1">
      <c r="A49" s="1" t="s">
        <v>41</v>
      </c>
    </row>
    <row r="52" spans="1:1">
      <c r="A52" s="1" t="s">
        <v>42</v>
      </c>
    </row>
    <row r="53" spans="1:1">
      <c r="A53" s="1" t="s">
        <v>43</v>
      </c>
    </row>
    <row r="56" spans="1:4">
      <c r="A56" s="1" t="s">
        <v>44</v>
      </c>
      <c r="D56" s="1" t="s">
        <v>45</v>
      </c>
    </row>
    <row r="59" spans="1:4">
      <c r="A59" s="1" t="s">
        <v>46</v>
      </c>
      <c r="D59" s="1" t="s">
        <v>47</v>
      </c>
    </row>
    <row r="60" spans="1:4">
      <c r="A60" s="1" t="s">
        <v>48</v>
      </c>
      <c r="D60" s="1" t="s">
        <v>49</v>
      </c>
    </row>
    <row r="65" spans="1:5">
      <c r="A65" s="1" t="s">
        <v>180</v>
      </c>
      <c r="D65" s="1" t="s">
        <v>51</v>
      </c>
      <c r="E65" s="1" t="s">
        <v>52</v>
      </c>
    </row>
    <row r="66" spans="1:5">
      <c r="A66" s="1" t="s">
        <v>78</v>
      </c>
      <c r="E66" s="1" t="s">
        <v>54</v>
      </c>
    </row>
  </sheetData>
  <mergeCells count="9">
    <mergeCell ref="A4:B4"/>
    <mergeCell ref="A26:E26"/>
    <mergeCell ref="A27:E27"/>
    <mergeCell ref="A22:A25"/>
    <mergeCell ref="B22:B25"/>
    <mergeCell ref="D22:D25"/>
    <mergeCell ref="E22:E25"/>
    <mergeCell ref="F22:F25"/>
    <mergeCell ref="G22:G25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1"/>
  <sheetViews>
    <sheetView topLeftCell="A52" workbookViewId="0">
      <selection activeCell="A70" sqref="A70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181</v>
      </c>
      <c r="B7" s="3"/>
    </row>
    <row r="8" spans="1:2">
      <c r="A8" s="3" t="s">
        <v>182</v>
      </c>
      <c r="B8" s="3"/>
    </row>
    <row r="9" spans="1:2">
      <c r="A9" s="1" t="s">
        <v>183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184</v>
      </c>
    </row>
    <row r="18" ht="15" customHeight="1" spans="2:3">
      <c r="B18" s="44"/>
      <c r="C18" s="4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5</v>
      </c>
      <c r="B20" s="9" t="s">
        <v>13</v>
      </c>
      <c r="C20" s="68" t="s">
        <v>14</v>
      </c>
      <c r="D20" s="69">
        <v>157995</v>
      </c>
      <c r="E20" s="13">
        <f>(D20*0.76)-12000</f>
        <v>108076.2</v>
      </c>
      <c r="F20" s="9" t="s">
        <v>15</v>
      </c>
      <c r="G20" s="70">
        <f>E20*A20</f>
        <v>540381</v>
      </c>
    </row>
    <row r="21" spans="1:7">
      <c r="A21" s="15"/>
      <c r="B21" s="15"/>
      <c r="C21" s="71" t="s">
        <v>16</v>
      </c>
      <c r="D21" s="72"/>
      <c r="E21" s="19"/>
      <c r="F21" s="15"/>
      <c r="G21" s="73"/>
    </row>
    <row r="22" ht="15" spans="1:7">
      <c r="A22" s="21"/>
      <c r="B22" s="21"/>
      <c r="C22" s="74" t="s">
        <v>17</v>
      </c>
      <c r="D22" s="55"/>
      <c r="E22" s="25"/>
      <c r="F22" s="21"/>
      <c r="G22" s="75"/>
    </row>
    <row r="23" spans="1:7">
      <c r="A23" s="9">
        <v>1</v>
      </c>
      <c r="B23" s="9" t="s">
        <v>13</v>
      </c>
      <c r="C23" s="68" t="s">
        <v>18</v>
      </c>
      <c r="D23" s="69">
        <v>121995</v>
      </c>
      <c r="E23" s="13">
        <f>(D23*0.76)-7000</f>
        <v>85716.2</v>
      </c>
      <c r="F23" s="9" t="s">
        <v>15</v>
      </c>
      <c r="G23" s="70">
        <f>E23*A23</f>
        <v>85716.2</v>
      </c>
    </row>
    <row r="24" spans="1:7">
      <c r="A24" s="15"/>
      <c r="B24" s="15"/>
      <c r="C24" s="71" t="s">
        <v>16</v>
      </c>
      <c r="D24" s="72"/>
      <c r="E24" s="19"/>
      <c r="F24" s="15"/>
      <c r="G24" s="73"/>
    </row>
    <row r="25" ht="15" spans="1:7">
      <c r="A25" s="21"/>
      <c r="B25" s="21"/>
      <c r="C25" s="74" t="s">
        <v>19</v>
      </c>
      <c r="D25" s="55"/>
      <c r="E25" s="25"/>
      <c r="F25" s="21"/>
      <c r="G25" s="75"/>
    </row>
    <row r="26" ht="17.25" spans="1:7">
      <c r="A26" s="27" t="s">
        <v>23</v>
      </c>
      <c r="B26" s="35"/>
      <c r="C26" s="35"/>
      <c r="D26" s="28"/>
      <c r="E26" s="29"/>
      <c r="F26" s="36" t="s">
        <v>15</v>
      </c>
      <c r="G26" s="31">
        <f>SUM(G20:G25)</f>
        <v>626097.2</v>
      </c>
    </row>
    <row r="27" ht="15" spans="1:7">
      <c r="A27" s="51" t="s">
        <v>24</v>
      </c>
      <c r="B27" s="52"/>
      <c r="C27" s="53"/>
      <c r="D27" s="54"/>
      <c r="E27" s="55"/>
      <c r="F27" s="21" t="s">
        <v>15</v>
      </c>
      <c r="G27" s="56">
        <v>260750</v>
      </c>
    </row>
    <row r="28" customFormat="1" ht="15.75" spans="1:8">
      <c r="A28" s="39" t="s">
        <v>25</v>
      </c>
      <c r="B28" s="57"/>
      <c r="C28" s="57"/>
      <c r="D28" s="40"/>
      <c r="E28" s="41"/>
      <c r="F28" s="42" t="s">
        <v>15</v>
      </c>
      <c r="G28" s="43">
        <v>600</v>
      </c>
      <c r="H28" s="2"/>
    </row>
    <row r="29" ht="17.25" spans="1:7">
      <c r="A29" s="27" t="s">
        <v>26</v>
      </c>
      <c r="B29" s="35"/>
      <c r="C29" s="35"/>
      <c r="D29" s="28"/>
      <c r="E29" s="29"/>
      <c r="F29" s="36" t="s">
        <v>15</v>
      </c>
      <c r="G29" s="31">
        <f>SUM(G26:G28)</f>
        <v>887447.2</v>
      </c>
    </row>
    <row r="30" ht="16.5" spans="1:7">
      <c r="A30" s="32"/>
      <c r="B30" s="32"/>
      <c r="C30" s="32"/>
      <c r="D30" s="32"/>
      <c r="E30" s="32"/>
      <c r="F30" s="33"/>
      <c r="G30" s="34"/>
    </row>
    <row r="31" spans="1:1">
      <c r="A31" s="1" t="s">
        <v>27</v>
      </c>
    </row>
    <row r="32" spans="2:2">
      <c r="B32" s="1" t="s">
        <v>28</v>
      </c>
    </row>
    <row r="34" s="1" customFormat="1" spans="1:1">
      <c r="A34" s="1" t="s">
        <v>29</v>
      </c>
    </row>
    <row r="35" customFormat="1" ht="15" spans="1:2">
      <c r="A35" s="49"/>
      <c r="B35" s="1" t="s">
        <v>30</v>
      </c>
    </row>
    <row r="36" customFormat="1" ht="15" spans="1:2">
      <c r="A36" s="49"/>
      <c r="B36" s="1" t="s">
        <v>31</v>
      </c>
    </row>
    <row r="37" customFormat="1" ht="15" spans="1:2">
      <c r="A37" s="49"/>
      <c r="B37" s="91" t="s">
        <v>32</v>
      </c>
    </row>
    <row r="38" customFormat="1" ht="15" spans="1:2">
      <c r="A38" s="49"/>
      <c r="B38" s="1"/>
    </row>
    <row r="39" spans="1:1">
      <c r="A39" s="1" t="s">
        <v>33</v>
      </c>
    </row>
    <row r="40" spans="2:2">
      <c r="B40" s="1" t="s">
        <v>34</v>
      </c>
    </row>
    <row r="42" s="1" customFormat="1" spans="1:1">
      <c r="A42" s="1" t="s">
        <v>36</v>
      </c>
    </row>
    <row r="43" s="1" customFormat="1" spans="2:2">
      <c r="B43" s="1" t="s">
        <v>37</v>
      </c>
    </row>
    <row r="44" spans="2:2">
      <c r="B44" s="44" t="s">
        <v>38</v>
      </c>
    </row>
    <row r="46" spans="2:2">
      <c r="B46" s="1" t="s">
        <v>39</v>
      </c>
    </row>
    <row r="47" spans="2:2">
      <c r="B47" s="1" t="s">
        <v>40</v>
      </c>
    </row>
    <row r="48" spans="2:2">
      <c r="B48" s="46"/>
    </row>
    <row r="49" spans="2:2">
      <c r="B49" s="46"/>
    </row>
    <row r="50" spans="2:2">
      <c r="B50" s="46"/>
    </row>
    <row r="51" spans="2:2">
      <c r="B51" s="46"/>
    </row>
    <row r="54" spans="1:1">
      <c r="A54" s="1" t="s">
        <v>41</v>
      </c>
    </row>
    <row r="57" spans="1:1">
      <c r="A57" s="1" t="s">
        <v>42</v>
      </c>
    </row>
    <row r="58" spans="1:1">
      <c r="A58" s="1" t="s">
        <v>43</v>
      </c>
    </row>
    <row r="61" spans="1:4">
      <c r="A61" s="1" t="s">
        <v>44</v>
      </c>
      <c r="D61" s="1" t="s">
        <v>45</v>
      </c>
    </row>
    <row r="64" spans="1:4">
      <c r="A64" s="1" t="s">
        <v>46</v>
      </c>
      <c r="D64" s="1" t="s">
        <v>47</v>
      </c>
    </row>
    <row r="65" spans="1:4">
      <c r="A65" s="1" t="s">
        <v>48</v>
      </c>
      <c r="D65" s="1" t="s">
        <v>49</v>
      </c>
    </row>
    <row r="70" spans="1:5">
      <c r="A70" s="1" t="s">
        <v>185</v>
      </c>
      <c r="D70" s="1" t="s">
        <v>51</v>
      </c>
      <c r="E70" s="1" t="s">
        <v>52</v>
      </c>
    </row>
    <row r="71" spans="1:5">
      <c r="A71" s="1" t="s">
        <v>186</v>
      </c>
      <c r="E71" s="1" t="s">
        <v>54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C9" sqref="C9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46084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187</v>
      </c>
      <c r="B7" s="3"/>
    </row>
    <row r="8" spans="1:2">
      <c r="A8" s="1" t="s">
        <v>188</v>
      </c>
      <c r="B8" s="3"/>
    </row>
    <row r="9" spans="1:1">
      <c r="A9" s="1" t="s">
        <v>189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63</v>
      </c>
    </row>
    <row r="18" ht="15" spans="3:3">
      <c r="C18" s="67" t="s">
        <v>104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126</v>
      </c>
      <c r="D20" s="69">
        <v>33995</v>
      </c>
      <c r="E20" s="13">
        <f>(D20*0.76)-6500</f>
        <v>19336.2</v>
      </c>
      <c r="F20" s="9" t="s">
        <v>15</v>
      </c>
      <c r="G20" s="70">
        <f>E20*A20</f>
        <v>19336.2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127</v>
      </c>
      <c r="D22" s="55"/>
      <c r="E22" s="25"/>
      <c r="F22" s="21"/>
      <c r="G22" s="75"/>
    </row>
    <row r="23" ht="15" spans="1:7">
      <c r="A23" s="39" t="s">
        <v>25</v>
      </c>
      <c r="B23" s="57"/>
      <c r="C23" s="57"/>
      <c r="D23" s="40"/>
      <c r="E23" s="41"/>
      <c r="F23" s="42" t="s">
        <v>15</v>
      </c>
      <c r="G23" s="43">
        <v>600</v>
      </c>
    </row>
    <row r="24" ht="17.25" spans="1:7">
      <c r="A24" s="27" t="s">
        <v>23</v>
      </c>
      <c r="B24" s="35"/>
      <c r="C24" s="35"/>
      <c r="D24" s="28"/>
      <c r="E24" s="29"/>
      <c r="F24" s="36" t="s">
        <v>15</v>
      </c>
      <c r="G24" s="31">
        <f>SUM(G20:G23)</f>
        <v>19936.2</v>
      </c>
    </row>
    <row r="25" ht="16.5" spans="1:7">
      <c r="A25" s="32"/>
      <c r="B25" s="32"/>
      <c r="C25" s="32"/>
      <c r="D25" s="32"/>
      <c r="E25" s="32"/>
      <c r="F25" s="37"/>
      <c r="G25" s="34"/>
    </row>
    <row r="26" ht="15" spans="3:3">
      <c r="C26" s="67" t="s">
        <v>111</v>
      </c>
    </row>
    <row r="27" s="1" customFormat="1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s="1" customFormat="1" spans="1:7">
      <c r="A28" s="76">
        <v>1</v>
      </c>
      <c r="B28" s="76" t="s">
        <v>13</v>
      </c>
      <c r="C28" s="77" t="s">
        <v>138</v>
      </c>
      <c r="D28" s="78">
        <v>47595</v>
      </c>
      <c r="E28" s="79">
        <f>(D28*0.76)-7000</f>
        <v>29172.2</v>
      </c>
      <c r="F28" s="76" t="s">
        <v>15</v>
      </c>
      <c r="G28" s="80">
        <f>E28*A28</f>
        <v>29172.2</v>
      </c>
    </row>
    <row r="29" s="1" customFormat="1" spans="1:7">
      <c r="A29" s="81"/>
      <c r="B29" s="81"/>
      <c r="C29" s="82" t="s">
        <v>57</v>
      </c>
      <c r="D29" s="83"/>
      <c r="E29" s="84"/>
      <c r="F29" s="81"/>
      <c r="G29" s="85"/>
    </row>
    <row r="30" s="1" customFormat="1" ht="15" spans="1:7">
      <c r="A30" s="86"/>
      <c r="B30" s="86"/>
      <c r="C30" s="87" t="s">
        <v>139</v>
      </c>
      <c r="D30" s="88"/>
      <c r="E30" s="89"/>
      <c r="F30" s="86"/>
      <c r="G30" s="90"/>
    </row>
    <row r="31" s="2" customFormat="1" ht="15" spans="1:7">
      <c r="A31" s="39" t="s">
        <v>25</v>
      </c>
      <c r="B31" s="57"/>
      <c r="C31" s="57"/>
      <c r="D31" s="40"/>
      <c r="E31" s="41"/>
      <c r="F31" s="42" t="s">
        <v>15</v>
      </c>
      <c r="G31" s="43">
        <v>600</v>
      </c>
    </row>
    <row r="32" s="2" customFormat="1" ht="17.25" spans="1:7">
      <c r="A32" s="27" t="s">
        <v>23</v>
      </c>
      <c r="B32" s="35"/>
      <c r="C32" s="35"/>
      <c r="D32" s="28"/>
      <c r="E32" s="29"/>
      <c r="F32" s="36" t="s">
        <v>15</v>
      </c>
      <c r="G32" s="31">
        <f>SUM(G28:G31)</f>
        <v>29772.2</v>
      </c>
    </row>
    <row r="33" s="2" customFormat="1" spans="1:7">
      <c r="A33" s="131"/>
      <c r="B33" s="131"/>
      <c r="C33" s="1"/>
      <c r="D33" s="132"/>
      <c r="E33" s="132"/>
      <c r="F33" s="131"/>
      <c r="G33" s="133"/>
    </row>
    <row r="34" spans="1:1">
      <c r="A34" s="1" t="s">
        <v>27</v>
      </c>
    </row>
    <row r="35" spans="2:2">
      <c r="B35" s="1" t="s">
        <v>28</v>
      </c>
    </row>
    <row r="37" spans="1:1">
      <c r="A37" s="1" t="s">
        <v>73</v>
      </c>
    </row>
    <row r="38" spans="2:2">
      <c r="B38" s="1" t="s">
        <v>117</v>
      </c>
    </row>
    <row r="39" spans="2:2">
      <c r="B39" s="1" t="s">
        <v>118</v>
      </c>
    </row>
    <row r="40" spans="2:2">
      <c r="B40" s="1" t="s">
        <v>119</v>
      </c>
    </row>
    <row r="42" spans="1:1">
      <c r="A42" s="1" t="s">
        <v>33</v>
      </c>
    </row>
    <row r="43" spans="2:2">
      <c r="B43" s="1" t="s">
        <v>35</v>
      </c>
    </row>
    <row r="44" s="2" customFormat="1"/>
    <row r="45" spans="1:1">
      <c r="A45" s="1" t="s">
        <v>36</v>
      </c>
    </row>
    <row r="46" spans="2:2">
      <c r="B46" s="1" t="s">
        <v>37</v>
      </c>
    </row>
    <row r="48" spans="2:2">
      <c r="B48" s="1" t="s">
        <v>39</v>
      </c>
    </row>
    <row r="50" spans="2:2">
      <c r="B50" s="1" t="s">
        <v>40</v>
      </c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2" spans="1:4">
      <c r="A62" s="1" t="s">
        <v>76</v>
      </c>
      <c r="D62" s="1" t="s">
        <v>45</v>
      </c>
    </row>
    <row r="65" spans="1:4">
      <c r="A65" s="1" t="s">
        <v>46</v>
      </c>
      <c r="D65" s="1" t="s">
        <v>47</v>
      </c>
    </row>
    <row r="66" spans="1:4">
      <c r="A66" s="1" t="s">
        <v>48</v>
      </c>
      <c r="D66" s="1" t="s">
        <v>49</v>
      </c>
    </row>
    <row r="71" spans="1:5">
      <c r="A71" s="1" t="s">
        <v>190</v>
      </c>
      <c r="D71" s="1" t="s">
        <v>51</v>
      </c>
      <c r="E71" s="1" t="s">
        <v>52</v>
      </c>
    </row>
    <row r="72" spans="1:5">
      <c r="A72" s="1" t="s">
        <v>191</v>
      </c>
      <c r="E72" s="1" t="s">
        <v>54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workbookViewId="0">
      <selection activeCell="F38" sqref="F38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192</v>
      </c>
      <c r="B7" s="3"/>
    </row>
    <row r="8" spans="1:2">
      <c r="A8" s="66" t="s">
        <v>193</v>
      </c>
      <c r="B8" s="3"/>
    </row>
    <row r="9" spans="1:2">
      <c r="A9" s="66" t="s">
        <v>194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94</v>
      </c>
    </row>
    <row r="18" ht="15" customHeight="1" spans="2:3">
      <c r="B18" s="44"/>
      <c r="C18" s="4" t="s">
        <v>104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195</v>
      </c>
      <c r="D20" s="69">
        <v>50995</v>
      </c>
      <c r="E20" s="13">
        <f>(D20*0.76)-7000</f>
        <v>31756.2</v>
      </c>
      <c r="F20" s="9" t="s">
        <v>15</v>
      </c>
      <c r="G20" s="70">
        <f>E20*A20</f>
        <v>31756.2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196</v>
      </c>
      <c r="D22" s="55"/>
      <c r="E22" s="25"/>
      <c r="F22" s="21"/>
      <c r="G22" s="75"/>
    </row>
    <row r="23" s="1" customFormat="1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SUM(G20)</f>
        <v>31756.2</v>
      </c>
    </row>
    <row r="24" s="1" customFormat="1" ht="15" spans="1:7">
      <c r="A24" s="51" t="s">
        <v>24</v>
      </c>
      <c r="B24" s="52"/>
      <c r="C24" s="53"/>
      <c r="D24" s="54"/>
      <c r="E24" s="55"/>
      <c r="F24" s="21" t="s">
        <v>15</v>
      </c>
      <c r="G24" s="56">
        <v>16595</v>
      </c>
    </row>
    <row r="25" customFormat="1" ht="15.75" spans="1:8">
      <c r="A25" s="39" t="s">
        <v>25</v>
      </c>
      <c r="B25" s="57"/>
      <c r="C25" s="57"/>
      <c r="D25" s="40"/>
      <c r="E25" s="41"/>
      <c r="F25" s="42" t="s">
        <v>15</v>
      </c>
      <c r="G25" s="43">
        <v>600</v>
      </c>
      <c r="H25" s="2"/>
    </row>
    <row r="26" s="1" customFormat="1" ht="17.25" spans="1:7">
      <c r="A26" s="27" t="s">
        <v>26</v>
      </c>
      <c r="B26" s="35"/>
      <c r="C26" s="35"/>
      <c r="D26" s="28"/>
      <c r="E26" s="29"/>
      <c r="F26" s="36" t="s">
        <v>15</v>
      </c>
      <c r="G26" s="31">
        <f>SUM(G23:G25)</f>
        <v>48951.2</v>
      </c>
    </row>
    <row r="27" ht="16.5" spans="1:7">
      <c r="A27" s="32"/>
      <c r="B27" s="32"/>
      <c r="C27" s="32"/>
      <c r="D27" s="32"/>
      <c r="E27" s="32"/>
      <c r="F27" s="33"/>
      <c r="G27" s="34"/>
    </row>
    <row r="28" ht="15" customHeight="1" spans="2:3">
      <c r="B28" s="44"/>
      <c r="C28" s="4" t="s">
        <v>111</v>
      </c>
    </row>
    <row r="29" ht="26.25" spans="1:7">
      <c r="A29" s="5" t="s">
        <v>7</v>
      </c>
      <c r="B29" s="5" t="s">
        <v>8</v>
      </c>
      <c r="C29" s="5" t="s">
        <v>9</v>
      </c>
      <c r="D29" s="5" t="s">
        <v>10</v>
      </c>
      <c r="E29" s="6" t="s">
        <v>11</v>
      </c>
      <c r="F29" s="7"/>
      <c r="G29" s="8" t="s">
        <v>12</v>
      </c>
    </row>
    <row r="30" spans="1:7">
      <c r="A30" s="9">
        <v>1</v>
      </c>
      <c r="B30" s="9" t="s">
        <v>13</v>
      </c>
      <c r="C30" s="68" t="s">
        <v>197</v>
      </c>
      <c r="D30" s="69">
        <v>70495</v>
      </c>
      <c r="E30" s="13">
        <f>(D30*0.76)-7000</f>
        <v>46576.2</v>
      </c>
      <c r="F30" s="9" t="s">
        <v>15</v>
      </c>
      <c r="G30" s="70">
        <f>E30*A30</f>
        <v>46576.2</v>
      </c>
    </row>
    <row r="31" spans="1:7">
      <c r="A31" s="15"/>
      <c r="B31" s="15"/>
      <c r="C31" s="71" t="s">
        <v>57</v>
      </c>
      <c r="D31" s="72"/>
      <c r="E31" s="19"/>
      <c r="F31" s="15"/>
      <c r="G31" s="73"/>
    </row>
    <row r="32" ht="15" spans="1:7">
      <c r="A32" s="21"/>
      <c r="B32" s="21"/>
      <c r="C32" s="74" t="s">
        <v>198</v>
      </c>
      <c r="D32" s="55"/>
      <c r="E32" s="25"/>
      <c r="F32" s="21"/>
      <c r="G32" s="75"/>
    </row>
    <row r="33" s="1" customFormat="1" ht="17.25" spans="1:7">
      <c r="A33" s="27" t="s">
        <v>23</v>
      </c>
      <c r="B33" s="35"/>
      <c r="C33" s="35"/>
      <c r="D33" s="28"/>
      <c r="E33" s="29"/>
      <c r="F33" s="36" t="s">
        <v>15</v>
      </c>
      <c r="G33" s="31">
        <f>SUM(G30)</f>
        <v>46576.2</v>
      </c>
    </row>
    <row r="34" s="1" customFormat="1" ht="15" spans="1:7">
      <c r="A34" s="51" t="s">
        <v>24</v>
      </c>
      <c r="B34" s="52"/>
      <c r="C34" s="53"/>
      <c r="D34" s="54"/>
      <c r="E34" s="55"/>
      <c r="F34" s="21" t="s">
        <v>15</v>
      </c>
      <c r="G34" s="56">
        <v>16595</v>
      </c>
    </row>
    <row r="35" customFormat="1" ht="15.75" spans="1:8">
      <c r="A35" s="39" t="s">
        <v>25</v>
      </c>
      <c r="B35" s="57"/>
      <c r="C35" s="57"/>
      <c r="D35" s="40"/>
      <c r="E35" s="41"/>
      <c r="F35" s="42" t="s">
        <v>15</v>
      </c>
      <c r="G35" s="43">
        <v>600</v>
      </c>
      <c r="H35" s="2"/>
    </row>
    <row r="36" s="1" customFormat="1" ht="17.25" spans="1:7">
      <c r="A36" s="27" t="s">
        <v>26</v>
      </c>
      <c r="B36" s="35"/>
      <c r="C36" s="35"/>
      <c r="D36" s="28"/>
      <c r="E36" s="29"/>
      <c r="F36" s="36" t="s">
        <v>15</v>
      </c>
      <c r="G36" s="31">
        <f>SUM(G33:G35)</f>
        <v>63771.2</v>
      </c>
    </row>
    <row r="37" ht="16.5" spans="1:7">
      <c r="A37" s="32"/>
      <c r="B37" s="32"/>
      <c r="C37" s="32"/>
      <c r="D37" s="32"/>
      <c r="E37" s="32"/>
      <c r="F37" s="37"/>
      <c r="G37" s="34"/>
    </row>
    <row r="38" spans="1:1">
      <c r="A38" s="1" t="s">
        <v>27</v>
      </c>
    </row>
    <row r="39" spans="2:2">
      <c r="B39" s="1" t="s">
        <v>28</v>
      </c>
    </row>
    <row r="41" s="1" customFormat="1" spans="1:1">
      <c r="A41" s="1" t="s">
        <v>29</v>
      </c>
    </row>
    <row r="42" s="2" customFormat="1" spans="2:2">
      <c r="B42" s="58" t="s">
        <v>199</v>
      </c>
    </row>
    <row r="43" customFormat="1" ht="15" spans="1:2">
      <c r="A43" s="49"/>
      <c r="B43" s="1" t="s">
        <v>30</v>
      </c>
    </row>
    <row r="44" customFormat="1" ht="15" spans="1:2">
      <c r="A44" s="49"/>
      <c r="B44" s="1" t="s">
        <v>31</v>
      </c>
    </row>
    <row r="45" customFormat="1" ht="15" spans="1:2">
      <c r="A45" s="49"/>
      <c r="B45" s="1"/>
    </row>
    <row r="46" spans="1:1">
      <c r="A46" s="1" t="s">
        <v>33</v>
      </c>
    </row>
    <row r="47" spans="2:2">
      <c r="B47" s="1" t="s">
        <v>35</v>
      </c>
    </row>
    <row r="49" spans="1:1">
      <c r="A49" s="1" t="s">
        <v>36</v>
      </c>
    </row>
    <row r="50" spans="2:2">
      <c r="B50" s="1" t="s">
        <v>37</v>
      </c>
    </row>
    <row r="52" spans="2:2">
      <c r="B52" s="1" t="s">
        <v>39</v>
      </c>
    </row>
    <row r="54" spans="2:2">
      <c r="B54" s="1" t="s">
        <v>40</v>
      </c>
    </row>
    <row r="55" spans="2:2">
      <c r="B55" s="46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44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200</v>
      </c>
      <c r="D74" s="1" t="s">
        <v>51</v>
      </c>
      <c r="E74" s="1" t="s">
        <v>52</v>
      </c>
    </row>
    <row r="75" spans="1:5">
      <c r="A75" s="1" t="s">
        <v>201</v>
      </c>
      <c r="E75" s="1" t="s">
        <v>54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topLeftCell="A16" workbookViewId="0">
      <selection activeCell="A29" sqref="$A29:$XFD3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0</v>
      </c>
      <c r="B7" s="3"/>
    </row>
    <row r="8" spans="1:2">
      <c r="A8" s="3" t="s">
        <v>1</v>
      </c>
      <c r="B8" s="3"/>
    </row>
    <row r="9" spans="1:2">
      <c r="A9" s="1" t="s">
        <v>2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55</v>
      </c>
    </row>
    <row r="18" ht="15" customHeight="1" spans="2:3">
      <c r="B18" s="44"/>
      <c r="C18" s="4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14</v>
      </c>
      <c r="D20" s="69">
        <v>157995</v>
      </c>
      <c r="E20" s="13">
        <f>(D20*0.76)-12000</f>
        <v>108076.2</v>
      </c>
      <c r="F20" s="9" t="s">
        <v>15</v>
      </c>
      <c r="G20" s="70">
        <f>E20*A20</f>
        <v>108076.2</v>
      </c>
    </row>
    <row r="21" spans="1:7">
      <c r="A21" s="15"/>
      <c r="B21" s="15"/>
      <c r="C21" s="71" t="s">
        <v>16</v>
      </c>
      <c r="D21" s="72"/>
      <c r="E21" s="19"/>
      <c r="F21" s="15"/>
      <c r="G21" s="73"/>
    </row>
    <row r="22" ht="15" spans="1:7">
      <c r="A22" s="21"/>
      <c r="B22" s="21"/>
      <c r="C22" s="74" t="s">
        <v>17</v>
      </c>
      <c r="D22" s="55"/>
      <c r="E22" s="25"/>
      <c r="F22" s="21"/>
      <c r="G22" s="75"/>
    </row>
    <row r="23" spans="1:7">
      <c r="A23" s="9">
        <v>1</v>
      </c>
      <c r="B23" s="9" t="s">
        <v>13</v>
      </c>
      <c r="C23" s="68" t="s">
        <v>18</v>
      </c>
      <c r="D23" s="69">
        <v>121995</v>
      </c>
      <c r="E23" s="13">
        <f>(D23*0.76)-7000</f>
        <v>85716.2</v>
      </c>
      <c r="F23" s="9" t="s">
        <v>15</v>
      </c>
      <c r="G23" s="70">
        <f>E23*A23</f>
        <v>85716.2</v>
      </c>
    </row>
    <row r="24" spans="1:7">
      <c r="A24" s="15"/>
      <c r="B24" s="15"/>
      <c r="C24" s="71" t="s">
        <v>16</v>
      </c>
      <c r="D24" s="72"/>
      <c r="E24" s="19"/>
      <c r="F24" s="15"/>
      <c r="G24" s="73"/>
    </row>
    <row r="25" ht="15" spans="1:7">
      <c r="A25" s="21"/>
      <c r="B25" s="21"/>
      <c r="C25" s="74" t="s">
        <v>19</v>
      </c>
      <c r="D25" s="55"/>
      <c r="E25" s="25"/>
      <c r="F25" s="21"/>
      <c r="G25" s="75"/>
    </row>
    <row r="26" spans="1:7">
      <c r="A26" s="9">
        <v>1</v>
      </c>
      <c r="B26" s="9" t="s">
        <v>13</v>
      </c>
      <c r="C26" s="68" t="s">
        <v>56</v>
      </c>
      <c r="D26" s="69">
        <v>43595</v>
      </c>
      <c r="E26" s="13">
        <f>(D26*0.76)-7000</f>
        <v>26132.2</v>
      </c>
      <c r="F26" s="9" t="s">
        <v>15</v>
      </c>
      <c r="G26" s="70">
        <f>E26*A26</f>
        <v>26132.2</v>
      </c>
    </row>
    <row r="27" spans="1:7">
      <c r="A27" s="15"/>
      <c r="B27" s="15"/>
      <c r="C27" s="71" t="s">
        <v>57</v>
      </c>
      <c r="D27" s="72"/>
      <c r="E27" s="19"/>
      <c r="F27" s="15"/>
      <c r="G27" s="73"/>
    </row>
    <row r="28" ht="15" spans="1:7">
      <c r="A28" s="21"/>
      <c r="B28" s="21"/>
      <c r="C28" s="74" t="s">
        <v>58</v>
      </c>
      <c r="D28" s="55"/>
      <c r="E28" s="25"/>
      <c r="F28" s="21"/>
      <c r="G28" s="75"/>
    </row>
    <row r="29" ht="17.25" spans="1:7">
      <c r="A29" s="27" t="s">
        <v>23</v>
      </c>
      <c r="B29" s="35"/>
      <c r="C29" s="35"/>
      <c r="D29" s="28"/>
      <c r="E29" s="29"/>
      <c r="F29" s="36" t="s">
        <v>15</v>
      </c>
      <c r="G29" s="31">
        <f>SUM(G20:G28)</f>
        <v>219924.6</v>
      </c>
    </row>
    <row r="30" ht="15" spans="1:7">
      <c r="A30" s="51" t="s">
        <v>24</v>
      </c>
      <c r="B30" s="52"/>
      <c r="C30" s="53"/>
      <c r="D30" s="54"/>
      <c r="E30" s="55"/>
      <c r="F30" s="21" t="s">
        <v>15</v>
      </c>
      <c r="G30" s="56">
        <v>152845</v>
      </c>
    </row>
    <row r="31" customFormat="1" ht="15.75" spans="1:8">
      <c r="A31" s="39" t="s">
        <v>25</v>
      </c>
      <c r="B31" s="57"/>
      <c r="C31" s="57"/>
      <c r="D31" s="40"/>
      <c r="E31" s="41"/>
      <c r="F31" s="42" t="s">
        <v>15</v>
      </c>
      <c r="G31" s="43">
        <v>600</v>
      </c>
      <c r="H31" s="2"/>
    </row>
    <row r="32" ht="17.25" spans="1:7">
      <c r="A32" s="27" t="s">
        <v>26</v>
      </c>
      <c r="B32" s="35"/>
      <c r="C32" s="35"/>
      <c r="D32" s="28"/>
      <c r="E32" s="29"/>
      <c r="F32" s="36" t="s">
        <v>15</v>
      </c>
      <c r="G32" s="31">
        <f>SUM(G29:G31)</f>
        <v>373369.6</v>
      </c>
    </row>
    <row r="33" ht="16.5" spans="1:7">
      <c r="A33" s="32"/>
      <c r="B33" s="32"/>
      <c r="C33" s="32"/>
      <c r="D33" s="32"/>
      <c r="E33" s="32"/>
      <c r="F33" s="33"/>
      <c r="G33" s="34"/>
    </row>
    <row r="34" spans="1:1">
      <c r="A34" s="1" t="s">
        <v>27</v>
      </c>
    </row>
    <row r="35" spans="2:2">
      <c r="B35" s="1" t="s">
        <v>28</v>
      </c>
    </row>
    <row r="37" s="1" customFormat="1" spans="1:1">
      <c r="A37" s="1" t="s">
        <v>29</v>
      </c>
    </row>
    <row r="38" customFormat="1" ht="15" spans="1:2">
      <c r="A38" s="49"/>
      <c r="B38" s="1" t="s">
        <v>30</v>
      </c>
    </row>
    <row r="39" customFormat="1" ht="15" spans="1:2">
      <c r="A39" s="49"/>
      <c r="B39" s="1" t="s">
        <v>31</v>
      </c>
    </row>
    <row r="40" customFormat="1" ht="15" spans="1:2">
      <c r="A40" s="49"/>
      <c r="B40" s="91" t="s">
        <v>32</v>
      </c>
    </row>
    <row r="41" customFormat="1" ht="15" spans="1:2">
      <c r="A41" s="49"/>
      <c r="B41" s="1"/>
    </row>
    <row r="42" spans="1:1">
      <c r="A42" s="1" t="s">
        <v>33</v>
      </c>
    </row>
    <row r="43" spans="2:2">
      <c r="B43" s="1" t="s">
        <v>34</v>
      </c>
    </row>
    <row r="44" spans="2:2">
      <c r="B44" s="1" t="s">
        <v>35</v>
      </c>
    </row>
    <row r="46" s="1" customFormat="1" spans="1:1">
      <c r="A46" s="1" t="s">
        <v>36</v>
      </c>
    </row>
    <row r="47" s="1" customFormat="1" spans="2:2">
      <c r="B47" s="1" t="s">
        <v>37</v>
      </c>
    </row>
    <row r="48" spans="2:2">
      <c r="B48" s="44" t="s">
        <v>38</v>
      </c>
    </row>
    <row r="50" spans="2:2">
      <c r="B50" s="1" t="s">
        <v>39</v>
      </c>
    </row>
    <row r="51" spans="2:2">
      <c r="B51" s="1" t="s">
        <v>40</v>
      </c>
    </row>
    <row r="52" spans="2:2">
      <c r="B52" s="65"/>
    </row>
    <row r="53" spans="2:2">
      <c r="B53" s="46"/>
    </row>
    <row r="54" spans="2:2">
      <c r="B54" s="46"/>
    </row>
    <row r="55" spans="2:2">
      <c r="B55" s="46"/>
    </row>
    <row r="56" spans="2:2">
      <c r="B56" s="46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44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59</v>
      </c>
      <c r="D74" s="1" t="s">
        <v>51</v>
      </c>
      <c r="E74" s="1" t="s">
        <v>52</v>
      </c>
    </row>
    <row r="75" spans="1:5">
      <c r="A75" s="1" t="s">
        <v>53</v>
      </c>
      <c r="E75" s="1" t="s">
        <v>54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39" workbookViewId="0">
      <selection activeCell="A65" sqref="A6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202</v>
      </c>
      <c r="B7" s="3"/>
    </row>
    <row r="8" spans="1:2">
      <c r="A8" s="3" t="s">
        <v>203</v>
      </c>
      <c r="B8" s="3"/>
    </row>
    <row r="9" spans="1:2">
      <c r="A9" s="1" t="s">
        <v>204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94</v>
      </c>
    </row>
    <row r="18" ht="15" customHeight="1" spans="2:3">
      <c r="B18" s="44"/>
      <c r="C18" s="4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205</v>
      </c>
      <c r="D20" s="69">
        <v>113195</v>
      </c>
      <c r="E20" s="13">
        <f>(D20*0.76)-7000</f>
        <v>79028.2</v>
      </c>
      <c r="F20" s="9" t="s">
        <v>15</v>
      </c>
      <c r="G20" s="70">
        <f>E20*A20</f>
        <v>79028.2</v>
      </c>
    </row>
    <row r="21" spans="1:7">
      <c r="A21" s="15"/>
      <c r="B21" s="15"/>
      <c r="C21" s="71" t="s">
        <v>85</v>
      </c>
      <c r="D21" s="72"/>
      <c r="E21" s="19"/>
      <c r="F21" s="15"/>
      <c r="G21" s="73"/>
    </row>
    <row r="22" ht="15" spans="1:7">
      <c r="A22" s="21"/>
      <c r="B22" s="21"/>
      <c r="C22" s="74" t="s">
        <v>206</v>
      </c>
      <c r="D22" s="55"/>
      <c r="E22" s="25"/>
      <c r="F22" s="21"/>
      <c r="G22" s="75"/>
    </row>
    <row r="23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SUM(G20:G22)</f>
        <v>79028.2</v>
      </c>
    </row>
    <row r="24" ht="15" spans="1:7">
      <c r="A24" s="51" t="s">
        <v>24</v>
      </c>
      <c r="B24" s="52"/>
      <c r="C24" s="53"/>
      <c r="D24" s="54"/>
      <c r="E24" s="55"/>
      <c r="F24" s="21" t="s">
        <v>15</v>
      </c>
      <c r="G24" s="56">
        <v>30690</v>
      </c>
    </row>
    <row r="25" customFormat="1" ht="15.75" spans="1:8">
      <c r="A25" s="39" t="s">
        <v>25</v>
      </c>
      <c r="B25" s="57"/>
      <c r="C25" s="57"/>
      <c r="D25" s="40"/>
      <c r="E25" s="41"/>
      <c r="F25" s="42" t="s">
        <v>15</v>
      </c>
      <c r="G25" s="43">
        <v>600</v>
      </c>
      <c r="H25" s="2"/>
    </row>
    <row r="26" ht="17.25" spans="1:7">
      <c r="A26" s="27" t="s">
        <v>26</v>
      </c>
      <c r="B26" s="35"/>
      <c r="C26" s="35"/>
      <c r="D26" s="28"/>
      <c r="E26" s="29"/>
      <c r="F26" s="36" t="s">
        <v>15</v>
      </c>
      <c r="G26" s="31">
        <f>SUM(G23:G25)</f>
        <v>110318.2</v>
      </c>
    </row>
    <row r="27" ht="16.5" spans="1:7">
      <c r="A27" s="32"/>
      <c r="B27" s="32"/>
      <c r="C27" s="32"/>
      <c r="D27" s="32"/>
      <c r="E27" s="32"/>
      <c r="F27" s="33"/>
      <c r="G27" s="34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customFormat="1" ht="15" spans="1:2">
      <c r="A32" s="49"/>
      <c r="B32" s="1" t="s">
        <v>30</v>
      </c>
    </row>
    <row r="33" customFormat="1" ht="15" spans="1:2">
      <c r="A33" s="49"/>
      <c r="B33" s="1" t="s">
        <v>31</v>
      </c>
    </row>
    <row r="34" customFormat="1" ht="15" spans="1:2">
      <c r="A34" s="49"/>
      <c r="B34" s="91" t="s">
        <v>32</v>
      </c>
    </row>
    <row r="35" customFormat="1" ht="15" spans="1:2">
      <c r="A35" s="49"/>
      <c r="B35" s="1"/>
    </row>
    <row r="36" spans="1:1">
      <c r="A36" s="1" t="s">
        <v>33</v>
      </c>
    </row>
    <row r="37" spans="2:2">
      <c r="B37" s="1" t="s">
        <v>88</v>
      </c>
    </row>
    <row r="39" s="1" customFormat="1" spans="1:1">
      <c r="A39" s="1" t="s">
        <v>36</v>
      </c>
    </row>
    <row r="40" s="1" customFormat="1" spans="2:2">
      <c r="B40" s="1" t="s">
        <v>37</v>
      </c>
    </row>
    <row r="41" spans="2:2">
      <c r="B41" s="44" t="s">
        <v>38</v>
      </c>
    </row>
    <row r="43" spans="2:2">
      <c r="B43" s="1" t="s">
        <v>39</v>
      </c>
    </row>
    <row r="44" spans="2:2">
      <c r="B44" s="1" t="s">
        <v>40</v>
      </c>
    </row>
    <row r="45" spans="2:2">
      <c r="B45" s="46"/>
    </row>
    <row r="46" spans="2:2">
      <c r="B46" s="46"/>
    </row>
    <row r="47" spans="2:2">
      <c r="B47" s="46"/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44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5" spans="1:5">
      <c r="A65" s="1" t="s">
        <v>207</v>
      </c>
      <c r="D65" s="1" t="s">
        <v>51</v>
      </c>
      <c r="E65" s="1" t="s">
        <v>52</v>
      </c>
    </row>
    <row r="66" spans="1:5">
      <c r="A66" s="1" t="s">
        <v>201</v>
      </c>
      <c r="E66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H21" sqref="H21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46084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155</v>
      </c>
    </row>
    <row r="8" spans="1:1">
      <c r="A8" s="3" t="s">
        <v>156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208</v>
      </c>
    </row>
    <row r="18" ht="15" spans="3:3">
      <c r="C18" s="67"/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143</v>
      </c>
      <c r="D20" s="69">
        <v>78095</v>
      </c>
      <c r="E20" s="13">
        <f>(D20*0.76)-7000</f>
        <v>52352.2</v>
      </c>
      <c r="F20" s="9" t="s">
        <v>15</v>
      </c>
      <c r="G20" s="70">
        <f>E20*A20</f>
        <v>52352.2</v>
      </c>
    </row>
    <row r="21" spans="1:7">
      <c r="A21" s="15"/>
      <c r="B21" s="15"/>
      <c r="C21" s="71" t="s">
        <v>57</v>
      </c>
      <c r="D21" s="72"/>
      <c r="E21" s="19"/>
      <c r="F21" s="15"/>
      <c r="G21" s="73"/>
    </row>
    <row r="22" ht="15" spans="1:7">
      <c r="A22" s="21"/>
      <c r="B22" s="21"/>
      <c r="C22" s="74" t="s">
        <v>144</v>
      </c>
      <c r="D22" s="55"/>
      <c r="E22" s="25"/>
      <c r="F22" s="21"/>
      <c r="G22" s="75"/>
    </row>
    <row r="23" ht="15" spans="1:7">
      <c r="A23" s="39" t="s">
        <v>25</v>
      </c>
      <c r="B23" s="57"/>
      <c r="C23" s="57"/>
      <c r="D23" s="40"/>
      <c r="E23" s="41"/>
      <c r="F23" s="42" t="s">
        <v>15</v>
      </c>
      <c r="G23" s="43">
        <v>600</v>
      </c>
    </row>
    <row r="24" ht="17.25" spans="1:7">
      <c r="A24" s="27" t="s">
        <v>23</v>
      </c>
      <c r="B24" s="35"/>
      <c r="C24" s="35"/>
      <c r="D24" s="28"/>
      <c r="E24" s="29"/>
      <c r="F24" s="36" t="s">
        <v>15</v>
      </c>
      <c r="G24" s="31">
        <f>SUM(G20:G23)</f>
        <v>52952.2</v>
      </c>
    </row>
    <row r="25" ht="16.5" spans="1:7">
      <c r="A25" s="32"/>
      <c r="B25" s="32"/>
      <c r="C25" s="32"/>
      <c r="D25" s="32"/>
      <c r="E25" s="32"/>
      <c r="F25" s="37"/>
      <c r="G25" s="34"/>
    </row>
    <row r="26" spans="1:1">
      <c r="A26" s="1" t="s">
        <v>27</v>
      </c>
    </row>
    <row r="27" spans="2:2">
      <c r="B27" s="1" t="s">
        <v>28</v>
      </c>
    </row>
    <row r="29" spans="1:1">
      <c r="A29" s="1" t="s">
        <v>73</v>
      </c>
    </row>
    <row r="30" spans="2:2">
      <c r="B30" s="1" t="s">
        <v>117</v>
      </c>
    </row>
    <row r="31" spans="2:2">
      <c r="B31" s="1" t="s">
        <v>118</v>
      </c>
    </row>
    <row r="32" spans="2:2">
      <c r="B32" s="1" t="s">
        <v>119</v>
      </c>
    </row>
    <row r="34" spans="1:1">
      <c r="A34" s="1" t="s">
        <v>33</v>
      </c>
    </row>
    <row r="35" customFormat="1" ht="15" spans="2:2">
      <c r="B35" s="1" t="s">
        <v>35</v>
      </c>
    </row>
    <row r="36" s="2" customFormat="1" spans="2:2">
      <c r="B36" s="1"/>
    </row>
    <row r="37" spans="1:1">
      <c r="A37" s="1" t="s">
        <v>36</v>
      </c>
    </row>
    <row r="38" spans="2:2">
      <c r="B38" s="1" t="s">
        <v>37</v>
      </c>
    </row>
    <row r="39" s="2" customFormat="1" spans="2:2">
      <c r="B39" s="44"/>
    </row>
    <row r="40" spans="2:2">
      <c r="B40" s="1" t="s">
        <v>39</v>
      </c>
    </row>
    <row r="42" spans="2:2">
      <c r="B42" s="1" t="s">
        <v>40</v>
      </c>
    </row>
    <row r="49" spans="2:2">
      <c r="B49" s="46"/>
    </row>
    <row r="50" spans="2:2">
      <c r="B50" s="46"/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99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8" spans="1:5">
      <c r="A68" s="1" t="s">
        <v>209</v>
      </c>
      <c r="D68" s="1" t="s">
        <v>51</v>
      </c>
      <c r="E68" s="1" t="s">
        <v>52</v>
      </c>
    </row>
    <row r="69" spans="1:5">
      <c r="A69" s="1" t="s">
        <v>210</v>
      </c>
      <c r="E69" s="1" t="s">
        <v>54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topLeftCell="A51" workbookViewId="0">
      <selection activeCell="D61" sqref="D61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46084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211</v>
      </c>
    </row>
    <row r="8" spans="1:1">
      <c r="A8" s="3" t="s">
        <v>212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125</v>
      </c>
    </row>
    <row r="17" ht="15" spans="3:3">
      <c r="C17" s="67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213</v>
      </c>
      <c r="D19" s="69">
        <v>112995</v>
      </c>
      <c r="E19" s="13">
        <f>D19*0.76</f>
        <v>85876.2</v>
      </c>
      <c r="F19" s="9" t="s">
        <v>15</v>
      </c>
      <c r="G19" s="70">
        <f>E19*A19</f>
        <v>85876.2</v>
      </c>
    </row>
    <row r="20" spans="1:7">
      <c r="A20" s="15"/>
      <c r="B20" s="15"/>
      <c r="C20" s="93" t="s">
        <v>214</v>
      </c>
      <c r="D20" s="72"/>
      <c r="E20" s="19"/>
      <c r="F20" s="15"/>
      <c r="G20" s="73"/>
    </row>
    <row r="21" ht="15" spans="1:7">
      <c r="A21" s="21"/>
      <c r="B21" s="21"/>
      <c r="C21" s="94" t="s">
        <v>215</v>
      </c>
      <c r="D21" s="55"/>
      <c r="E21" s="25"/>
      <c r="F21" s="21"/>
      <c r="G21" s="75"/>
    </row>
    <row r="22" spans="1:7">
      <c r="A22" s="9">
        <v>1</v>
      </c>
      <c r="B22" s="9" t="s">
        <v>13</v>
      </c>
      <c r="C22" s="95" t="s">
        <v>216</v>
      </c>
      <c r="D22" s="69">
        <v>13495</v>
      </c>
      <c r="E22" s="13">
        <f>D22*0.76</f>
        <v>10256.2</v>
      </c>
      <c r="F22" s="9" t="s">
        <v>15</v>
      </c>
      <c r="G22" s="70">
        <f>E22*A22</f>
        <v>10256.2</v>
      </c>
    </row>
    <row r="23" spans="1:7">
      <c r="A23" s="15"/>
      <c r="B23" s="15"/>
      <c r="C23" s="93" t="s">
        <v>217</v>
      </c>
      <c r="D23" s="72"/>
      <c r="E23" s="19"/>
      <c r="F23" s="15"/>
      <c r="G23" s="73"/>
    </row>
    <row r="24" ht="15" spans="1:7">
      <c r="A24" s="21"/>
      <c r="B24" s="21"/>
      <c r="C24" s="94" t="s">
        <v>218</v>
      </c>
      <c r="D24" s="55"/>
      <c r="E24" s="25"/>
      <c r="F24" s="21"/>
      <c r="G24" s="75"/>
    </row>
    <row r="25" spans="1:7">
      <c r="A25" s="9">
        <v>1</v>
      </c>
      <c r="B25" s="9" t="s">
        <v>13</v>
      </c>
      <c r="C25" s="95" t="s">
        <v>219</v>
      </c>
      <c r="D25" s="69">
        <v>20495</v>
      </c>
      <c r="E25" s="13">
        <f>D25*0.76</f>
        <v>15576.2</v>
      </c>
      <c r="F25" s="9" t="s">
        <v>15</v>
      </c>
      <c r="G25" s="70">
        <f>E25*A25</f>
        <v>15576.2</v>
      </c>
    </row>
    <row r="26" spans="1:7">
      <c r="A26" s="15"/>
      <c r="B26" s="15"/>
      <c r="C26" s="93" t="s">
        <v>217</v>
      </c>
      <c r="D26" s="72"/>
      <c r="E26" s="19"/>
      <c r="F26" s="15"/>
      <c r="G26" s="73"/>
    </row>
    <row r="27" ht="15" spans="1:7">
      <c r="A27" s="21"/>
      <c r="B27" s="21"/>
      <c r="C27" s="94" t="s">
        <v>220</v>
      </c>
      <c r="D27" s="55"/>
      <c r="E27" s="25"/>
      <c r="F27" s="21"/>
      <c r="G27" s="75"/>
    </row>
    <row r="28" ht="15" spans="1:7">
      <c r="A28" s="39" t="s">
        <v>25</v>
      </c>
      <c r="B28" s="57"/>
      <c r="C28" s="57"/>
      <c r="D28" s="40"/>
      <c r="E28" s="41"/>
      <c r="F28" s="42" t="s">
        <v>15</v>
      </c>
      <c r="G28" s="43">
        <v>600</v>
      </c>
    </row>
    <row r="29" ht="17.25" spans="1:7">
      <c r="A29" s="27" t="s">
        <v>23</v>
      </c>
      <c r="B29" s="35"/>
      <c r="C29" s="35"/>
      <c r="D29" s="28"/>
      <c r="E29" s="29"/>
      <c r="F29" s="36" t="s">
        <v>15</v>
      </c>
      <c r="G29" s="31">
        <f>SUM(G19:G28)</f>
        <v>112308.6</v>
      </c>
    </row>
    <row r="30" ht="16.5" spans="1:7">
      <c r="A30" s="32"/>
      <c r="B30" s="32"/>
      <c r="C30" s="32"/>
      <c r="D30" s="32"/>
      <c r="E30" s="32"/>
      <c r="F30" s="37"/>
      <c r="G30" s="34"/>
    </row>
    <row r="31" spans="1:1">
      <c r="A31" s="1" t="s">
        <v>27</v>
      </c>
    </row>
    <row r="32" spans="2:2">
      <c r="B32" s="1" t="s">
        <v>28</v>
      </c>
    </row>
    <row r="34" s="1" customFormat="1" spans="1:1">
      <c r="A34" s="1" t="s">
        <v>29</v>
      </c>
    </row>
    <row r="35" customFormat="1" ht="15" spans="1:2">
      <c r="A35" s="49"/>
      <c r="B35" s="1" t="s">
        <v>30</v>
      </c>
    </row>
    <row r="37" spans="1:1">
      <c r="A37" s="1" t="s">
        <v>73</v>
      </c>
    </row>
    <row r="38" spans="2:2">
      <c r="B38" s="61" t="s">
        <v>221</v>
      </c>
    </row>
    <row r="39" spans="2:2">
      <c r="B39" s="62" t="s">
        <v>222</v>
      </c>
    </row>
    <row r="40" spans="2:2">
      <c r="B40" s="1" t="s">
        <v>223</v>
      </c>
    </row>
    <row r="42" spans="1:1">
      <c r="A42" s="1" t="s">
        <v>33</v>
      </c>
    </row>
    <row r="43" customFormat="1" ht="15" spans="2:2">
      <c r="B43" s="1" t="s">
        <v>224</v>
      </c>
    </row>
    <row r="44" s="2" customFormat="1" spans="2:2">
      <c r="B44" s="1"/>
    </row>
    <row r="45" spans="1:1">
      <c r="A45" s="1" t="s">
        <v>36</v>
      </c>
    </row>
    <row r="46" spans="2:2">
      <c r="B46" s="1" t="s">
        <v>37</v>
      </c>
    </row>
    <row r="47" s="2" customFormat="1" spans="2:2">
      <c r="B47" s="44"/>
    </row>
    <row r="48" spans="2:2">
      <c r="B48" s="1" t="s">
        <v>39</v>
      </c>
    </row>
    <row r="50" spans="2:2">
      <c r="B50" s="1" t="s">
        <v>40</v>
      </c>
    </row>
    <row r="52" spans="2:2">
      <c r="B52" s="46" t="s">
        <v>128</v>
      </c>
    </row>
    <row r="55" spans="2:2">
      <c r="B55" s="46"/>
    </row>
    <row r="56" spans="2:2">
      <c r="B56" s="46"/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99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2" spans="1:5">
      <c r="A72" s="1" t="s">
        <v>225</v>
      </c>
      <c r="D72" s="1" t="s">
        <v>51</v>
      </c>
      <c r="E72" s="1" t="s">
        <v>52</v>
      </c>
    </row>
    <row r="73" spans="1:5">
      <c r="A73" s="1" t="s">
        <v>226</v>
      </c>
      <c r="E73" s="1" t="s">
        <v>54</v>
      </c>
    </row>
  </sheetData>
  <mergeCells count="21">
    <mergeCell ref="A4:B4"/>
    <mergeCell ref="A28:E28"/>
    <mergeCell ref="A29:E29"/>
    <mergeCell ref="A19:A21"/>
    <mergeCell ref="A22:A24"/>
    <mergeCell ref="A25:A27"/>
    <mergeCell ref="B19:B21"/>
    <mergeCell ref="B22:B24"/>
    <mergeCell ref="B25:B27"/>
    <mergeCell ref="D19:D21"/>
    <mergeCell ref="D22:D24"/>
    <mergeCell ref="D25:D27"/>
    <mergeCell ref="E19:E21"/>
    <mergeCell ref="E22:E24"/>
    <mergeCell ref="E25:E27"/>
    <mergeCell ref="F19:F21"/>
    <mergeCell ref="F22:F24"/>
    <mergeCell ref="F25:F27"/>
    <mergeCell ref="G19:G21"/>
    <mergeCell ref="G22:G24"/>
    <mergeCell ref="G25:G27"/>
  </mergeCells>
  <pageMargins left="0.393055555555556" right="0.17" top="0.84" bottom="0.629861111111111" header="0.5" footer="0.196527777777778"/>
  <pageSetup paperSize="1" scale="67" orientation="portrait" horizontalDpi="120" verticalDpi="7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62" workbookViewId="0">
      <selection activeCell="A77" sqref="A7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46084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227</v>
      </c>
      <c r="B7" s="3"/>
    </row>
    <row r="8" spans="1:2">
      <c r="A8" s="1" t="s">
        <v>228</v>
      </c>
      <c r="B8" s="3"/>
    </row>
    <row r="9" spans="1:1">
      <c r="A9" s="1" t="s">
        <v>229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63</v>
      </c>
    </row>
    <row r="18" ht="15" spans="3:3">
      <c r="C18" s="67" t="s">
        <v>104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1" t="s">
        <v>230</v>
      </c>
      <c r="D20" s="12">
        <v>28695</v>
      </c>
      <c r="E20" s="13">
        <f>(D20*0.76)-1000</f>
        <v>20808.2</v>
      </c>
      <c r="F20" s="9" t="s">
        <v>15</v>
      </c>
      <c r="G20" s="14">
        <f>E20*A20</f>
        <v>20808.2</v>
      </c>
    </row>
    <row r="21" spans="1:7">
      <c r="A21" s="15"/>
      <c r="B21" s="15"/>
      <c r="C21" s="17" t="s">
        <v>108</v>
      </c>
      <c r="D21" s="18"/>
      <c r="E21" s="19"/>
      <c r="F21" s="15"/>
      <c r="G21" s="20"/>
    </row>
    <row r="22" spans="1:7">
      <c r="A22" s="15"/>
      <c r="B22" s="15"/>
      <c r="C22" s="17" t="s">
        <v>231</v>
      </c>
      <c r="D22" s="18"/>
      <c r="E22" s="19"/>
      <c r="F22" s="15"/>
      <c r="G22" s="20"/>
    </row>
    <row r="23" ht="15" spans="1:7">
      <c r="A23" s="21"/>
      <c r="B23" s="21"/>
      <c r="C23" s="23" t="s">
        <v>110</v>
      </c>
      <c r="D23" s="24"/>
      <c r="E23" s="25"/>
      <c r="F23" s="21"/>
      <c r="G23" s="26"/>
    </row>
    <row r="24" spans="1:7">
      <c r="A24" s="9">
        <v>1</v>
      </c>
      <c r="B24" s="9" t="s">
        <v>13</v>
      </c>
      <c r="C24" s="68" t="s">
        <v>126</v>
      </c>
      <c r="D24" s="69">
        <v>33995</v>
      </c>
      <c r="E24" s="13">
        <f>(D24*0.76)-6500</f>
        <v>19336.2</v>
      </c>
      <c r="F24" s="9" t="s">
        <v>15</v>
      </c>
      <c r="G24" s="70">
        <f>E24*A24</f>
        <v>19336.2</v>
      </c>
    </row>
    <row r="25" spans="1:7">
      <c r="A25" s="15"/>
      <c r="B25" s="15"/>
      <c r="C25" s="71" t="s">
        <v>21</v>
      </c>
      <c r="D25" s="72"/>
      <c r="E25" s="19"/>
      <c r="F25" s="15"/>
      <c r="G25" s="73"/>
    </row>
    <row r="26" ht="15" spans="1:7">
      <c r="A26" s="21"/>
      <c r="B26" s="21"/>
      <c r="C26" s="74" t="s">
        <v>127</v>
      </c>
      <c r="D26" s="55"/>
      <c r="E26" s="25"/>
      <c r="F26" s="21"/>
      <c r="G26" s="75"/>
    </row>
    <row r="27" spans="1:7">
      <c r="A27" s="9">
        <v>1</v>
      </c>
      <c r="B27" s="9" t="s">
        <v>13</v>
      </c>
      <c r="C27" s="68" t="s">
        <v>105</v>
      </c>
      <c r="D27" s="69">
        <v>42995</v>
      </c>
      <c r="E27" s="13">
        <f>(D27*0.76)-6500</f>
        <v>26176.2</v>
      </c>
      <c r="F27" s="9" t="s">
        <v>15</v>
      </c>
      <c r="G27" s="70">
        <f>E27*A27</f>
        <v>26176.2</v>
      </c>
    </row>
    <row r="28" spans="1:7">
      <c r="A28" s="15"/>
      <c r="B28" s="15"/>
      <c r="C28" s="71" t="s">
        <v>21</v>
      </c>
      <c r="D28" s="72"/>
      <c r="E28" s="19"/>
      <c r="F28" s="15"/>
      <c r="G28" s="73"/>
    </row>
    <row r="29" ht="15" spans="1:7">
      <c r="A29" s="21"/>
      <c r="B29" s="21"/>
      <c r="C29" s="74" t="s">
        <v>106</v>
      </c>
      <c r="D29" s="55"/>
      <c r="E29" s="25"/>
      <c r="F29" s="21"/>
      <c r="G29" s="75"/>
    </row>
    <row r="30" ht="15" spans="1:7">
      <c r="A30" s="39" t="s">
        <v>25</v>
      </c>
      <c r="B30" s="57"/>
      <c r="C30" s="57"/>
      <c r="D30" s="40"/>
      <c r="E30" s="41"/>
      <c r="F30" s="42" t="s">
        <v>15</v>
      </c>
      <c r="G30" s="43">
        <v>600</v>
      </c>
    </row>
    <row r="31" ht="17.25" spans="1:7">
      <c r="A31" s="27" t="s">
        <v>23</v>
      </c>
      <c r="B31" s="35"/>
      <c r="C31" s="35"/>
      <c r="D31" s="28"/>
      <c r="E31" s="29"/>
      <c r="F31" s="36" t="s">
        <v>15</v>
      </c>
      <c r="G31" s="31">
        <f>SUM(G20:G30)</f>
        <v>66920.6</v>
      </c>
    </row>
    <row r="32" ht="16.5" spans="1:7">
      <c r="A32" s="32"/>
      <c r="B32" s="32"/>
      <c r="C32" s="32"/>
      <c r="D32" s="32"/>
      <c r="E32" s="32"/>
      <c r="F32" s="37"/>
      <c r="G32" s="34"/>
    </row>
    <row r="33" spans="1:1">
      <c r="A33" s="1" t="s">
        <v>27</v>
      </c>
    </row>
    <row r="34" spans="2:2">
      <c r="B34" s="1" t="s">
        <v>28</v>
      </c>
    </row>
    <row r="36" s="1" customFormat="1" spans="1:1">
      <c r="A36" s="1" t="s">
        <v>29</v>
      </c>
    </row>
    <row r="37" customFormat="1" ht="15" spans="1:2">
      <c r="A37" s="49"/>
      <c r="B37" s="1" t="s">
        <v>30</v>
      </c>
    </row>
    <row r="39" spans="1:1">
      <c r="A39" s="1" t="s">
        <v>73</v>
      </c>
    </row>
    <row r="40" spans="2:2">
      <c r="B40" s="1" t="s">
        <v>232</v>
      </c>
    </row>
    <row r="41" spans="2:2">
      <c r="B41" s="1" t="s">
        <v>233</v>
      </c>
    </row>
    <row r="42" spans="2:2">
      <c r="B42" s="1" t="s">
        <v>118</v>
      </c>
    </row>
    <row r="43" spans="2:2">
      <c r="B43" s="1" t="s">
        <v>119</v>
      </c>
    </row>
    <row r="45" spans="1:1">
      <c r="A45" s="1" t="s">
        <v>33</v>
      </c>
    </row>
    <row r="46" spans="2:2">
      <c r="B46" s="1" t="s">
        <v>121</v>
      </c>
    </row>
    <row r="47" spans="2:2">
      <c r="B47" s="1" t="s">
        <v>35</v>
      </c>
    </row>
    <row r="48" s="2" customFormat="1"/>
    <row r="49" spans="1:1">
      <c r="A49" s="1" t="s">
        <v>36</v>
      </c>
    </row>
    <row r="50" spans="2:2">
      <c r="B50" s="1" t="s">
        <v>37</v>
      </c>
    </row>
    <row r="52" spans="2:2">
      <c r="B52" s="1" t="s">
        <v>39</v>
      </c>
    </row>
    <row r="53" spans="2:2">
      <c r="B53" s="1" t="s">
        <v>40</v>
      </c>
    </row>
    <row r="55" spans="2:2">
      <c r="B55" s="46" t="s">
        <v>128</v>
      </c>
    </row>
    <row r="56" spans="2:2">
      <c r="B56" s="46"/>
    </row>
    <row r="57" spans="2:2">
      <c r="B57" s="46"/>
    </row>
    <row r="60" spans="1:1">
      <c r="A60" s="1" t="s">
        <v>41</v>
      </c>
    </row>
    <row r="63" spans="1:1">
      <c r="A63" s="1" t="s">
        <v>42</v>
      </c>
    </row>
    <row r="64" spans="1:1">
      <c r="A64" s="1" t="s">
        <v>43</v>
      </c>
    </row>
    <row r="67" spans="1:4">
      <c r="A67" s="1" t="s">
        <v>76</v>
      </c>
      <c r="D67" s="1" t="s">
        <v>45</v>
      </c>
    </row>
    <row r="70" spans="1:4">
      <c r="A70" s="1" t="s">
        <v>46</v>
      </c>
      <c r="D70" s="1" t="s">
        <v>47</v>
      </c>
    </row>
    <row r="71" spans="1:4">
      <c r="A71" s="1" t="s">
        <v>48</v>
      </c>
      <c r="D71" s="1" t="s">
        <v>49</v>
      </c>
    </row>
    <row r="75" spans="1:5">
      <c r="A75" s="1" t="s">
        <v>234</v>
      </c>
      <c r="D75" s="1" t="s">
        <v>51</v>
      </c>
      <c r="E75" s="1" t="s">
        <v>52</v>
      </c>
    </row>
    <row r="76" spans="1:5">
      <c r="A76" s="1" t="s">
        <v>235</v>
      </c>
      <c r="E76" s="1" t="s">
        <v>54</v>
      </c>
    </row>
  </sheetData>
  <mergeCells count="21">
    <mergeCell ref="A4:B4"/>
    <mergeCell ref="A30:E30"/>
    <mergeCell ref="A31:E31"/>
    <mergeCell ref="A20:A23"/>
    <mergeCell ref="A24:A26"/>
    <mergeCell ref="A27:A29"/>
    <mergeCell ref="B20:B23"/>
    <mergeCell ref="B24:B26"/>
    <mergeCell ref="B27:B29"/>
    <mergeCell ref="D20:D23"/>
    <mergeCell ref="D24:D26"/>
    <mergeCell ref="D27:D29"/>
    <mergeCell ref="E20:E23"/>
    <mergeCell ref="E24:E26"/>
    <mergeCell ref="E27:E29"/>
    <mergeCell ref="F20:F23"/>
    <mergeCell ref="F24:F26"/>
    <mergeCell ref="F27:F29"/>
    <mergeCell ref="G20:G23"/>
    <mergeCell ref="G24:G26"/>
    <mergeCell ref="G27:G29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65" workbookViewId="0">
      <selection activeCell="A75" sqref="A7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46084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227</v>
      </c>
      <c r="B7" s="3"/>
    </row>
    <row r="8" spans="1:2">
      <c r="A8" s="1" t="s">
        <v>228</v>
      </c>
      <c r="B8" s="3"/>
    </row>
    <row r="9" spans="1:1">
      <c r="A9" s="1" t="s">
        <v>229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63</v>
      </c>
    </row>
    <row r="18" ht="15" spans="3:3">
      <c r="C18" s="67" t="s">
        <v>111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10" t="s">
        <v>13</v>
      </c>
      <c r="C20" s="11" t="s">
        <v>236</v>
      </c>
      <c r="D20" s="12">
        <v>33495</v>
      </c>
      <c r="E20" s="13">
        <f>(D20*0.76)-1300</f>
        <v>24156.2</v>
      </c>
      <c r="F20" s="9" t="s">
        <v>15</v>
      </c>
      <c r="G20" s="14">
        <f>E20*A20</f>
        <v>24156.2</v>
      </c>
    </row>
    <row r="21" spans="1:7">
      <c r="A21" s="15"/>
      <c r="B21" s="16"/>
      <c r="C21" s="17" t="s">
        <v>114</v>
      </c>
      <c r="D21" s="18"/>
      <c r="E21" s="19"/>
      <c r="F21" s="15"/>
      <c r="G21" s="20"/>
    </row>
    <row r="22" spans="1:7">
      <c r="A22" s="15"/>
      <c r="B22" s="16"/>
      <c r="C22" s="17" t="s">
        <v>237</v>
      </c>
      <c r="D22" s="18"/>
      <c r="E22" s="19"/>
      <c r="F22" s="15"/>
      <c r="G22" s="20"/>
    </row>
    <row r="23" ht="15" spans="1:7">
      <c r="A23" s="21"/>
      <c r="B23" s="22"/>
      <c r="C23" s="23" t="s">
        <v>238</v>
      </c>
      <c r="D23" s="24"/>
      <c r="E23" s="25"/>
      <c r="F23" s="21"/>
      <c r="G23" s="26"/>
    </row>
    <row r="24" spans="1:7">
      <c r="A24" s="76">
        <v>1</v>
      </c>
      <c r="B24" s="76" t="s">
        <v>13</v>
      </c>
      <c r="C24" s="77" t="s">
        <v>138</v>
      </c>
      <c r="D24" s="78">
        <v>47595</v>
      </c>
      <c r="E24" s="79">
        <f>(D24*0.76)-7000</f>
        <v>29172.2</v>
      </c>
      <c r="F24" s="76" t="s">
        <v>15</v>
      </c>
      <c r="G24" s="80">
        <f>E24*A24</f>
        <v>29172.2</v>
      </c>
    </row>
    <row r="25" spans="1:7">
      <c r="A25" s="81"/>
      <c r="B25" s="81"/>
      <c r="C25" s="82" t="s">
        <v>57</v>
      </c>
      <c r="D25" s="83"/>
      <c r="E25" s="84"/>
      <c r="F25" s="81"/>
      <c r="G25" s="85"/>
    </row>
    <row r="26" ht="15" spans="1:7">
      <c r="A26" s="86"/>
      <c r="B26" s="86"/>
      <c r="C26" s="87" t="s">
        <v>139</v>
      </c>
      <c r="D26" s="88"/>
      <c r="E26" s="89"/>
      <c r="F26" s="86"/>
      <c r="G26" s="90"/>
    </row>
    <row r="27" spans="1:7">
      <c r="A27" s="9">
        <v>1</v>
      </c>
      <c r="B27" s="9" t="s">
        <v>13</v>
      </c>
      <c r="C27" s="68" t="s">
        <v>112</v>
      </c>
      <c r="D27" s="69">
        <v>60595</v>
      </c>
      <c r="E27" s="13">
        <f>(D27*0.76)-7000</f>
        <v>39052.2</v>
      </c>
      <c r="F27" s="9" t="s">
        <v>15</v>
      </c>
      <c r="G27" s="70">
        <f>E27*A27</f>
        <v>39052.2</v>
      </c>
    </row>
    <row r="28" spans="1:7">
      <c r="A28" s="15"/>
      <c r="B28" s="15"/>
      <c r="C28" s="71" t="s">
        <v>57</v>
      </c>
      <c r="D28" s="72"/>
      <c r="E28" s="19"/>
      <c r="F28" s="15"/>
      <c r="G28" s="73"/>
    </row>
    <row r="29" ht="15" spans="1:7">
      <c r="A29" s="21"/>
      <c r="B29" s="21"/>
      <c r="C29" s="74" t="s">
        <v>106</v>
      </c>
      <c r="D29" s="55"/>
      <c r="E29" s="25"/>
      <c r="F29" s="21"/>
      <c r="G29" s="75"/>
    </row>
    <row r="30" ht="15" spans="1:7">
      <c r="A30" s="39" t="s">
        <v>25</v>
      </c>
      <c r="B30" s="57"/>
      <c r="C30" s="57"/>
      <c r="D30" s="40"/>
      <c r="E30" s="41"/>
      <c r="F30" s="42" t="s">
        <v>15</v>
      </c>
      <c r="G30" s="43">
        <v>600</v>
      </c>
    </row>
    <row r="31" ht="17.25" spans="1:7">
      <c r="A31" s="27" t="s">
        <v>23</v>
      </c>
      <c r="B31" s="35"/>
      <c r="C31" s="35"/>
      <c r="D31" s="28"/>
      <c r="E31" s="29"/>
      <c r="F31" s="36" t="s">
        <v>15</v>
      </c>
      <c r="G31" s="31">
        <f>SUM(G20:G30)</f>
        <v>92980.6</v>
      </c>
    </row>
    <row r="32" ht="16.5" spans="1:7">
      <c r="A32" s="32"/>
      <c r="B32" s="32"/>
      <c r="C32" s="32"/>
      <c r="D32" s="32"/>
      <c r="E32" s="32"/>
      <c r="F32" s="37"/>
      <c r="G32" s="34"/>
    </row>
    <row r="33" spans="1:1">
      <c r="A33" s="1" t="s">
        <v>27</v>
      </c>
    </row>
    <row r="34" spans="2:2">
      <c r="B34" s="1" t="s">
        <v>28</v>
      </c>
    </row>
    <row r="36" s="1" customFormat="1" spans="1:1">
      <c r="A36" s="1" t="s">
        <v>29</v>
      </c>
    </row>
    <row r="37" customFormat="1" ht="15" spans="1:2">
      <c r="A37" s="49"/>
      <c r="B37" s="1" t="s">
        <v>30</v>
      </c>
    </row>
    <row r="39" spans="1:1">
      <c r="A39" s="1" t="s">
        <v>73</v>
      </c>
    </row>
    <row r="40" spans="2:2">
      <c r="B40" s="1" t="s">
        <v>232</v>
      </c>
    </row>
    <row r="41" spans="2:2">
      <c r="B41" s="1" t="s">
        <v>233</v>
      </c>
    </row>
    <row r="42" spans="2:2">
      <c r="B42" s="1" t="s">
        <v>118</v>
      </c>
    </row>
    <row r="43" spans="2:2">
      <c r="B43" s="1" t="s">
        <v>119</v>
      </c>
    </row>
    <row r="45" spans="1:1">
      <c r="A45" s="1" t="s">
        <v>33</v>
      </c>
    </row>
    <row r="46" spans="2:2">
      <c r="B46" s="1" t="s">
        <v>121</v>
      </c>
    </row>
    <row r="47" spans="2:2">
      <c r="B47" s="1" t="s">
        <v>35</v>
      </c>
    </row>
    <row r="48" s="2" customFormat="1"/>
    <row r="49" spans="1:1">
      <c r="A49" s="1" t="s">
        <v>36</v>
      </c>
    </row>
    <row r="50" spans="2:2">
      <c r="B50" s="1" t="s">
        <v>37</v>
      </c>
    </row>
    <row r="52" spans="2:2">
      <c r="B52" s="1" t="s">
        <v>39</v>
      </c>
    </row>
    <row r="53" spans="2:2">
      <c r="B53" s="1" t="s">
        <v>40</v>
      </c>
    </row>
    <row r="55" spans="2:2">
      <c r="B55" s="46" t="s">
        <v>128</v>
      </c>
    </row>
    <row r="56" spans="2:2">
      <c r="B56" s="46"/>
    </row>
    <row r="57" spans="2:2">
      <c r="B57" s="46"/>
    </row>
    <row r="60" spans="1:1">
      <c r="A60" s="1" t="s">
        <v>41</v>
      </c>
    </row>
    <row r="63" spans="1:1">
      <c r="A63" s="1" t="s">
        <v>42</v>
      </c>
    </row>
    <row r="64" spans="1:1">
      <c r="A64" s="1" t="s">
        <v>43</v>
      </c>
    </row>
    <row r="67" spans="1:4">
      <c r="A67" s="1" t="s">
        <v>76</v>
      </c>
      <c r="D67" s="1" t="s">
        <v>45</v>
      </c>
    </row>
    <row r="70" spans="1:4">
      <c r="A70" s="1" t="s">
        <v>46</v>
      </c>
      <c r="D70" s="1" t="s">
        <v>47</v>
      </c>
    </row>
    <row r="71" spans="1:4">
      <c r="A71" s="1" t="s">
        <v>48</v>
      </c>
      <c r="D71" s="1" t="s">
        <v>49</v>
      </c>
    </row>
    <row r="75" spans="1:5">
      <c r="A75" s="1" t="s">
        <v>239</v>
      </c>
      <c r="D75" s="1" t="s">
        <v>51</v>
      </c>
      <c r="E75" s="1" t="s">
        <v>52</v>
      </c>
    </row>
    <row r="76" spans="1:5">
      <c r="A76" s="1" t="s">
        <v>240</v>
      </c>
      <c r="E76" s="1" t="s">
        <v>54</v>
      </c>
    </row>
  </sheetData>
  <mergeCells count="21">
    <mergeCell ref="A4:B4"/>
    <mergeCell ref="A30:E30"/>
    <mergeCell ref="A31:E31"/>
    <mergeCell ref="A20:A23"/>
    <mergeCell ref="A24:A26"/>
    <mergeCell ref="A27:A29"/>
    <mergeCell ref="B20:B23"/>
    <mergeCell ref="B24:B26"/>
    <mergeCell ref="B27:B29"/>
    <mergeCell ref="D20:D23"/>
    <mergeCell ref="D24:D26"/>
    <mergeCell ref="D27:D29"/>
    <mergeCell ref="E20:E23"/>
    <mergeCell ref="E24:E26"/>
    <mergeCell ref="E27:E29"/>
    <mergeCell ref="F20:F23"/>
    <mergeCell ref="F24:F26"/>
    <mergeCell ref="F27:F29"/>
    <mergeCell ref="G20:G23"/>
    <mergeCell ref="G24:G26"/>
    <mergeCell ref="G27:G29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48" workbookViewId="0">
      <selection activeCell="A64" sqref="A6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241</v>
      </c>
      <c r="B7" s="3"/>
    </row>
    <row r="8" spans="1:1">
      <c r="A8" s="3" t="s">
        <v>242</v>
      </c>
    </row>
    <row r="9" spans="1:1">
      <c r="A9" s="66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125</v>
      </c>
    </row>
    <row r="17" ht="15" spans="2:3">
      <c r="B17" s="44"/>
      <c r="C17" s="67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11" t="s">
        <v>107</v>
      </c>
      <c r="D19" s="12">
        <v>25695</v>
      </c>
      <c r="E19" s="13">
        <f>(D19*0.76)-800</f>
        <v>18728.2</v>
      </c>
      <c r="F19" s="9" t="s">
        <v>15</v>
      </c>
      <c r="G19" s="14">
        <f>E19*A19</f>
        <v>18728.2</v>
      </c>
    </row>
    <row r="20" spans="1:7">
      <c r="A20" s="15"/>
      <c r="B20" s="15"/>
      <c r="C20" s="17" t="s">
        <v>108</v>
      </c>
      <c r="D20" s="18"/>
      <c r="E20" s="19"/>
      <c r="F20" s="15"/>
      <c r="G20" s="20"/>
    </row>
    <row r="21" spans="1:7">
      <c r="A21" s="15"/>
      <c r="B21" s="15"/>
      <c r="C21" s="17" t="s">
        <v>109</v>
      </c>
      <c r="D21" s="18"/>
      <c r="E21" s="19"/>
      <c r="F21" s="15"/>
      <c r="G21" s="20"/>
    </row>
    <row r="22" ht="15" spans="1:7">
      <c r="A22" s="21"/>
      <c r="B22" s="21"/>
      <c r="C22" s="23" t="s">
        <v>110</v>
      </c>
      <c r="D22" s="24"/>
      <c r="E22" s="25"/>
      <c r="F22" s="21"/>
      <c r="G22" s="26"/>
    </row>
    <row r="23" ht="17.25" spans="1:7">
      <c r="A23" s="27" t="s">
        <v>23</v>
      </c>
      <c r="B23" s="35"/>
      <c r="C23" s="35"/>
      <c r="D23" s="28"/>
      <c r="E23" s="29"/>
      <c r="F23" s="30" t="s">
        <v>15</v>
      </c>
      <c r="G23" s="31">
        <f>SUM(G19:G22)</f>
        <v>18728.2</v>
      </c>
    </row>
    <row r="24" ht="16.5" spans="1:7">
      <c r="A24" s="32"/>
      <c r="B24" s="32"/>
      <c r="C24" s="32"/>
      <c r="D24" s="32"/>
      <c r="E24" s="32"/>
      <c r="F24" s="33"/>
      <c r="G24" s="34"/>
    </row>
    <row r="25" spans="1:1">
      <c r="A25" s="1" t="s">
        <v>27</v>
      </c>
    </row>
    <row r="26" spans="2:2">
      <c r="B26" s="1" t="s">
        <v>28</v>
      </c>
    </row>
    <row r="28" s="1" customFormat="1" spans="1:1">
      <c r="A28" s="1" t="s">
        <v>29</v>
      </c>
    </row>
    <row r="29" customFormat="1" ht="15" spans="1:2">
      <c r="A29" s="49"/>
      <c r="B29" s="1" t="s">
        <v>243</v>
      </c>
    </row>
    <row r="31" spans="1:1">
      <c r="A31" s="1" t="s">
        <v>73</v>
      </c>
    </row>
    <row r="32" spans="2:2">
      <c r="B32" s="1" t="s">
        <v>120</v>
      </c>
    </row>
    <row r="34" spans="1:1">
      <c r="A34" s="1" t="s">
        <v>33</v>
      </c>
    </row>
    <row r="35" spans="2:2">
      <c r="B35" s="1" t="s">
        <v>121</v>
      </c>
    </row>
    <row r="37" spans="1:1">
      <c r="A37" s="1" t="s">
        <v>36</v>
      </c>
    </row>
    <row r="38" spans="2:2">
      <c r="B38" s="1" t="s">
        <v>37</v>
      </c>
    </row>
    <row r="40" spans="2:2">
      <c r="B40" s="1" t="s">
        <v>39</v>
      </c>
    </row>
    <row r="42" spans="2:2">
      <c r="B42" s="1" t="s">
        <v>40</v>
      </c>
    </row>
    <row r="48" spans="1:1">
      <c r="A48" s="1" t="s">
        <v>41</v>
      </c>
    </row>
    <row r="51" spans="1:1">
      <c r="A51" s="1" t="s">
        <v>42</v>
      </c>
    </row>
    <row r="52" spans="1:1">
      <c r="A52" s="1" t="s">
        <v>43</v>
      </c>
    </row>
    <row r="55" spans="1:4">
      <c r="A55" s="1" t="s">
        <v>44</v>
      </c>
      <c r="D55" s="1" t="s">
        <v>45</v>
      </c>
    </row>
    <row r="58" spans="1:4">
      <c r="A58" s="1" t="s">
        <v>46</v>
      </c>
      <c r="D58" s="1" t="s">
        <v>47</v>
      </c>
    </row>
    <row r="59" spans="1:4">
      <c r="A59" s="1" t="s">
        <v>48</v>
      </c>
      <c r="D59" s="1" t="s">
        <v>49</v>
      </c>
    </row>
    <row r="64" spans="1:5">
      <c r="A64" s="1" t="s">
        <v>244</v>
      </c>
      <c r="D64" s="1" t="s">
        <v>51</v>
      </c>
      <c r="E64" s="1" t="s">
        <v>52</v>
      </c>
    </row>
    <row r="65" spans="1:5">
      <c r="A65" s="1" t="s">
        <v>245</v>
      </c>
      <c r="E65" s="1" t="s">
        <v>54</v>
      </c>
    </row>
  </sheetData>
  <mergeCells count="8">
    <mergeCell ref="A4:B4"/>
    <mergeCell ref="A23:E23"/>
    <mergeCell ref="A19:A22"/>
    <mergeCell ref="B19:B22"/>
    <mergeCell ref="D19:D22"/>
    <mergeCell ref="E19:E22"/>
    <mergeCell ref="F19:F22"/>
    <mergeCell ref="G19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workbookViewId="0">
      <selection activeCell="D15" sqref="D15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7142857142857" style="1" customWidth="1"/>
    <col min="8" max="16384" width="9.14285714285714" style="1"/>
  </cols>
  <sheetData>
    <row r="4" spans="1:2">
      <c r="A4" s="3">
        <v>46085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246</v>
      </c>
      <c r="B7" s="3"/>
    </row>
    <row r="8" spans="1:2">
      <c r="A8" s="3" t="s">
        <v>247</v>
      </c>
      <c r="B8" s="3"/>
    </row>
    <row r="9" spans="1:2">
      <c r="A9" s="3" t="s">
        <v>248</v>
      </c>
      <c r="B9" s="3"/>
    </row>
    <row r="10" spans="1:1">
      <c r="A10" s="1" t="s">
        <v>249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9" spans="1:1">
      <c r="A19" s="1" t="s">
        <v>250</v>
      </c>
    </row>
    <row r="20" ht="15" spans="3:3">
      <c r="C20" s="122"/>
    </row>
    <row r="21" ht="25.5" customHeight="1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customFormat="1" ht="15" spans="1:7">
      <c r="A22" s="76">
        <v>1</v>
      </c>
      <c r="B22" s="113" t="s">
        <v>13</v>
      </c>
      <c r="C22" s="95" t="s">
        <v>251</v>
      </c>
      <c r="D22" s="114">
        <v>10995</v>
      </c>
      <c r="E22" s="79">
        <f>(D22*0.76)-400</f>
        <v>7956.2</v>
      </c>
      <c r="F22" s="76" t="s">
        <v>15</v>
      </c>
      <c r="G22" s="115">
        <f>E22*A22</f>
        <v>7956.2</v>
      </c>
    </row>
    <row r="23" customFormat="1" ht="15" spans="1:7">
      <c r="A23" s="81"/>
      <c r="B23" s="116"/>
      <c r="C23" s="93" t="s">
        <v>252</v>
      </c>
      <c r="D23" s="117"/>
      <c r="E23" s="84"/>
      <c r="F23" s="81"/>
      <c r="G23" s="118"/>
    </row>
    <row r="24" customFormat="1" ht="15" spans="1:7">
      <c r="A24" s="81"/>
      <c r="B24" s="116"/>
      <c r="C24" s="93" t="s">
        <v>253</v>
      </c>
      <c r="D24" s="117"/>
      <c r="E24" s="84"/>
      <c r="F24" s="81"/>
      <c r="G24" s="118"/>
    </row>
    <row r="25" customFormat="1" ht="15.75" spans="1:7">
      <c r="A25" s="86"/>
      <c r="B25" s="119"/>
      <c r="C25" s="94" t="s">
        <v>254</v>
      </c>
      <c r="D25" s="120"/>
      <c r="E25" s="89"/>
      <c r="F25" s="86"/>
      <c r="G25" s="121"/>
    </row>
    <row r="26" s="1" customFormat="1" ht="17.25" spans="1:7">
      <c r="A26" s="27" t="s">
        <v>23</v>
      </c>
      <c r="B26" s="35"/>
      <c r="C26" s="35"/>
      <c r="D26" s="28"/>
      <c r="E26" s="29"/>
      <c r="F26" s="36" t="s">
        <v>15</v>
      </c>
      <c r="G26" s="31">
        <f>SUM(G22:G25)</f>
        <v>7956.2</v>
      </c>
    </row>
    <row r="27" s="1" customFormat="1" ht="15" spans="1:7">
      <c r="A27" s="51" t="s">
        <v>24</v>
      </c>
      <c r="B27" s="52"/>
      <c r="C27" s="53"/>
      <c r="D27" s="54"/>
      <c r="E27" s="55"/>
      <c r="F27" s="21" t="s">
        <v>15</v>
      </c>
      <c r="G27" s="56">
        <v>1200</v>
      </c>
    </row>
    <row r="28" customFormat="1" ht="15.75" spans="1:8">
      <c r="A28" s="39" t="s">
        <v>25</v>
      </c>
      <c r="B28" s="57"/>
      <c r="C28" s="57"/>
      <c r="D28" s="40"/>
      <c r="E28" s="41"/>
      <c r="F28" s="42" t="s">
        <v>15</v>
      </c>
      <c r="G28" s="43">
        <v>600</v>
      </c>
      <c r="H28" s="2"/>
    </row>
    <row r="29" s="1" customFormat="1" ht="17.25" spans="1:7">
      <c r="A29" s="27" t="s">
        <v>26</v>
      </c>
      <c r="B29" s="35"/>
      <c r="C29" s="35"/>
      <c r="D29" s="28"/>
      <c r="E29" s="29"/>
      <c r="F29" s="30" t="s">
        <v>15</v>
      </c>
      <c r="G29" s="31">
        <f>SUM(G26:G28)</f>
        <v>9756.2</v>
      </c>
    </row>
    <row r="30" s="2" customFormat="1" ht="16.5" spans="1:7">
      <c r="A30" s="32"/>
      <c r="B30" s="32"/>
      <c r="C30" s="32"/>
      <c r="D30" s="32"/>
      <c r="E30" s="32"/>
      <c r="F30" s="33"/>
      <c r="G30" s="34"/>
    </row>
    <row r="31" spans="1:1">
      <c r="A31" s="1" t="s">
        <v>27</v>
      </c>
    </row>
    <row r="32" spans="2:2">
      <c r="B32" s="1" t="s">
        <v>28</v>
      </c>
    </row>
    <row r="34" s="1" customFormat="1" spans="1:1">
      <c r="A34" s="1" t="s">
        <v>29</v>
      </c>
    </row>
    <row r="35" s="2" customFormat="1" spans="2:2">
      <c r="B35" s="58" t="s">
        <v>199</v>
      </c>
    </row>
    <row r="36" customFormat="1" ht="15" spans="1:2">
      <c r="A36" s="49"/>
      <c r="B36" s="1" t="s">
        <v>30</v>
      </c>
    </row>
    <row r="38" spans="1:1">
      <c r="A38" s="1" t="s">
        <v>33</v>
      </c>
    </row>
    <row r="39" spans="2:2">
      <c r="B39" s="1" t="s">
        <v>121</v>
      </c>
    </row>
    <row r="41" spans="1:1">
      <c r="A41" s="1" t="s">
        <v>36</v>
      </c>
    </row>
    <row r="42" spans="2:2">
      <c r="B42" s="1" t="s">
        <v>37</v>
      </c>
    </row>
    <row r="43" spans="2:2">
      <c r="B43" s="44" t="s">
        <v>38</v>
      </c>
    </row>
    <row r="44" spans="2:2">
      <c r="B44" s="44"/>
    </row>
    <row r="45" spans="2:2">
      <c r="B45" s="1" t="s">
        <v>39</v>
      </c>
    </row>
    <row r="47" spans="2:2">
      <c r="B47" s="1" t="s">
        <v>40</v>
      </c>
    </row>
    <row r="48" spans="2:3">
      <c r="B48" s="46"/>
      <c r="C48" s="46"/>
    </row>
    <row r="53" spans="1:1">
      <c r="A53" s="1" t="s">
        <v>41</v>
      </c>
    </row>
    <row r="56" spans="1:1">
      <c r="A56" s="1" t="s">
        <v>42</v>
      </c>
    </row>
    <row r="57" spans="1:1">
      <c r="A57" s="1" t="s">
        <v>43</v>
      </c>
    </row>
    <row r="59" spans="1:4">
      <c r="A59" s="1" t="s">
        <v>76</v>
      </c>
      <c r="D59" s="1" t="s">
        <v>45</v>
      </c>
    </row>
    <row r="62" spans="1:4">
      <c r="A62" s="1" t="s">
        <v>46</v>
      </c>
      <c r="D62" s="1" t="s">
        <v>47</v>
      </c>
    </row>
    <row r="63" spans="1:4">
      <c r="A63" s="1" t="s">
        <v>48</v>
      </c>
      <c r="D63" s="1" t="s">
        <v>49</v>
      </c>
    </row>
    <row r="68" spans="1:5">
      <c r="A68" s="1" t="s">
        <v>255</v>
      </c>
      <c r="D68" s="1" t="s">
        <v>51</v>
      </c>
      <c r="E68" s="1" t="s">
        <v>52</v>
      </c>
    </row>
    <row r="69" spans="1:5">
      <c r="A69" s="1" t="s">
        <v>256</v>
      </c>
      <c r="E69" s="1" t="s">
        <v>54</v>
      </c>
    </row>
  </sheetData>
  <mergeCells count="10">
    <mergeCell ref="A4:B4"/>
    <mergeCell ref="A26:E26"/>
    <mergeCell ref="A28:E28"/>
    <mergeCell ref="A29:E29"/>
    <mergeCell ref="A22:A25"/>
    <mergeCell ref="B22:B25"/>
    <mergeCell ref="D22:D25"/>
    <mergeCell ref="E22:E25"/>
    <mergeCell ref="F22:F25"/>
    <mergeCell ref="G22:G25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62" workbookViewId="0">
      <selection activeCell="A75" sqref="A7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46085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187</v>
      </c>
      <c r="B7" s="3"/>
    </row>
    <row r="8" spans="1:2">
      <c r="A8" s="1" t="s">
        <v>188</v>
      </c>
      <c r="B8" s="3"/>
    </row>
    <row r="9" spans="1:1">
      <c r="A9" s="1" t="s">
        <v>189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257</v>
      </c>
    </row>
    <row r="18" ht="15" spans="3:3">
      <c r="C18" s="67"/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1" t="s">
        <v>258</v>
      </c>
      <c r="D20" s="12">
        <v>22995</v>
      </c>
      <c r="E20" s="13">
        <f>(D20*0.76)-600</f>
        <v>16876.2</v>
      </c>
      <c r="F20" s="9" t="s">
        <v>15</v>
      </c>
      <c r="G20" s="14">
        <f>E20*A20</f>
        <v>16876.2</v>
      </c>
    </row>
    <row r="21" spans="1:7">
      <c r="A21" s="15"/>
      <c r="B21" s="15"/>
      <c r="C21" s="17" t="s">
        <v>108</v>
      </c>
      <c r="D21" s="18"/>
      <c r="E21" s="19"/>
      <c r="F21" s="15"/>
      <c r="G21" s="20"/>
    </row>
    <row r="22" spans="1:7">
      <c r="A22" s="15"/>
      <c r="B22" s="15"/>
      <c r="C22" s="17" t="s">
        <v>259</v>
      </c>
      <c r="D22" s="18"/>
      <c r="E22" s="19"/>
      <c r="F22" s="15"/>
      <c r="G22" s="20"/>
    </row>
    <row r="23" ht="15" spans="1:7">
      <c r="A23" s="21"/>
      <c r="B23" s="21"/>
      <c r="C23" s="23" t="s">
        <v>110</v>
      </c>
      <c r="D23" s="24"/>
      <c r="E23" s="25"/>
      <c r="F23" s="21"/>
      <c r="G23" s="26"/>
    </row>
    <row r="24" spans="1:7">
      <c r="A24" s="9">
        <v>1</v>
      </c>
      <c r="B24" s="9" t="s">
        <v>13</v>
      </c>
      <c r="C24" s="11" t="s">
        <v>107</v>
      </c>
      <c r="D24" s="12">
        <v>25695</v>
      </c>
      <c r="E24" s="13">
        <f>(D24*0.76)-800</f>
        <v>18728.2</v>
      </c>
      <c r="F24" s="9" t="s">
        <v>15</v>
      </c>
      <c r="G24" s="14">
        <f>E24*A24</f>
        <v>18728.2</v>
      </c>
    </row>
    <row r="25" spans="1:7">
      <c r="A25" s="15"/>
      <c r="B25" s="15"/>
      <c r="C25" s="17" t="s">
        <v>108</v>
      </c>
      <c r="D25" s="18"/>
      <c r="E25" s="19"/>
      <c r="F25" s="15"/>
      <c r="G25" s="20"/>
    </row>
    <row r="26" spans="1:7">
      <c r="A26" s="15"/>
      <c r="B26" s="15"/>
      <c r="C26" s="17" t="s">
        <v>109</v>
      </c>
      <c r="D26" s="18"/>
      <c r="E26" s="19"/>
      <c r="F26" s="15"/>
      <c r="G26" s="20"/>
    </row>
    <row r="27" ht="15" spans="1:7">
      <c r="A27" s="21"/>
      <c r="B27" s="21"/>
      <c r="C27" s="23" t="s">
        <v>110</v>
      </c>
      <c r="D27" s="24"/>
      <c r="E27" s="25"/>
      <c r="F27" s="21"/>
      <c r="G27" s="26"/>
    </row>
    <row r="28" spans="1:7">
      <c r="A28" s="9">
        <v>1</v>
      </c>
      <c r="B28" s="9" t="s">
        <v>13</v>
      </c>
      <c r="C28" s="11" t="s">
        <v>230</v>
      </c>
      <c r="D28" s="12">
        <v>28695</v>
      </c>
      <c r="E28" s="13">
        <f>(D28*0.76)-1000</f>
        <v>20808.2</v>
      </c>
      <c r="F28" s="9" t="s">
        <v>15</v>
      </c>
      <c r="G28" s="14">
        <f>E28*A28</f>
        <v>20808.2</v>
      </c>
    </row>
    <row r="29" spans="1:7">
      <c r="A29" s="15"/>
      <c r="B29" s="15"/>
      <c r="C29" s="17" t="s">
        <v>108</v>
      </c>
      <c r="D29" s="18"/>
      <c r="E29" s="19"/>
      <c r="F29" s="15"/>
      <c r="G29" s="20"/>
    </row>
    <row r="30" spans="1:7">
      <c r="A30" s="15"/>
      <c r="B30" s="15"/>
      <c r="C30" s="17" t="s">
        <v>231</v>
      </c>
      <c r="D30" s="18"/>
      <c r="E30" s="19"/>
      <c r="F30" s="15"/>
      <c r="G30" s="20"/>
    </row>
    <row r="31" ht="15" spans="1:7">
      <c r="A31" s="21"/>
      <c r="B31" s="21"/>
      <c r="C31" s="23" t="s">
        <v>110</v>
      </c>
      <c r="D31" s="24"/>
      <c r="E31" s="25"/>
      <c r="F31" s="21"/>
      <c r="G31" s="26"/>
    </row>
    <row r="32" spans="1:7">
      <c r="A32" s="9">
        <v>1</v>
      </c>
      <c r="B32" s="9" t="s">
        <v>13</v>
      </c>
      <c r="C32" s="11" t="s">
        <v>145</v>
      </c>
      <c r="D32" s="12">
        <v>37695</v>
      </c>
      <c r="E32" s="13">
        <f>(D32*0.76)-1200</f>
        <v>27448.2</v>
      </c>
      <c r="F32" s="9" t="s">
        <v>15</v>
      </c>
      <c r="G32" s="14">
        <f>E32*A32</f>
        <v>27448.2</v>
      </c>
    </row>
    <row r="33" spans="1:7">
      <c r="A33" s="15"/>
      <c r="B33" s="15"/>
      <c r="C33" s="17" t="s">
        <v>108</v>
      </c>
      <c r="D33" s="18"/>
      <c r="E33" s="19"/>
      <c r="F33" s="15"/>
      <c r="G33" s="20"/>
    </row>
    <row r="34" spans="1:7">
      <c r="A34" s="15"/>
      <c r="B34" s="15"/>
      <c r="C34" s="17" t="s">
        <v>146</v>
      </c>
      <c r="D34" s="18"/>
      <c r="E34" s="19"/>
      <c r="F34" s="15"/>
      <c r="G34" s="20"/>
    </row>
    <row r="35" ht="15" spans="1:7">
      <c r="A35" s="21"/>
      <c r="B35" s="21"/>
      <c r="C35" s="23" t="s">
        <v>147</v>
      </c>
      <c r="D35" s="24"/>
      <c r="E35" s="25"/>
      <c r="F35" s="21"/>
      <c r="G35" s="26"/>
    </row>
    <row r="36" ht="17.25" spans="1:7">
      <c r="A36" s="27" t="s">
        <v>23</v>
      </c>
      <c r="B36" s="35"/>
      <c r="C36" s="35"/>
      <c r="D36" s="28"/>
      <c r="E36" s="29"/>
      <c r="F36" s="36" t="s">
        <v>15</v>
      </c>
      <c r="G36" s="31">
        <f>SUM(G20:G35)</f>
        <v>83860.8</v>
      </c>
    </row>
    <row r="37" ht="16.5" spans="1:7">
      <c r="A37" s="32"/>
      <c r="B37" s="32"/>
      <c r="C37" s="32"/>
      <c r="D37" s="32"/>
      <c r="E37" s="32"/>
      <c r="F37" s="37"/>
      <c r="G37" s="34"/>
    </row>
    <row r="38" spans="1:1">
      <c r="A38" s="1" t="s">
        <v>27</v>
      </c>
    </row>
    <row r="39" spans="2:2">
      <c r="B39" s="1" t="s">
        <v>28</v>
      </c>
    </row>
    <row r="41" s="1" customFormat="1" spans="1:1">
      <c r="A41" s="1" t="s">
        <v>29</v>
      </c>
    </row>
    <row r="42" customFormat="1" ht="15" spans="1:2">
      <c r="A42" s="49"/>
      <c r="B42" s="1" t="s">
        <v>243</v>
      </c>
    </row>
    <row r="44" spans="1:1">
      <c r="A44" s="1" t="s">
        <v>73</v>
      </c>
    </row>
    <row r="45" spans="2:2">
      <c r="B45" s="1" t="s">
        <v>120</v>
      </c>
    </row>
    <row r="47" spans="1:1">
      <c r="A47" s="1" t="s">
        <v>33</v>
      </c>
    </row>
    <row r="48" spans="2:2">
      <c r="B48" s="1" t="s">
        <v>121</v>
      </c>
    </row>
    <row r="49" s="2" customFormat="1"/>
    <row r="50" spans="1:1">
      <c r="A50" s="1" t="s">
        <v>36</v>
      </c>
    </row>
    <row r="51" spans="2:2">
      <c r="B51" s="1" t="s">
        <v>37</v>
      </c>
    </row>
    <row r="53" spans="2:2">
      <c r="B53" s="1" t="s">
        <v>39</v>
      </c>
    </row>
    <row r="55" spans="2:2">
      <c r="B55" s="1" t="s">
        <v>40</v>
      </c>
    </row>
    <row r="60" spans="1:1">
      <c r="A60" s="1" t="s">
        <v>41</v>
      </c>
    </row>
    <row r="63" spans="1:1">
      <c r="A63" s="1" t="s">
        <v>42</v>
      </c>
    </row>
    <row r="64" spans="1:1">
      <c r="A64" s="1" t="s">
        <v>43</v>
      </c>
    </row>
    <row r="67" spans="1:4">
      <c r="A67" s="1" t="s">
        <v>76</v>
      </c>
      <c r="D67" s="1" t="s">
        <v>45</v>
      </c>
    </row>
    <row r="70" spans="1:4">
      <c r="A70" s="1" t="s">
        <v>46</v>
      </c>
      <c r="D70" s="1" t="s">
        <v>47</v>
      </c>
    </row>
    <row r="71" spans="1:4">
      <c r="A71" s="1" t="s">
        <v>48</v>
      </c>
      <c r="D71" s="1" t="s">
        <v>49</v>
      </c>
    </row>
    <row r="75" spans="1:5">
      <c r="A75" s="1" t="s">
        <v>260</v>
      </c>
      <c r="D75" s="1" t="s">
        <v>51</v>
      </c>
      <c r="E75" s="1" t="s">
        <v>52</v>
      </c>
    </row>
    <row r="76" spans="1:5">
      <c r="A76" s="1" t="s">
        <v>261</v>
      </c>
      <c r="E76" s="1" t="s">
        <v>54</v>
      </c>
    </row>
  </sheetData>
  <mergeCells count="26">
    <mergeCell ref="A4:B4"/>
    <mergeCell ref="A36:E36"/>
    <mergeCell ref="A20:A23"/>
    <mergeCell ref="A24:A27"/>
    <mergeCell ref="A28:A31"/>
    <mergeCell ref="A32:A35"/>
    <mergeCell ref="B20:B23"/>
    <mergeCell ref="B24:B27"/>
    <mergeCell ref="B28:B31"/>
    <mergeCell ref="B32:B35"/>
    <mergeCell ref="D20:D23"/>
    <mergeCell ref="D24:D27"/>
    <mergeCell ref="D28:D31"/>
    <mergeCell ref="D32:D35"/>
    <mergeCell ref="E20:E23"/>
    <mergeCell ref="E24:E27"/>
    <mergeCell ref="E28:E31"/>
    <mergeCell ref="E32:E35"/>
    <mergeCell ref="F20:F23"/>
    <mergeCell ref="F24:F27"/>
    <mergeCell ref="F28:F31"/>
    <mergeCell ref="F32:F35"/>
    <mergeCell ref="G20:G23"/>
    <mergeCell ref="G24:G27"/>
    <mergeCell ref="G28:G31"/>
    <mergeCell ref="G32:G35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13" workbookViewId="0">
      <selection activeCell="C12" sqref="C12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46085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187</v>
      </c>
      <c r="B7" s="3"/>
    </row>
    <row r="8" spans="1:2">
      <c r="A8" s="1" t="s">
        <v>188</v>
      </c>
      <c r="B8" s="3"/>
    </row>
    <row r="9" spans="1:1">
      <c r="A9" s="1" t="s">
        <v>189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262</v>
      </c>
    </row>
    <row r="18" ht="15" spans="3:3">
      <c r="C18" s="67"/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1" t="s">
        <v>263</v>
      </c>
      <c r="D20" s="69">
        <v>26595</v>
      </c>
      <c r="E20" s="13">
        <f>(D20*0.76)-1300</f>
        <v>18912.2</v>
      </c>
      <c r="F20" s="9" t="s">
        <v>15</v>
      </c>
      <c r="G20" s="70">
        <f>E20*A20</f>
        <v>18912.2</v>
      </c>
    </row>
    <row r="21" spans="1:7">
      <c r="A21" s="15"/>
      <c r="B21" s="15"/>
      <c r="C21" s="17" t="s">
        <v>114</v>
      </c>
      <c r="D21" s="72"/>
      <c r="E21" s="19"/>
      <c r="F21" s="15"/>
      <c r="G21" s="73"/>
    </row>
    <row r="22" spans="1:7">
      <c r="A22" s="15"/>
      <c r="B22" s="15"/>
      <c r="C22" s="17" t="s">
        <v>264</v>
      </c>
      <c r="D22" s="72"/>
      <c r="E22" s="19"/>
      <c r="F22" s="15"/>
      <c r="G22" s="73"/>
    </row>
    <row r="23" ht="15" spans="1:7">
      <c r="A23" s="21"/>
      <c r="B23" s="21"/>
      <c r="C23" s="23" t="s">
        <v>116</v>
      </c>
      <c r="D23" s="55"/>
      <c r="E23" s="25"/>
      <c r="F23" s="21"/>
      <c r="G23" s="75"/>
    </row>
    <row r="24" spans="1:7">
      <c r="A24" s="9">
        <v>1</v>
      </c>
      <c r="B24" s="10" t="s">
        <v>13</v>
      </c>
      <c r="C24" s="11" t="s">
        <v>113</v>
      </c>
      <c r="D24" s="12">
        <v>29495</v>
      </c>
      <c r="E24" s="13">
        <f>(D24*0.76)-1300</f>
        <v>21116.2</v>
      </c>
      <c r="F24" s="9" t="s">
        <v>15</v>
      </c>
      <c r="G24" s="14">
        <f>E24*A24</f>
        <v>21116.2</v>
      </c>
    </row>
    <row r="25" spans="1:7">
      <c r="A25" s="15"/>
      <c r="B25" s="16"/>
      <c r="C25" s="17" t="s">
        <v>114</v>
      </c>
      <c r="D25" s="18"/>
      <c r="E25" s="19"/>
      <c r="F25" s="15"/>
      <c r="G25" s="20"/>
    </row>
    <row r="26" spans="1:7">
      <c r="A26" s="15"/>
      <c r="B26" s="16"/>
      <c r="C26" s="17" t="s">
        <v>115</v>
      </c>
      <c r="D26" s="18"/>
      <c r="E26" s="19"/>
      <c r="F26" s="15"/>
      <c r="G26" s="20"/>
    </row>
    <row r="27" ht="15" spans="1:7">
      <c r="A27" s="21"/>
      <c r="B27" s="22"/>
      <c r="C27" s="23" t="s">
        <v>116</v>
      </c>
      <c r="D27" s="24"/>
      <c r="E27" s="25"/>
      <c r="F27" s="21"/>
      <c r="G27" s="26"/>
    </row>
    <row r="28" spans="1:7">
      <c r="A28" s="9">
        <v>1</v>
      </c>
      <c r="B28" s="10" t="s">
        <v>13</v>
      </c>
      <c r="C28" s="11" t="s">
        <v>236</v>
      </c>
      <c r="D28" s="12">
        <v>33495</v>
      </c>
      <c r="E28" s="13">
        <f>(D28*0.76)-1300</f>
        <v>24156.2</v>
      </c>
      <c r="F28" s="9" t="s">
        <v>15</v>
      </c>
      <c r="G28" s="14">
        <f>E28*A28</f>
        <v>24156.2</v>
      </c>
    </row>
    <row r="29" spans="1:7">
      <c r="A29" s="15"/>
      <c r="B29" s="16"/>
      <c r="C29" s="17" t="s">
        <v>114</v>
      </c>
      <c r="D29" s="18"/>
      <c r="E29" s="19"/>
      <c r="F29" s="15"/>
      <c r="G29" s="20"/>
    </row>
    <row r="30" spans="1:7">
      <c r="A30" s="15"/>
      <c r="B30" s="16"/>
      <c r="C30" s="17" t="s">
        <v>237</v>
      </c>
      <c r="D30" s="18"/>
      <c r="E30" s="19"/>
      <c r="F30" s="15"/>
      <c r="G30" s="20"/>
    </row>
    <row r="31" ht="15" spans="1:7">
      <c r="A31" s="21"/>
      <c r="B31" s="22"/>
      <c r="C31" s="23" t="s">
        <v>238</v>
      </c>
      <c r="D31" s="24"/>
      <c r="E31" s="25"/>
      <c r="F31" s="21"/>
      <c r="G31" s="26"/>
    </row>
    <row r="32" spans="1:7">
      <c r="A32" s="9">
        <v>1</v>
      </c>
      <c r="B32" s="9" t="s">
        <v>13</v>
      </c>
      <c r="C32" s="11" t="s">
        <v>150</v>
      </c>
      <c r="D32" s="69">
        <v>44195</v>
      </c>
      <c r="E32" s="13">
        <f>(D32*0.76)-1800</f>
        <v>31788.2</v>
      </c>
      <c r="F32" s="9" t="s">
        <v>15</v>
      </c>
      <c r="G32" s="70">
        <f>E32*A32</f>
        <v>31788.2</v>
      </c>
    </row>
    <row r="33" spans="1:7">
      <c r="A33" s="15"/>
      <c r="B33" s="15"/>
      <c r="C33" s="17" t="s">
        <v>114</v>
      </c>
      <c r="D33" s="72"/>
      <c r="E33" s="19"/>
      <c r="F33" s="15"/>
      <c r="G33" s="73"/>
    </row>
    <row r="34" spans="1:7">
      <c r="A34" s="15"/>
      <c r="B34" s="15"/>
      <c r="C34" s="17" t="s">
        <v>151</v>
      </c>
      <c r="D34" s="72"/>
      <c r="E34" s="19"/>
      <c r="F34" s="15"/>
      <c r="G34" s="73"/>
    </row>
    <row r="35" ht="15" spans="1:7">
      <c r="A35" s="21"/>
      <c r="B35" s="21"/>
      <c r="C35" s="23" t="s">
        <v>152</v>
      </c>
      <c r="D35" s="55"/>
      <c r="E35" s="25"/>
      <c r="F35" s="21"/>
      <c r="G35" s="75"/>
    </row>
    <row r="36" ht="17.25" spans="1:7">
      <c r="A36" s="27" t="s">
        <v>23</v>
      </c>
      <c r="B36" s="35"/>
      <c r="C36" s="35"/>
      <c r="D36" s="28"/>
      <c r="E36" s="29"/>
      <c r="F36" s="36" t="s">
        <v>15</v>
      </c>
      <c r="G36" s="31">
        <f>SUM(G20:G35)</f>
        <v>95972.8</v>
      </c>
    </row>
    <row r="37" ht="16.5" spans="1:7">
      <c r="A37" s="32"/>
      <c r="B37" s="32"/>
      <c r="C37" s="32"/>
      <c r="D37" s="32"/>
      <c r="E37" s="32"/>
      <c r="F37" s="37"/>
      <c r="G37" s="34"/>
    </row>
    <row r="38" spans="1:1">
      <c r="A38" s="1" t="s">
        <v>27</v>
      </c>
    </row>
    <row r="39" spans="2:2">
      <c r="B39" s="1" t="s">
        <v>28</v>
      </c>
    </row>
    <row r="41" s="1" customFormat="1" spans="1:1">
      <c r="A41" s="1" t="s">
        <v>29</v>
      </c>
    </row>
    <row r="42" customFormat="1" ht="15" spans="1:2">
      <c r="A42" s="49"/>
      <c r="B42" s="1" t="s">
        <v>243</v>
      </c>
    </row>
    <row r="44" spans="1:1">
      <c r="A44" s="1" t="s">
        <v>73</v>
      </c>
    </row>
    <row r="45" spans="2:2">
      <c r="B45" s="1" t="s">
        <v>120</v>
      </c>
    </row>
    <row r="47" spans="1:1">
      <c r="A47" s="1" t="s">
        <v>33</v>
      </c>
    </row>
    <row r="48" spans="2:2">
      <c r="B48" s="1" t="s">
        <v>121</v>
      </c>
    </row>
    <row r="49" s="2" customFormat="1"/>
    <row r="50" spans="1:1">
      <c r="A50" s="1" t="s">
        <v>36</v>
      </c>
    </row>
    <row r="51" spans="2:2">
      <c r="B51" s="1" t="s">
        <v>37</v>
      </c>
    </row>
    <row r="53" spans="2:2">
      <c r="B53" s="1" t="s">
        <v>39</v>
      </c>
    </row>
    <row r="55" spans="2:2">
      <c r="B55" s="1" t="s">
        <v>40</v>
      </c>
    </row>
    <row r="60" spans="1:1">
      <c r="A60" s="1" t="s">
        <v>41</v>
      </c>
    </row>
    <row r="63" spans="1:1">
      <c r="A63" s="1" t="s">
        <v>42</v>
      </c>
    </row>
    <row r="64" spans="1:1">
      <c r="A64" s="1" t="s">
        <v>43</v>
      </c>
    </row>
    <row r="67" spans="1:4">
      <c r="A67" s="1" t="s">
        <v>76</v>
      </c>
      <c r="D67" s="1" t="s">
        <v>45</v>
      </c>
    </row>
    <row r="70" spans="1:4">
      <c r="A70" s="1" t="s">
        <v>46</v>
      </c>
      <c r="D70" s="1" t="s">
        <v>47</v>
      </c>
    </row>
    <row r="71" spans="1:4">
      <c r="A71" s="1" t="s">
        <v>48</v>
      </c>
      <c r="D71" s="1" t="s">
        <v>49</v>
      </c>
    </row>
    <row r="75" spans="1:5">
      <c r="A75" s="1" t="s">
        <v>265</v>
      </c>
      <c r="D75" s="1" t="s">
        <v>51</v>
      </c>
      <c r="E75" s="1" t="s">
        <v>52</v>
      </c>
    </row>
    <row r="76" spans="1:5">
      <c r="A76" s="1" t="s">
        <v>261</v>
      </c>
      <c r="E76" s="1" t="s">
        <v>54</v>
      </c>
    </row>
  </sheetData>
  <mergeCells count="26">
    <mergeCell ref="A4:B4"/>
    <mergeCell ref="A36:E36"/>
    <mergeCell ref="A20:A23"/>
    <mergeCell ref="A24:A27"/>
    <mergeCell ref="A28:A31"/>
    <mergeCell ref="A32:A35"/>
    <mergeCell ref="B20:B23"/>
    <mergeCell ref="B24:B27"/>
    <mergeCell ref="B28:B31"/>
    <mergeCell ref="B32:B35"/>
    <mergeCell ref="D20:D23"/>
    <mergeCell ref="D24:D27"/>
    <mergeCell ref="D28:D31"/>
    <mergeCell ref="D32:D35"/>
    <mergeCell ref="E20:E23"/>
    <mergeCell ref="E24:E27"/>
    <mergeCell ref="E28:E31"/>
    <mergeCell ref="E32:E35"/>
    <mergeCell ref="F20:F23"/>
    <mergeCell ref="F24:F27"/>
    <mergeCell ref="F28:F31"/>
    <mergeCell ref="F32:F35"/>
    <mergeCell ref="G20:G23"/>
    <mergeCell ref="G24:G27"/>
    <mergeCell ref="G28:G31"/>
    <mergeCell ref="G32:G35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8"/>
  <sheetViews>
    <sheetView zoomScaleSheetLayoutView="60" workbookViewId="0">
      <selection activeCell="D8" sqref="D8"/>
    </sheetView>
  </sheetViews>
  <sheetFormatPr defaultColWidth="9.1047619047619" defaultRowHeight="14.25" outlineLevelCol="7"/>
  <cols>
    <col min="1" max="1" width="6.55238095238095" style="96" customWidth="1"/>
    <col min="2" max="2" width="9.71428571428571" style="96" customWidth="1"/>
    <col min="3" max="3" width="50.7142857142857" style="96" customWidth="1"/>
    <col min="4" max="5" width="12.552380952381" style="96" customWidth="1"/>
    <col min="6" max="6" width="15" style="96" customWidth="1"/>
    <col min="7" max="7" width="5.66666666666667" style="96" customWidth="1"/>
    <col min="8" max="8" width="17.8571428571429" style="96" customWidth="1"/>
    <col min="9" max="16384" width="9.1047619047619" style="96"/>
  </cols>
  <sheetData>
    <row r="4" spans="1:2">
      <c r="A4" s="3">
        <v>46086</v>
      </c>
      <c r="B4" s="3"/>
    </row>
    <row r="5" spans="1:2">
      <c r="A5" s="103"/>
      <c r="B5" s="103"/>
    </row>
    <row r="6" spans="1:2">
      <c r="A6" s="103"/>
      <c r="B6" s="103"/>
    </row>
    <row r="7" spans="1:1">
      <c r="A7" s="96" t="s">
        <v>266</v>
      </c>
    </row>
    <row r="8" spans="1:1">
      <c r="A8" s="96" t="s">
        <v>267</v>
      </c>
    </row>
    <row r="9" spans="1:1">
      <c r="A9" s="96" t="s">
        <v>268</v>
      </c>
    </row>
    <row r="12" spans="1:1">
      <c r="A12" s="96" t="s">
        <v>3</v>
      </c>
    </row>
    <row r="14" spans="2:2">
      <c r="B14" s="96" t="s">
        <v>4</v>
      </c>
    </row>
    <row r="15" spans="2:2">
      <c r="B15" s="96" t="s">
        <v>5</v>
      </c>
    </row>
    <row r="18" spans="1:1">
      <c r="A18" s="96" t="s">
        <v>63</v>
      </c>
    </row>
    <row r="19" ht="15" spans="3:3">
      <c r="C19" s="101"/>
    </row>
    <row r="20" ht="25.5" customHeight="1" spans="1:8">
      <c r="A20" s="97" t="s">
        <v>7</v>
      </c>
      <c r="B20" s="97" t="s">
        <v>8</v>
      </c>
      <c r="C20" s="97" t="s">
        <v>9</v>
      </c>
      <c r="D20" s="97" t="s">
        <v>10</v>
      </c>
      <c r="E20" s="97" t="s">
        <v>95</v>
      </c>
      <c r="F20" s="98" t="s">
        <v>11</v>
      </c>
      <c r="G20" s="99"/>
      <c r="H20" s="100" t="s">
        <v>12</v>
      </c>
    </row>
    <row r="21" spans="1:8">
      <c r="A21" s="9">
        <v>2</v>
      </c>
      <c r="B21" s="10" t="s">
        <v>13</v>
      </c>
      <c r="C21" s="11" t="s">
        <v>269</v>
      </c>
      <c r="D21" s="12">
        <v>49495</v>
      </c>
      <c r="E21" s="79">
        <f>D21/1.12</f>
        <v>44191.9642857143</v>
      </c>
      <c r="F21" s="79">
        <f>(E21*0.76)-1800</f>
        <v>31785.8928571429</v>
      </c>
      <c r="G21" s="76" t="s">
        <v>15</v>
      </c>
      <c r="H21" s="115">
        <f>F21*A21</f>
        <v>63571.7857142857</v>
      </c>
    </row>
    <row r="22" spans="1:8">
      <c r="A22" s="15"/>
      <c r="B22" s="16"/>
      <c r="C22" s="17" t="s">
        <v>114</v>
      </c>
      <c r="D22" s="18"/>
      <c r="E22" s="84"/>
      <c r="F22" s="84"/>
      <c r="G22" s="81"/>
      <c r="H22" s="118"/>
    </row>
    <row r="23" spans="1:8">
      <c r="A23" s="15"/>
      <c r="B23" s="16"/>
      <c r="C23" s="17" t="s">
        <v>270</v>
      </c>
      <c r="D23" s="18"/>
      <c r="E23" s="84"/>
      <c r="F23" s="84"/>
      <c r="G23" s="81"/>
      <c r="H23" s="118"/>
    </row>
    <row r="24" ht="15" spans="1:8">
      <c r="A24" s="21"/>
      <c r="B24" s="22"/>
      <c r="C24" s="23" t="s">
        <v>271</v>
      </c>
      <c r="D24" s="24"/>
      <c r="E24" s="89"/>
      <c r="F24" s="89"/>
      <c r="G24" s="86"/>
      <c r="H24" s="121"/>
    </row>
    <row r="25" ht="15" spans="1:8">
      <c r="A25" s="125" t="s">
        <v>25</v>
      </c>
      <c r="B25" s="126"/>
      <c r="C25" s="126"/>
      <c r="D25" s="127"/>
      <c r="E25" s="127"/>
      <c r="F25" s="128"/>
      <c r="G25" s="129" t="s">
        <v>15</v>
      </c>
      <c r="H25" s="130">
        <v>1000</v>
      </c>
    </row>
    <row r="26" ht="17.25" spans="1:8">
      <c r="A26" s="104" t="s">
        <v>23</v>
      </c>
      <c r="B26" s="105"/>
      <c r="C26" s="105"/>
      <c r="D26" s="106"/>
      <c r="E26" s="106"/>
      <c r="F26" s="107"/>
      <c r="G26" s="108" t="s">
        <v>15</v>
      </c>
      <c r="H26" s="109">
        <f>SUM(H21:H25)</f>
        <v>64571.7857142857</v>
      </c>
    </row>
    <row r="27" ht="16.5" spans="1:8">
      <c r="A27" s="110"/>
      <c r="B27" s="110"/>
      <c r="C27" s="110"/>
      <c r="D27" s="110"/>
      <c r="E27" s="110"/>
      <c r="F27" s="110"/>
      <c r="G27" s="111"/>
      <c r="H27" s="112"/>
    </row>
    <row r="28" spans="1:1">
      <c r="A28" s="96" t="s">
        <v>27</v>
      </c>
    </row>
    <row r="29" spans="2:2">
      <c r="B29" s="96" t="s">
        <v>28</v>
      </c>
    </row>
    <row r="31" s="1" customFormat="1" spans="1:1">
      <c r="A31" s="1" t="s">
        <v>29</v>
      </c>
    </row>
    <row r="32" customFormat="1" ht="15" spans="1:2">
      <c r="A32" s="49"/>
      <c r="B32" s="1" t="s">
        <v>30</v>
      </c>
    </row>
    <row r="33" customFormat="1" ht="15" spans="1:2">
      <c r="A33" s="49"/>
      <c r="B33" s="1"/>
    </row>
    <row r="34" s="1" customFormat="1" spans="1:1">
      <c r="A34" s="1" t="s">
        <v>73</v>
      </c>
    </row>
    <row r="35" s="1" customFormat="1" spans="2:2">
      <c r="B35" s="1" t="s">
        <v>120</v>
      </c>
    </row>
    <row r="37" spans="1:1">
      <c r="A37" s="96" t="s">
        <v>33</v>
      </c>
    </row>
    <row r="38" s="96" customFormat="1" spans="2:2">
      <c r="B38" s="1" t="s">
        <v>121</v>
      </c>
    </row>
    <row r="39" s="102" customFormat="1" spans="2:2">
      <c r="B39" s="96"/>
    </row>
    <row r="40" spans="1:1">
      <c r="A40" s="96" t="s">
        <v>36</v>
      </c>
    </row>
    <row r="41" spans="2:2">
      <c r="B41" s="1" t="s">
        <v>272</v>
      </c>
    </row>
    <row r="43" spans="2:2">
      <c r="B43" s="96" t="s">
        <v>39</v>
      </c>
    </row>
    <row r="45" spans="2:2">
      <c r="B45" s="96" t="s">
        <v>40</v>
      </c>
    </row>
    <row r="50" spans="1:1">
      <c r="A50" s="96" t="s">
        <v>41</v>
      </c>
    </row>
    <row r="53" spans="1:1">
      <c r="A53" s="96" t="s">
        <v>42</v>
      </c>
    </row>
    <row r="54" spans="1:1">
      <c r="A54" s="96" t="s">
        <v>43</v>
      </c>
    </row>
    <row r="58" spans="1:4">
      <c r="A58" s="96" t="s">
        <v>99</v>
      </c>
      <c r="D58" s="96" t="s">
        <v>45</v>
      </c>
    </row>
    <row r="61" spans="1:4">
      <c r="A61" s="96" t="s">
        <v>46</v>
      </c>
      <c r="D61" s="96" t="s">
        <v>47</v>
      </c>
    </row>
    <row r="62" spans="1:4">
      <c r="A62" s="96" t="s">
        <v>48</v>
      </c>
      <c r="D62" s="96" t="s">
        <v>49</v>
      </c>
    </row>
    <row r="67" spans="1:6">
      <c r="A67" s="1" t="s">
        <v>273</v>
      </c>
      <c r="D67" s="96" t="s">
        <v>51</v>
      </c>
      <c r="F67" s="96" t="s">
        <v>52</v>
      </c>
    </row>
    <row r="68" spans="1:6">
      <c r="A68" s="96" t="s">
        <v>274</v>
      </c>
      <c r="F68" s="96" t="s">
        <v>54</v>
      </c>
    </row>
  </sheetData>
  <mergeCells count="10">
    <mergeCell ref="A4:B4"/>
    <mergeCell ref="A25:F25"/>
    <mergeCell ref="A26:F26"/>
    <mergeCell ref="A21:A24"/>
    <mergeCell ref="B21:B24"/>
    <mergeCell ref="D21:D24"/>
    <mergeCell ref="E21:E24"/>
    <mergeCell ref="F21:F24"/>
    <mergeCell ref="G21:G24"/>
    <mergeCell ref="H21:H24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topLeftCell="A19" workbookViewId="0">
      <selection activeCell="C75" sqref="C7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60</v>
      </c>
      <c r="B7" s="3"/>
    </row>
    <row r="8" spans="1:1">
      <c r="A8" s="1" t="s">
        <v>61</v>
      </c>
    </row>
    <row r="9" spans="1:1">
      <c r="A9" s="1" t="s">
        <v>62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63</v>
      </c>
    </row>
    <row r="18" ht="15" spans="3:3">
      <c r="C18" s="141" t="s">
        <v>64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1" t="s">
        <v>65</v>
      </c>
      <c r="D20" s="12">
        <v>14995</v>
      </c>
      <c r="E20" s="13">
        <f>D20*0.75</f>
        <v>11246.25</v>
      </c>
      <c r="F20" s="9" t="s">
        <v>15</v>
      </c>
      <c r="G20" s="14">
        <f>E20*A20</f>
        <v>11246.25</v>
      </c>
    </row>
    <row r="21" spans="1:7">
      <c r="A21" s="15"/>
      <c r="B21" s="15"/>
      <c r="C21" s="17" t="s">
        <v>66</v>
      </c>
      <c r="D21" s="18"/>
      <c r="E21" s="19"/>
      <c r="F21" s="15"/>
      <c r="G21" s="20"/>
    </row>
    <row r="22" ht="15" spans="1:7">
      <c r="A22" s="21"/>
      <c r="B22" s="21"/>
      <c r="C22" s="23" t="s">
        <v>67</v>
      </c>
      <c r="D22" s="24"/>
      <c r="E22" s="25"/>
      <c r="F22" s="21"/>
      <c r="G22" s="26"/>
    </row>
    <row r="23" ht="17.25" spans="1:7">
      <c r="A23" s="27" t="s">
        <v>23</v>
      </c>
      <c r="B23" s="35"/>
      <c r="C23" s="35"/>
      <c r="D23" s="28"/>
      <c r="E23" s="29"/>
      <c r="F23" s="30" t="s">
        <v>15</v>
      </c>
      <c r="G23" s="31">
        <f>SUM(G20:G22)</f>
        <v>11246.25</v>
      </c>
    </row>
    <row r="24" ht="16.5" spans="1:7">
      <c r="A24" s="32"/>
      <c r="B24" s="32"/>
      <c r="C24" s="32"/>
      <c r="D24" s="32"/>
      <c r="E24" s="32"/>
      <c r="F24" s="33"/>
      <c r="G24" s="34"/>
    </row>
    <row r="25" ht="15" spans="3:3">
      <c r="C25" s="141" t="s">
        <v>68</v>
      </c>
    </row>
    <row r="26" ht="26.25" spans="1:7">
      <c r="A26" s="5" t="s">
        <v>7</v>
      </c>
      <c r="B26" s="5" t="s">
        <v>8</v>
      </c>
      <c r="C26" s="5" t="s">
        <v>9</v>
      </c>
      <c r="D26" s="5" t="s">
        <v>10</v>
      </c>
      <c r="E26" s="6" t="s">
        <v>11</v>
      </c>
      <c r="F26" s="7"/>
      <c r="G26" s="8" t="s">
        <v>12</v>
      </c>
    </row>
    <row r="27" spans="1:7">
      <c r="A27" s="9">
        <v>1</v>
      </c>
      <c r="B27" s="10" t="s">
        <v>13</v>
      </c>
      <c r="C27" s="11" t="s">
        <v>69</v>
      </c>
      <c r="D27" s="12">
        <v>17595</v>
      </c>
      <c r="E27" s="13">
        <f>D27*0.75</f>
        <v>13196.25</v>
      </c>
      <c r="F27" s="9" t="s">
        <v>15</v>
      </c>
      <c r="G27" s="14">
        <f>E27*A27</f>
        <v>13196.25</v>
      </c>
    </row>
    <row r="28" spans="1:7">
      <c r="A28" s="15"/>
      <c r="B28" s="16"/>
      <c r="C28" s="17" t="s">
        <v>70</v>
      </c>
      <c r="D28" s="18"/>
      <c r="E28" s="19"/>
      <c r="F28" s="15"/>
      <c r="G28" s="20"/>
    </row>
    <row r="29" ht="15" spans="1:7">
      <c r="A29" s="21"/>
      <c r="B29" s="22"/>
      <c r="C29" s="23" t="s">
        <v>71</v>
      </c>
      <c r="D29" s="24"/>
      <c r="E29" s="25"/>
      <c r="F29" s="21"/>
      <c r="G29" s="26"/>
    </row>
    <row r="30" ht="17.25" spans="1:7">
      <c r="A30" s="27" t="s">
        <v>23</v>
      </c>
      <c r="B30" s="35"/>
      <c r="C30" s="35"/>
      <c r="D30" s="28"/>
      <c r="E30" s="29"/>
      <c r="F30" s="30" t="s">
        <v>15</v>
      </c>
      <c r="G30" s="31">
        <f>SUM(G27:G29)</f>
        <v>13196.25</v>
      </c>
    </row>
    <row r="31" ht="17.25" spans="1:7">
      <c r="A31" s="32"/>
      <c r="B31" s="32"/>
      <c r="C31" s="32"/>
      <c r="D31" s="32"/>
      <c r="E31" s="32"/>
      <c r="F31" s="33"/>
      <c r="G31" s="34"/>
    </row>
    <row r="32" ht="15" spans="1:7">
      <c r="A32" s="39" t="s">
        <v>72</v>
      </c>
      <c r="B32" s="40"/>
      <c r="C32" s="40"/>
      <c r="D32" s="40"/>
      <c r="E32" s="41"/>
      <c r="F32" s="42" t="s">
        <v>15</v>
      </c>
      <c r="G32" s="43">
        <v>600</v>
      </c>
    </row>
    <row r="33" ht="16.5" spans="1:7">
      <c r="A33" s="32"/>
      <c r="B33" s="32"/>
      <c r="C33" s="32"/>
      <c r="D33" s="32"/>
      <c r="E33" s="32"/>
      <c r="F33" s="33"/>
      <c r="G33" s="34"/>
    </row>
    <row r="34" spans="1:1">
      <c r="A34" s="1" t="s">
        <v>27</v>
      </c>
    </row>
    <row r="35" spans="2:2">
      <c r="B35" s="1" t="s">
        <v>28</v>
      </c>
    </row>
    <row r="37" spans="1:1">
      <c r="A37" s="1" t="s">
        <v>73</v>
      </c>
    </row>
    <row r="38" spans="2:2">
      <c r="B38" s="1" t="s">
        <v>74</v>
      </c>
    </row>
    <row r="40" spans="1:1">
      <c r="A40" s="1" t="s">
        <v>33</v>
      </c>
    </row>
    <row r="41" spans="2:2">
      <c r="B41" s="1" t="s">
        <v>75</v>
      </c>
    </row>
    <row r="43" spans="1:1">
      <c r="A43" s="1" t="s">
        <v>36</v>
      </c>
    </row>
    <row r="44" spans="2:2">
      <c r="B44" s="1" t="s">
        <v>37</v>
      </c>
    </row>
    <row r="45" spans="2:2">
      <c r="B45" s="44"/>
    </row>
    <row r="46" spans="2:2">
      <c r="B46" s="1" t="s">
        <v>39</v>
      </c>
    </row>
    <row r="48" spans="2:2">
      <c r="B48" s="1" t="s">
        <v>40</v>
      </c>
    </row>
    <row r="49" spans="2:3">
      <c r="B49" s="46"/>
      <c r="C49" s="46"/>
    </row>
    <row r="53" spans="1:1">
      <c r="A53" s="1" t="s">
        <v>41</v>
      </c>
    </row>
    <row r="56" spans="1:1">
      <c r="A56" s="1" t="s">
        <v>42</v>
      </c>
    </row>
    <row r="57" spans="1:1">
      <c r="A57" s="1" t="s">
        <v>43</v>
      </c>
    </row>
    <row r="59" spans="1:4">
      <c r="A59" s="1" t="s">
        <v>76</v>
      </c>
      <c r="D59" s="1" t="s">
        <v>45</v>
      </c>
    </row>
    <row r="62" spans="1:4">
      <c r="A62" s="1" t="s">
        <v>46</v>
      </c>
      <c r="D62" s="1" t="s">
        <v>47</v>
      </c>
    </row>
    <row r="63" spans="1:4">
      <c r="A63" s="1" t="s">
        <v>48</v>
      </c>
      <c r="D63" s="1" t="s">
        <v>49</v>
      </c>
    </row>
    <row r="67" spans="1:5">
      <c r="A67" s="1" t="s">
        <v>77</v>
      </c>
      <c r="D67" s="1" t="s">
        <v>51</v>
      </c>
      <c r="E67" s="1" t="s">
        <v>52</v>
      </c>
    </row>
    <row r="68" spans="1:5">
      <c r="A68" s="1" t="s">
        <v>78</v>
      </c>
      <c r="E68" s="1" t="s">
        <v>54</v>
      </c>
    </row>
  </sheetData>
  <mergeCells count="16">
    <mergeCell ref="A4:B4"/>
    <mergeCell ref="A23:E23"/>
    <mergeCell ref="A30:E30"/>
    <mergeCell ref="A32:E32"/>
    <mergeCell ref="A20:A22"/>
    <mergeCell ref="A27:A29"/>
    <mergeCell ref="B20:B22"/>
    <mergeCell ref="B27:B29"/>
    <mergeCell ref="D20:D22"/>
    <mergeCell ref="D27:D29"/>
    <mergeCell ref="E20:E22"/>
    <mergeCell ref="E27:E29"/>
    <mergeCell ref="F20:F22"/>
    <mergeCell ref="F27:F29"/>
    <mergeCell ref="G20:G22"/>
    <mergeCell ref="G27:G29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topLeftCell="A7" workbookViewId="0">
      <selection activeCell="L26" sqref="L26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7142857142857" style="1" customWidth="1"/>
    <col min="8" max="16384" width="9.14285714285714" style="1"/>
  </cols>
  <sheetData>
    <row r="4" spans="1:2">
      <c r="A4" s="3">
        <v>46086</v>
      </c>
      <c r="B4" s="3"/>
    </row>
    <row r="5" spans="1:2">
      <c r="A5" s="3"/>
      <c r="B5" s="3"/>
    </row>
    <row r="6" spans="1:2">
      <c r="A6" s="3"/>
      <c r="B6" s="3"/>
    </row>
    <row r="7" spans="1:2">
      <c r="A7" s="3"/>
      <c r="B7" s="3"/>
    </row>
    <row r="8" spans="1:2">
      <c r="A8" s="3" t="s">
        <v>275</v>
      </c>
      <c r="B8" s="3"/>
    </row>
    <row r="9" spans="1:2">
      <c r="A9" s="3" t="s">
        <v>276</v>
      </c>
      <c r="B9" s="3"/>
    </row>
    <row r="10" spans="1:1">
      <c r="A10" s="1" t="s">
        <v>277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9" spans="1:1">
      <c r="A19" s="1" t="s">
        <v>94</v>
      </c>
    </row>
    <row r="20" ht="15" spans="3:3">
      <c r="C20" s="122"/>
    </row>
    <row r="21" ht="25.5" customHeight="1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customFormat="1" ht="15" spans="1:7">
      <c r="A22" s="9">
        <v>1</v>
      </c>
      <c r="B22" s="9" t="s">
        <v>13</v>
      </c>
      <c r="C22" s="68" t="s">
        <v>278</v>
      </c>
      <c r="D22" s="69">
        <v>61495</v>
      </c>
      <c r="E22" s="13">
        <f>D22*0.76</f>
        <v>46736.2</v>
      </c>
      <c r="F22" s="9" t="s">
        <v>15</v>
      </c>
      <c r="G22" s="70">
        <f>E22*A22</f>
        <v>46736.2</v>
      </c>
    </row>
    <row r="23" customFormat="1" ht="15" spans="1:7">
      <c r="A23" s="15"/>
      <c r="B23" s="15"/>
      <c r="C23" s="93" t="s">
        <v>214</v>
      </c>
      <c r="D23" s="72"/>
      <c r="E23" s="19"/>
      <c r="F23" s="15"/>
      <c r="G23" s="73"/>
    </row>
    <row r="24" customFormat="1" ht="15.75" spans="1:7">
      <c r="A24" s="21"/>
      <c r="B24" s="21"/>
      <c r="C24" s="94" t="s">
        <v>279</v>
      </c>
      <c r="D24" s="55"/>
      <c r="E24" s="25"/>
      <c r="F24" s="21"/>
      <c r="G24" s="75"/>
    </row>
    <row r="25" customFormat="1" ht="15" spans="1:7">
      <c r="A25" s="9">
        <v>2</v>
      </c>
      <c r="B25" s="9" t="s">
        <v>13</v>
      </c>
      <c r="C25" s="95" t="s">
        <v>216</v>
      </c>
      <c r="D25" s="69">
        <v>13495</v>
      </c>
      <c r="E25" s="13">
        <f>D25*0.76</f>
        <v>10256.2</v>
      </c>
      <c r="F25" s="9" t="s">
        <v>15</v>
      </c>
      <c r="G25" s="70">
        <f>E25*A25</f>
        <v>20512.4</v>
      </c>
    </row>
    <row r="26" customFormat="1" ht="15" spans="1:7">
      <c r="A26" s="15"/>
      <c r="B26" s="15"/>
      <c r="C26" s="93" t="s">
        <v>217</v>
      </c>
      <c r="D26" s="72"/>
      <c r="E26" s="19"/>
      <c r="F26" s="15"/>
      <c r="G26" s="73"/>
    </row>
    <row r="27" customFormat="1" ht="15.75" spans="1:7">
      <c r="A27" s="21"/>
      <c r="B27" s="21"/>
      <c r="C27" s="94" t="s">
        <v>218</v>
      </c>
      <c r="D27" s="55"/>
      <c r="E27" s="25"/>
      <c r="F27" s="21"/>
      <c r="G27" s="75"/>
    </row>
    <row r="28" customFormat="1" ht="15" spans="1:7">
      <c r="A28" s="9">
        <v>1</v>
      </c>
      <c r="B28" s="9" t="s">
        <v>13</v>
      </c>
      <c r="C28" s="68" t="s">
        <v>143</v>
      </c>
      <c r="D28" s="69">
        <v>78095</v>
      </c>
      <c r="E28" s="13">
        <f>(D28*0.76)-7000</f>
        <v>52352.2</v>
      </c>
      <c r="F28" s="9" t="s">
        <v>15</v>
      </c>
      <c r="G28" s="70">
        <f>E28*A28</f>
        <v>52352.2</v>
      </c>
    </row>
    <row r="29" customFormat="1" ht="15" spans="1:7">
      <c r="A29" s="15"/>
      <c r="B29" s="15"/>
      <c r="C29" s="71" t="s">
        <v>57</v>
      </c>
      <c r="D29" s="72"/>
      <c r="E29" s="19"/>
      <c r="F29" s="15"/>
      <c r="G29" s="73"/>
    </row>
    <row r="30" customFormat="1" ht="15.75" spans="1:7">
      <c r="A30" s="21"/>
      <c r="B30" s="21"/>
      <c r="C30" s="74" t="s">
        <v>144</v>
      </c>
      <c r="D30" s="55"/>
      <c r="E30" s="25"/>
      <c r="F30" s="21"/>
      <c r="G30" s="75"/>
    </row>
    <row r="31" s="1" customFormat="1" ht="17.25" spans="1:7">
      <c r="A31" s="27" t="s">
        <v>23</v>
      </c>
      <c r="B31" s="35"/>
      <c r="C31" s="35"/>
      <c r="D31" s="28"/>
      <c r="E31" s="29"/>
      <c r="F31" s="36" t="s">
        <v>15</v>
      </c>
      <c r="G31" s="31">
        <f>SUM(G22:G30)</f>
        <v>119600.8</v>
      </c>
    </row>
    <row r="32" s="1" customFormat="1" ht="15" spans="1:7">
      <c r="A32" s="123" t="s">
        <v>280</v>
      </c>
      <c r="B32" s="52"/>
      <c r="C32" s="53"/>
      <c r="D32" s="54"/>
      <c r="E32" s="55"/>
      <c r="F32" s="21" t="s">
        <v>15</v>
      </c>
      <c r="G32" s="124">
        <v>-70428.6</v>
      </c>
    </row>
    <row r="33" s="1" customFormat="1" ht="17.25" spans="1:7">
      <c r="A33" s="27" t="s">
        <v>281</v>
      </c>
      <c r="B33" s="35"/>
      <c r="C33" s="35"/>
      <c r="D33" s="28"/>
      <c r="E33" s="29"/>
      <c r="F33" s="30" t="s">
        <v>15</v>
      </c>
      <c r="G33" s="31">
        <f>SUM(G31:G32)</f>
        <v>49172.2</v>
      </c>
    </row>
    <row r="34" s="2" customFormat="1" ht="16.5" spans="1:7">
      <c r="A34" s="32"/>
      <c r="B34" s="32"/>
      <c r="C34" s="32"/>
      <c r="D34" s="32"/>
      <c r="E34" s="32"/>
      <c r="F34" s="33"/>
      <c r="G34" s="34"/>
    </row>
    <row r="35" spans="1:1">
      <c r="A35" s="1" t="s">
        <v>27</v>
      </c>
    </row>
    <row r="36" spans="2:2">
      <c r="B36" s="1" t="s">
        <v>28</v>
      </c>
    </row>
    <row r="38" s="1" customFormat="1" spans="1:1">
      <c r="A38" s="1" t="s">
        <v>29</v>
      </c>
    </row>
    <row r="39" s="2" customFormat="1" spans="2:2">
      <c r="B39" s="58" t="s">
        <v>199</v>
      </c>
    </row>
    <row r="40" customFormat="1" ht="15" spans="1:2">
      <c r="A40" s="49"/>
      <c r="B40" s="1" t="s">
        <v>30</v>
      </c>
    </row>
    <row r="41" customFormat="1" ht="15" spans="1:2">
      <c r="A41" s="49"/>
      <c r="B41" s="1" t="s">
        <v>31</v>
      </c>
    </row>
    <row r="43" spans="1:1">
      <c r="A43" s="1" t="s">
        <v>33</v>
      </c>
    </row>
    <row r="44" spans="2:2">
      <c r="B44" s="1" t="s">
        <v>224</v>
      </c>
    </row>
    <row r="45" spans="2:2">
      <c r="B45" s="1" t="s">
        <v>35</v>
      </c>
    </row>
    <row r="47" spans="1:1">
      <c r="A47" s="1" t="s">
        <v>36</v>
      </c>
    </row>
    <row r="48" spans="2:2">
      <c r="B48" s="1" t="s">
        <v>37</v>
      </c>
    </row>
    <row r="49" spans="2:2">
      <c r="B49" s="44" t="s">
        <v>38</v>
      </c>
    </row>
    <row r="50" spans="2:2">
      <c r="B50" s="44"/>
    </row>
    <row r="51" spans="2:2">
      <c r="B51" s="1" t="s">
        <v>39</v>
      </c>
    </row>
    <row r="53" spans="2:2">
      <c r="B53" s="1" t="s">
        <v>40</v>
      </c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4" spans="1:4">
      <c r="A64" s="1" t="s">
        <v>76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2" spans="1:5">
      <c r="A72" s="1" t="s">
        <v>282</v>
      </c>
      <c r="D72" s="1" t="s">
        <v>51</v>
      </c>
      <c r="E72" s="1" t="s">
        <v>52</v>
      </c>
    </row>
    <row r="73" spans="1:5">
      <c r="A73" s="1" t="s">
        <v>210</v>
      </c>
      <c r="E73" s="1" t="s">
        <v>54</v>
      </c>
    </row>
  </sheetData>
  <mergeCells count="21">
    <mergeCell ref="A4:B4"/>
    <mergeCell ref="A31:E31"/>
    <mergeCell ref="A33:E33"/>
    <mergeCell ref="A22:A24"/>
    <mergeCell ref="A25:A27"/>
    <mergeCell ref="A28:A30"/>
    <mergeCell ref="B22:B24"/>
    <mergeCell ref="B25:B27"/>
    <mergeCell ref="B28:B30"/>
    <mergeCell ref="D22:D24"/>
    <mergeCell ref="D25:D27"/>
    <mergeCell ref="D28:D30"/>
    <mergeCell ref="E22:E24"/>
    <mergeCell ref="E25:E27"/>
    <mergeCell ref="E28:E30"/>
    <mergeCell ref="F22:F24"/>
    <mergeCell ref="F25:F27"/>
    <mergeCell ref="F28:F30"/>
    <mergeCell ref="G22:G24"/>
    <mergeCell ref="G25:G27"/>
    <mergeCell ref="G28:G30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48" workbookViewId="0">
      <selection activeCell="A64" sqref="A6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4.1428571428571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171</v>
      </c>
      <c r="B7" s="3"/>
    </row>
    <row r="8" spans="1:1">
      <c r="A8" s="66" t="s">
        <v>172</v>
      </c>
    </row>
    <row r="9" spans="1:1">
      <c r="A9" s="66" t="s">
        <v>173</v>
      </c>
    </row>
    <row r="10" spans="1:1">
      <c r="A10" s="66" t="s">
        <v>174</v>
      </c>
    </row>
    <row r="11" spans="1:1">
      <c r="A11" s="66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9" spans="1:1">
      <c r="A19" s="1" t="s">
        <v>125</v>
      </c>
    </row>
    <row r="20" ht="15" customHeight="1" spans="2:3">
      <c r="B20" s="44"/>
      <c r="C20" s="4"/>
    </row>
    <row r="21" ht="26.25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spans="1:7">
      <c r="A22" s="76">
        <v>10</v>
      </c>
      <c r="B22" s="76" t="s">
        <v>13</v>
      </c>
      <c r="C22" s="95" t="s">
        <v>175</v>
      </c>
      <c r="D22" s="78">
        <v>15495</v>
      </c>
      <c r="E22" s="79">
        <f>(D22*0.75)</f>
        <v>11621.25</v>
      </c>
      <c r="F22" s="76" t="s">
        <v>15</v>
      </c>
      <c r="G22" s="80">
        <f>E22*A22</f>
        <v>116212.5</v>
      </c>
    </row>
    <row r="23" spans="1:7">
      <c r="A23" s="81"/>
      <c r="B23" s="81"/>
      <c r="C23" s="93" t="s">
        <v>176</v>
      </c>
      <c r="D23" s="83"/>
      <c r="E23" s="84"/>
      <c r="F23" s="81"/>
      <c r="G23" s="85"/>
    </row>
    <row r="24" spans="1:7">
      <c r="A24" s="81"/>
      <c r="B24" s="81"/>
      <c r="C24" s="93" t="s">
        <v>177</v>
      </c>
      <c r="D24" s="83"/>
      <c r="E24" s="84"/>
      <c r="F24" s="81"/>
      <c r="G24" s="85"/>
    </row>
    <row r="25" ht="15" spans="1:7">
      <c r="A25" s="86"/>
      <c r="B25" s="86"/>
      <c r="C25" s="94" t="s">
        <v>178</v>
      </c>
      <c r="D25" s="88"/>
      <c r="E25" s="89"/>
      <c r="F25" s="86"/>
      <c r="G25" s="90"/>
    </row>
    <row r="26" ht="17.25" spans="1:7">
      <c r="A26" s="27" t="s">
        <v>23</v>
      </c>
      <c r="B26" s="35"/>
      <c r="C26" s="35"/>
      <c r="D26" s="28"/>
      <c r="E26" s="29"/>
      <c r="F26" s="36" t="s">
        <v>15</v>
      </c>
      <c r="G26" s="31">
        <f>SUM(G22:G25)</f>
        <v>116212.5</v>
      </c>
    </row>
    <row r="27" ht="16.5" spans="1:7">
      <c r="A27" s="32"/>
      <c r="B27" s="32"/>
      <c r="C27" s="32"/>
      <c r="D27" s="32"/>
      <c r="E27" s="32"/>
      <c r="F27" s="33"/>
      <c r="G27" s="34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customFormat="1" ht="15" spans="1:2">
      <c r="A32" s="49"/>
      <c r="B32" s="1" t="s">
        <v>30</v>
      </c>
    </row>
    <row r="33" customFormat="1" ht="15" spans="1:2">
      <c r="A33" s="49"/>
      <c r="B33" s="1"/>
    </row>
    <row r="34" spans="1:1">
      <c r="A34" s="1" t="s">
        <v>33</v>
      </c>
    </row>
    <row r="35" spans="2:2">
      <c r="B35" s="1" t="s">
        <v>179</v>
      </c>
    </row>
    <row r="37" spans="1:1">
      <c r="A37" s="1" t="s">
        <v>36</v>
      </c>
    </row>
    <row r="38" spans="2:2">
      <c r="B38" s="1" t="s">
        <v>37</v>
      </c>
    </row>
    <row r="40" spans="2:2">
      <c r="B40" s="1" t="s">
        <v>39</v>
      </c>
    </row>
    <row r="42" spans="2:2">
      <c r="B42" s="1" t="s">
        <v>40</v>
      </c>
    </row>
    <row r="43" spans="2:2">
      <c r="B43" s="46"/>
    </row>
    <row r="44" spans="2:2">
      <c r="B44" s="46"/>
    </row>
    <row r="48" spans="1:1">
      <c r="A48" s="1" t="s">
        <v>41</v>
      </c>
    </row>
    <row r="51" spans="1:1">
      <c r="A51" s="1" t="s">
        <v>42</v>
      </c>
    </row>
    <row r="52" spans="1:1">
      <c r="A52" s="1" t="s">
        <v>43</v>
      </c>
    </row>
    <row r="55" spans="1:4">
      <c r="A55" s="1" t="s">
        <v>44</v>
      </c>
      <c r="D55" s="1" t="s">
        <v>45</v>
      </c>
    </row>
    <row r="58" spans="1:4">
      <c r="A58" s="1" t="s">
        <v>46</v>
      </c>
      <c r="D58" s="1" t="s">
        <v>47</v>
      </c>
    </row>
    <row r="59" spans="1:4">
      <c r="A59" s="1" t="s">
        <v>48</v>
      </c>
      <c r="D59" s="1" t="s">
        <v>49</v>
      </c>
    </row>
    <row r="64" spans="1:5">
      <c r="A64" s="1" t="s">
        <v>283</v>
      </c>
      <c r="D64" s="1" t="s">
        <v>51</v>
      </c>
      <c r="E64" s="1" t="s">
        <v>52</v>
      </c>
    </row>
    <row r="65" spans="1:5">
      <c r="A65" s="1" t="s">
        <v>78</v>
      </c>
      <c r="E65" s="1" t="s">
        <v>54</v>
      </c>
    </row>
  </sheetData>
  <mergeCells count="8">
    <mergeCell ref="A4:B4"/>
    <mergeCell ref="A26:E26"/>
    <mergeCell ref="A22:A25"/>
    <mergeCell ref="B22:B25"/>
    <mergeCell ref="D22:D25"/>
    <mergeCell ref="E22:E25"/>
    <mergeCell ref="F22:F25"/>
    <mergeCell ref="G22:G25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zoomScaleSheetLayoutView="60" topLeftCell="A16" workbookViewId="0">
      <selection activeCell="C31" sqref="C31"/>
    </sheetView>
  </sheetViews>
  <sheetFormatPr defaultColWidth="9.1047619047619" defaultRowHeight="14.25" outlineLevelCol="7"/>
  <cols>
    <col min="1" max="1" width="6.55238095238095" style="96" customWidth="1"/>
    <col min="2" max="2" width="11.4380952380952" style="96" customWidth="1"/>
    <col min="3" max="3" width="56.5714285714286" style="96" customWidth="1"/>
    <col min="4" max="4" width="12.552380952381" style="96" customWidth="1"/>
    <col min="5" max="5" width="14.8571428571429" style="96" customWidth="1"/>
    <col min="6" max="6" width="5.66666666666667" style="96" customWidth="1"/>
    <col min="7" max="7" width="15.4380952380952" style="96" customWidth="1"/>
    <col min="8" max="8" width="9.1047619047619" style="96"/>
    <col min="9" max="9" width="11.9047619047619" style="96" customWidth="1"/>
    <col min="10" max="16384" width="9.1047619047619" style="96"/>
  </cols>
  <sheetData>
    <row r="4" spans="1:2">
      <c r="A4" s="3">
        <v>46086</v>
      </c>
      <c r="B4" s="3"/>
    </row>
    <row r="5" spans="1:2">
      <c r="A5" s="103"/>
      <c r="B5" s="103"/>
    </row>
    <row r="6" spans="1:2">
      <c r="A6" s="103"/>
      <c r="B6" s="103"/>
    </row>
    <row r="7" spans="1:2">
      <c r="A7" s="103" t="s">
        <v>284</v>
      </c>
      <c r="B7" s="103"/>
    </row>
    <row r="8" spans="1:2">
      <c r="A8" s="103" t="s">
        <v>285</v>
      </c>
      <c r="B8" s="103"/>
    </row>
    <row r="9" spans="1:2">
      <c r="A9" s="103" t="s">
        <v>286</v>
      </c>
      <c r="B9" s="103"/>
    </row>
    <row r="10" spans="1:2">
      <c r="A10" s="103" t="s">
        <v>287</v>
      </c>
      <c r="B10" s="103"/>
    </row>
    <row r="13" spans="1:1">
      <c r="A13" s="96" t="s">
        <v>3</v>
      </c>
    </row>
    <row r="15" spans="2:2">
      <c r="B15" s="96" t="s">
        <v>4</v>
      </c>
    </row>
    <row r="16" spans="2:2">
      <c r="B16" s="96" t="s">
        <v>5</v>
      </c>
    </row>
    <row r="18" spans="1:1">
      <c r="A18" s="96" t="s">
        <v>63</v>
      </c>
    </row>
    <row r="19" ht="15" spans="3:3">
      <c r="C19" s="101"/>
    </row>
    <row r="20" ht="25.5" customHeight="1" spans="1:7">
      <c r="A20" s="97" t="s">
        <v>7</v>
      </c>
      <c r="B20" s="97" t="s">
        <v>8</v>
      </c>
      <c r="C20" s="97" t="s">
        <v>9</v>
      </c>
      <c r="D20" s="97" t="s">
        <v>10</v>
      </c>
      <c r="E20" s="98" t="s">
        <v>11</v>
      </c>
      <c r="F20" s="99"/>
      <c r="G20" s="100" t="s">
        <v>12</v>
      </c>
    </row>
    <row r="21" ht="14" customHeight="1" spans="1:7">
      <c r="A21" s="9">
        <v>6</v>
      </c>
      <c r="B21" s="9" t="s">
        <v>13</v>
      </c>
      <c r="C21" s="11" t="s">
        <v>107</v>
      </c>
      <c r="D21" s="12">
        <v>25695</v>
      </c>
      <c r="E21" s="13">
        <f>(D21*0.76)-800</f>
        <v>18728.2</v>
      </c>
      <c r="F21" s="9" t="s">
        <v>15</v>
      </c>
      <c r="G21" s="14">
        <f>E21*A21</f>
        <v>112369.2</v>
      </c>
    </row>
    <row r="22" ht="14" customHeight="1" spans="1:7">
      <c r="A22" s="15"/>
      <c r="B22" s="15"/>
      <c r="C22" s="17" t="s">
        <v>108</v>
      </c>
      <c r="D22" s="18"/>
      <c r="E22" s="19"/>
      <c r="F22" s="15"/>
      <c r="G22" s="20"/>
    </row>
    <row r="23" ht="14" customHeight="1" spans="1:7">
      <c r="A23" s="15"/>
      <c r="B23" s="15"/>
      <c r="C23" s="17" t="s">
        <v>109</v>
      </c>
      <c r="D23" s="18"/>
      <c r="E23" s="19"/>
      <c r="F23" s="15"/>
      <c r="G23" s="20"/>
    </row>
    <row r="24" ht="14" customHeight="1" spans="1:7">
      <c r="A24" s="21"/>
      <c r="B24" s="21"/>
      <c r="C24" s="23" t="s">
        <v>110</v>
      </c>
      <c r="D24" s="24"/>
      <c r="E24" s="25"/>
      <c r="F24" s="21"/>
      <c r="G24" s="26"/>
    </row>
    <row r="25" ht="14" customHeight="1" spans="1:7">
      <c r="A25" s="9">
        <v>5</v>
      </c>
      <c r="B25" s="9" t="s">
        <v>13</v>
      </c>
      <c r="C25" s="11" t="s">
        <v>230</v>
      </c>
      <c r="D25" s="12">
        <v>28695</v>
      </c>
      <c r="E25" s="13">
        <f>(D25*0.76)-1000</f>
        <v>20808.2</v>
      </c>
      <c r="F25" s="9" t="s">
        <v>15</v>
      </c>
      <c r="G25" s="14">
        <f>E25*A25</f>
        <v>104041</v>
      </c>
    </row>
    <row r="26" ht="14" customHeight="1" spans="1:7">
      <c r="A26" s="15"/>
      <c r="B26" s="15"/>
      <c r="C26" s="17" t="s">
        <v>108</v>
      </c>
      <c r="D26" s="18"/>
      <c r="E26" s="19"/>
      <c r="F26" s="15"/>
      <c r="G26" s="20"/>
    </row>
    <row r="27" ht="14" customHeight="1" spans="1:7">
      <c r="A27" s="15"/>
      <c r="B27" s="15"/>
      <c r="C27" s="17" t="s">
        <v>231</v>
      </c>
      <c r="D27" s="18"/>
      <c r="E27" s="19"/>
      <c r="F27" s="15"/>
      <c r="G27" s="20"/>
    </row>
    <row r="28" ht="14" customHeight="1" spans="1:7">
      <c r="A28" s="21"/>
      <c r="B28" s="21"/>
      <c r="C28" s="23" t="s">
        <v>110</v>
      </c>
      <c r="D28" s="24"/>
      <c r="E28" s="25"/>
      <c r="F28" s="21"/>
      <c r="G28" s="26"/>
    </row>
    <row r="29" ht="14" customHeight="1" spans="1:7">
      <c r="A29" s="9">
        <v>1</v>
      </c>
      <c r="B29" s="9" t="s">
        <v>13</v>
      </c>
      <c r="C29" s="11" t="s">
        <v>145</v>
      </c>
      <c r="D29" s="12">
        <v>37695</v>
      </c>
      <c r="E29" s="13">
        <f>(D29*0.76)-1200</f>
        <v>27448.2</v>
      </c>
      <c r="F29" s="9" t="s">
        <v>15</v>
      </c>
      <c r="G29" s="14">
        <f>E29*A29</f>
        <v>27448.2</v>
      </c>
    </row>
    <row r="30" ht="14" customHeight="1" spans="1:7">
      <c r="A30" s="15"/>
      <c r="B30" s="15"/>
      <c r="C30" s="17" t="s">
        <v>108</v>
      </c>
      <c r="D30" s="18"/>
      <c r="E30" s="19"/>
      <c r="F30" s="15"/>
      <c r="G30" s="20"/>
    </row>
    <row r="31" ht="14" customHeight="1" spans="1:7">
      <c r="A31" s="15"/>
      <c r="B31" s="15"/>
      <c r="C31" s="17" t="s">
        <v>146</v>
      </c>
      <c r="D31" s="18"/>
      <c r="E31" s="19"/>
      <c r="F31" s="15"/>
      <c r="G31" s="20"/>
    </row>
    <row r="32" ht="14" customHeight="1" spans="1:7">
      <c r="A32" s="21"/>
      <c r="B32" s="21"/>
      <c r="C32" s="23" t="s">
        <v>147</v>
      </c>
      <c r="D32" s="24"/>
      <c r="E32" s="25"/>
      <c r="F32" s="21"/>
      <c r="G32" s="26"/>
    </row>
    <row r="33" customFormat="1" ht="15.75" spans="1:8">
      <c r="A33" s="39" t="s">
        <v>25</v>
      </c>
      <c r="B33" s="57"/>
      <c r="C33" s="57"/>
      <c r="D33" s="40"/>
      <c r="E33" s="41"/>
      <c r="F33" s="42" t="s">
        <v>15</v>
      </c>
      <c r="G33" s="43">
        <v>600</v>
      </c>
      <c r="H33" s="2"/>
    </row>
    <row r="34" ht="17.25" spans="1:7">
      <c r="A34" s="104" t="s">
        <v>23</v>
      </c>
      <c r="B34" s="105"/>
      <c r="C34" s="105"/>
      <c r="D34" s="106"/>
      <c r="E34" s="107"/>
      <c r="F34" s="108" t="s">
        <v>15</v>
      </c>
      <c r="G34" s="109">
        <f>SUM(G21:G33)</f>
        <v>244458.4</v>
      </c>
    </row>
    <row r="35" ht="16.5" spans="1:7">
      <c r="A35" s="110"/>
      <c r="B35" s="110"/>
      <c r="C35" s="110"/>
      <c r="D35" s="110"/>
      <c r="E35" s="110"/>
      <c r="F35" s="111"/>
      <c r="G35" s="112"/>
    </row>
    <row r="36" spans="1:1">
      <c r="A36" s="96" t="s">
        <v>27</v>
      </c>
    </row>
    <row r="37" spans="2:2">
      <c r="B37" s="96" t="s">
        <v>28</v>
      </c>
    </row>
    <row r="39" s="1" customFormat="1" spans="1:1">
      <c r="A39" s="1" t="s">
        <v>29</v>
      </c>
    </row>
    <row r="40" customFormat="1" ht="15" spans="1:2">
      <c r="A40" s="49"/>
      <c r="B40" s="1" t="s">
        <v>243</v>
      </c>
    </row>
    <row r="42" s="96" customFormat="1" spans="1:1">
      <c r="A42" s="96" t="s">
        <v>73</v>
      </c>
    </row>
    <row r="43" s="102" customFormat="1" spans="2:2">
      <c r="B43" s="1" t="s">
        <v>120</v>
      </c>
    </row>
    <row r="45" spans="1:1">
      <c r="A45" s="96" t="s">
        <v>33</v>
      </c>
    </row>
    <row r="46" s="102" customFormat="1" spans="2:2">
      <c r="B46" s="1" t="s">
        <v>121</v>
      </c>
    </row>
    <row r="48" spans="1:1">
      <c r="A48" s="96" t="s">
        <v>36</v>
      </c>
    </row>
    <row r="49" spans="2:2">
      <c r="B49" s="96" t="s">
        <v>37</v>
      </c>
    </row>
    <row r="51" spans="2:2">
      <c r="B51" s="96" t="s">
        <v>39</v>
      </c>
    </row>
    <row r="53" spans="2:2">
      <c r="B53" s="96" t="s">
        <v>40</v>
      </c>
    </row>
    <row r="58" spans="1:1">
      <c r="A58" s="96" t="s">
        <v>41</v>
      </c>
    </row>
    <row r="61" spans="1:1">
      <c r="A61" s="96" t="s">
        <v>42</v>
      </c>
    </row>
    <row r="62" spans="1:1">
      <c r="A62" s="96" t="s">
        <v>43</v>
      </c>
    </row>
    <row r="65" spans="1:4">
      <c r="A65" s="96" t="s">
        <v>76</v>
      </c>
      <c r="D65" s="96" t="s">
        <v>45</v>
      </c>
    </row>
    <row r="68" spans="1:4">
      <c r="A68" s="96" t="s">
        <v>46</v>
      </c>
      <c r="D68" s="96" t="s">
        <v>47</v>
      </c>
    </row>
    <row r="69" ht="15" customHeight="1" spans="1:4">
      <c r="A69" s="96" t="s">
        <v>48</v>
      </c>
      <c r="D69" s="96" t="s">
        <v>49</v>
      </c>
    </row>
    <row r="70" ht="15" customHeight="1"/>
    <row r="71" ht="15" customHeight="1"/>
    <row r="74" spans="1:5">
      <c r="A74" s="1" t="s">
        <v>288</v>
      </c>
      <c r="D74" s="96" t="s">
        <v>51</v>
      </c>
      <c r="E74" s="96" t="s">
        <v>52</v>
      </c>
    </row>
    <row r="75" spans="1:5">
      <c r="A75" s="1" t="s">
        <v>289</v>
      </c>
      <c r="E75" s="96" t="s">
        <v>54</v>
      </c>
    </row>
  </sheetData>
  <mergeCells count="21">
    <mergeCell ref="A4:B4"/>
    <mergeCell ref="A33:E33"/>
    <mergeCell ref="A34:E34"/>
    <mergeCell ref="A21:A24"/>
    <mergeCell ref="A25:A28"/>
    <mergeCell ref="A29:A32"/>
    <mergeCell ref="B21:B24"/>
    <mergeCell ref="B25:B28"/>
    <mergeCell ref="B29:B32"/>
    <mergeCell ref="D21:D24"/>
    <mergeCell ref="D25:D28"/>
    <mergeCell ref="D29:D32"/>
    <mergeCell ref="E21:E24"/>
    <mergeCell ref="E25:E28"/>
    <mergeCell ref="E29:E32"/>
    <mergeCell ref="F21:F24"/>
    <mergeCell ref="F25:F28"/>
    <mergeCell ref="F29:F32"/>
    <mergeCell ref="G21:G24"/>
    <mergeCell ref="G25:G28"/>
    <mergeCell ref="G29:G32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topLeftCell="A27" workbookViewId="0">
      <selection activeCell="A67" sqref="A6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7142857142857" style="1" customWidth="1"/>
    <col min="8" max="16384" width="9.14285714285714" style="1"/>
  </cols>
  <sheetData>
    <row r="4" spans="1:2">
      <c r="A4" s="3">
        <v>46086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290</v>
      </c>
      <c r="B7" s="3"/>
    </row>
    <row r="8" spans="1:2">
      <c r="A8" s="3" t="s">
        <v>291</v>
      </c>
      <c r="B8" s="3"/>
    </row>
    <row r="9" spans="1:2">
      <c r="A9" s="3" t="s">
        <v>292</v>
      </c>
      <c r="B9" s="3"/>
    </row>
    <row r="10" spans="1:1">
      <c r="A10" s="1" t="s">
        <v>293</v>
      </c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9" spans="1:1">
      <c r="A19" s="1" t="s">
        <v>184</v>
      </c>
    </row>
    <row r="20" ht="15" spans="3:3">
      <c r="C20" s="122"/>
    </row>
    <row r="21" ht="25.5" customHeight="1" spans="1:7">
      <c r="A21" s="5" t="s">
        <v>7</v>
      </c>
      <c r="B21" s="5" t="s">
        <v>8</v>
      </c>
      <c r="C21" s="5" t="s">
        <v>9</v>
      </c>
      <c r="D21" s="5" t="s">
        <v>10</v>
      </c>
      <c r="E21" s="6" t="s">
        <v>11</v>
      </c>
      <c r="F21" s="7"/>
      <c r="G21" s="8" t="s">
        <v>12</v>
      </c>
    </row>
    <row r="22" customFormat="1" ht="15" spans="1:7">
      <c r="A22" s="9">
        <v>1</v>
      </c>
      <c r="B22" s="9" t="s">
        <v>13</v>
      </c>
      <c r="C22" s="68" t="s">
        <v>96</v>
      </c>
      <c r="D22" s="69">
        <v>168995</v>
      </c>
      <c r="E22" s="13">
        <f>(D22*0.76)-14000</f>
        <v>114436.2</v>
      </c>
      <c r="F22" s="9" t="s">
        <v>15</v>
      </c>
      <c r="G22" s="70">
        <f>E22*A22</f>
        <v>114436.2</v>
      </c>
    </row>
    <row r="23" customFormat="1" ht="15" spans="1:7">
      <c r="A23" s="15"/>
      <c r="B23" s="15"/>
      <c r="C23" s="71" t="s">
        <v>85</v>
      </c>
      <c r="D23" s="72"/>
      <c r="E23" s="19"/>
      <c r="F23" s="15"/>
      <c r="G23" s="73"/>
    </row>
    <row r="24" customFormat="1" ht="15.75" spans="1:7">
      <c r="A24" s="21"/>
      <c r="B24" s="21"/>
      <c r="C24" s="74" t="s">
        <v>97</v>
      </c>
      <c r="D24" s="55"/>
      <c r="E24" s="25"/>
      <c r="F24" s="21"/>
      <c r="G24" s="75"/>
    </row>
    <row r="25" s="1" customFormat="1" ht="17.25" spans="1:7">
      <c r="A25" s="27" t="s">
        <v>23</v>
      </c>
      <c r="B25" s="35"/>
      <c r="C25" s="35"/>
      <c r="D25" s="28"/>
      <c r="E25" s="29"/>
      <c r="F25" s="36" t="s">
        <v>15</v>
      </c>
      <c r="G25" s="31">
        <f>SUM(G22:G24)</f>
        <v>114436.2</v>
      </c>
    </row>
    <row r="26" s="1" customFormat="1" ht="15" spans="1:7">
      <c r="A26" s="51" t="s">
        <v>24</v>
      </c>
      <c r="B26" s="52"/>
      <c r="C26" s="53"/>
      <c r="D26" s="54"/>
      <c r="E26" s="55"/>
      <c r="F26" s="21" t="s">
        <v>15</v>
      </c>
      <c r="G26" s="56">
        <v>29640</v>
      </c>
    </row>
    <row r="27" s="1" customFormat="1" ht="17.25" spans="1:7">
      <c r="A27" s="27" t="s">
        <v>26</v>
      </c>
      <c r="B27" s="35"/>
      <c r="C27" s="35"/>
      <c r="D27" s="28"/>
      <c r="E27" s="29"/>
      <c r="F27" s="30" t="s">
        <v>15</v>
      </c>
      <c r="G27" s="31">
        <f>SUM(G25:G26)</f>
        <v>144076.2</v>
      </c>
    </row>
    <row r="28" s="2" customFormat="1" ht="16.5" spans="1:7">
      <c r="A28" s="32"/>
      <c r="B28" s="32"/>
      <c r="C28" s="32"/>
      <c r="D28" s="32"/>
      <c r="E28" s="32"/>
      <c r="F28" s="33"/>
      <c r="G28" s="34"/>
    </row>
    <row r="29" spans="1:1">
      <c r="A29" s="1" t="s">
        <v>27</v>
      </c>
    </row>
    <row r="30" spans="2:2">
      <c r="B30" s="1" t="s">
        <v>28</v>
      </c>
    </row>
    <row r="32" s="1" customFormat="1" spans="1:1">
      <c r="A32" s="1" t="s">
        <v>29</v>
      </c>
    </row>
    <row r="33" s="2" customFormat="1" spans="2:2">
      <c r="B33" s="58" t="s">
        <v>199</v>
      </c>
    </row>
    <row r="34" customFormat="1" ht="15" spans="1:2">
      <c r="A34" s="49"/>
      <c r="B34" s="1" t="s">
        <v>30</v>
      </c>
    </row>
    <row r="35" customFormat="1" ht="15" spans="1:2">
      <c r="A35" s="49"/>
      <c r="B35" s="1" t="s">
        <v>31</v>
      </c>
    </row>
    <row r="37" spans="1:1">
      <c r="A37" s="1" t="s">
        <v>33</v>
      </c>
    </row>
    <row r="38" spans="2:2">
      <c r="B38" s="1" t="s">
        <v>88</v>
      </c>
    </row>
    <row r="40" spans="1:1">
      <c r="A40" s="1" t="s">
        <v>36</v>
      </c>
    </row>
    <row r="41" spans="2:2">
      <c r="B41" s="1" t="s">
        <v>37</v>
      </c>
    </row>
    <row r="42" spans="2:2">
      <c r="B42" s="44" t="s">
        <v>38</v>
      </c>
    </row>
    <row r="43" spans="2:2">
      <c r="B43" s="44"/>
    </row>
    <row r="44" spans="2:2">
      <c r="B44" s="1" t="s">
        <v>39</v>
      </c>
    </row>
    <row r="46" spans="2:2">
      <c r="B46" s="1" t="s">
        <v>40</v>
      </c>
    </row>
    <row r="47" spans="2:3">
      <c r="B47" s="46"/>
      <c r="C47" s="46"/>
    </row>
    <row r="52" spans="1:1">
      <c r="A52" s="1" t="s">
        <v>41</v>
      </c>
    </row>
    <row r="55" spans="1:1">
      <c r="A55" s="1" t="s">
        <v>42</v>
      </c>
    </row>
    <row r="56" spans="1:1">
      <c r="A56" s="1" t="s">
        <v>43</v>
      </c>
    </row>
    <row r="58" spans="1:4">
      <c r="A58" s="1" t="s">
        <v>76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7" spans="1:5">
      <c r="A67" s="1" t="s">
        <v>294</v>
      </c>
      <c r="D67" s="1" t="s">
        <v>51</v>
      </c>
      <c r="E67" s="1" t="s">
        <v>52</v>
      </c>
    </row>
    <row r="68" spans="1:5">
      <c r="A68" s="1" t="s">
        <v>295</v>
      </c>
      <c r="E68" s="1" t="s">
        <v>54</v>
      </c>
    </row>
  </sheetData>
  <mergeCells count="9">
    <mergeCell ref="A4:B4"/>
    <mergeCell ref="A25:E25"/>
    <mergeCell ref="A27:E27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9"/>
  <sheetViews>
    <sheetView topLeftCell="A30" workbookViewId="0">
      <selection activeCell="A78" sqref="A7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4" spans="1:2">
      <c r="A4" s="3">
        <v>46087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296</v>
      </c>
    </row>
    <row r="8" spans="1:1">
      <c r="A8" s="1" t="s">
        <v>297</v>
      </c>
    </row>
    <row r="9" spans="1:1">
      <c r="A9" s="1" t="s">
        <v>298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125</v>
      </c>
    </row>
    <row r="18" ht="15" spans="3:3">
      <c r="C18" s="67" t="s">
        <v>299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customFormat="1" ht="15" spans="1:7">
      <c r="A20" s="76">
        <v>1</v>
      </c>
      <c r="B20" s="113" t="s">
        <v>13</v>
      </c>
      <c r="C20" s="95" t="s">
        <v>300</v>
      </c>
      <c r="D20" s="114">
        <v>31595</v>
      </c>
      <c r="E20" s="79">
        <f>(D20*0.76)-1200</f>
        <v>22812.2</v>
      </c>
      <c r="F20" s="76" t="s">
        <v>15</v>
      </c>
      <c r="G20" s="115">
        <f>E20*A20</f>
        <v>22812.2</v>
      </c>
    </row>
    <row r="21" customFormat="1" ht="15" spans="1:7">
      <c r="A21" s="81"/>
      <c r="B21" s="116"/>
      <c r="C21" s="93" t="s">
        <v>301</v>
      </c>
      <c r="D21" s="117"/>
      <c r="E21" s="84"/>
      <c r="F21" s="81"/>
      <c r="G21" s="118"/>
    </row>
    <row r="22" customFormat="1" ht="15" spans="1:7">
      <c r="A22" s="81"/>
      <c r="B22" s="116"/>
      <c r="C22" s="93" t="s">
        <v>302</v>
      </c>
      <c r="D22" s="117"/>
      <c r="E22" s="84"/>
      <c r="F22" s="81"/>
      <c r="G22" s="118"/>
    </row>
    <row r="23" customFormat="1" ht="15.75" spans="1:7">
      <c r="A23" s="86"/>
      <c r="B23" s="119"/>
      <c r="C23" s="94" t="s">
        <v>303</v>
      </c>
      <c r="D23" s="120"/>
      <c r="E23" s="89"/>
      <c r="F23" s="86"/>
      <c r="G23" s="121"/>
    </row>
    <row r="24" ht="17.25" spans="1:7">
      <c r="A24" s="27" t="s">
        <v>23</v>
      </c>
      <c r="B24" s="35"/>
      <c r="C24" s="35"/>
      <c r="D24" s="28"/>
      <c r="E24" s="29"/>
      <c r="F24" s="36" t="s">
        <v>15</v>
      </c>
      <c r="G24" s="31">
        <f>SUM(G20:G23)</f>
        <v>22812.2</v>
      </c>
    </row>
    <row r="25" ht="16.5" spans="1:7">
      <c r="A25" s="32"/>
      <c r="B25" s="32"/>
      <c r="C25" s="32"/>
      <c r="D25" s="32"/>
      <c r="E25" s="32"/>
      <c r="F25" s="37"/>
      <c r="G25" s="34"/>
    </row>
    <row r="26" ht="15" spans="3:3">
      <c r="C26" s="67" t="s">
        <v>304</v>
      </c>
    </row>
    <row r="27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customFormat="1" ht="15" spans="1:7">
      <c r="A28" s="9">
        <v>1</v>
      </c>
      <c r="B28" s="9" t="s">
        <v>13</v>
      </c>
      <c r="C28" s="11" t="s">
        <v>145</v>
      </c>
      <c r="D28" s="12">
        <v>37695</v>
      </c>
      <c r="E28" s="13">
        <f>(D28*0.76)-1200</f>
        <v>27448.2</v>
      </c>
      <c r="F28" s="9" t="s">
        <v>15</v>
      </c>
      <c r="G28" s="14">
        <f>E28*A28</f>
        <v>27448.2</v>
      </c>
    </row>
    <row r="29" customFormat="1" ht="15" spans="1:7">
      <c r="A29" s="15"/>
      <c r="B29" s="15"/>
      <c r="C29" s="17" t="s">
        <v>108</v>
      </c>
      <c r="D29" s="18"/>
      <c r="E29" s="19"/>
      <c r="F29" s="15"/>
      <c r="G29" s="20"/>
    </row>
    <row r="30" customFormat="1" ht="15" spans="1:7">
      <c r="A30" s="15"/>
      <c r="B30" s="15"/>
      <c r="C30" s="17" t="s">
        <v>146</v>
      </c>
      <c r="D30" s="18"/>
      <c r="E30" s="19"/>
      <c r="F30" s="15"/>
      <c r="G30" s="20"/>
    </row>
    <row r="31" customFormat="1" ht="15.75" spans="1:7">
      <c r="A31" s="21"/>
      <c r="B31" s="21"/>
      <c r="C31" s="23" t="s">
        <v>147</v>
      </c>
      <c r="D31" s="24"/>
      <c r="E31" s="25"/>
      <c r="F31" s="21"/>
      <c r="G31" s="26"/>
    </row>
    <row r="32" ht="17.25" spans="1:7">
      <c r="A32" s="27" t="s">
        <v>23</v>
      </c>
      <c r="B32" s="35"/>
      <c r="C32" s="35"/>
      <c r="D32" s="28"/>
      <c r="E32" s="29"/>
      <c r="F32" s="36" t="s">
        <v>15</v>
      </c>
      <c r="G32" s="31">
        <f>SUM(G28:G31)</f>
        <v>27448.2</v>
      </c>
    </row>
    <row r="33" ht="16.5" spans="1:7">
      <c r="A33" s="32"/>
      <c r="B33" s="32"/>
      <c r="C33" s="32"/>
      <c r="D33" s="32"/>
      <c r="E33" s="32"/>
      <c r="F33" s="37"/>
      <c r="G33" s="34"/>
    </row>
    <row r="34" ht="15" spans="3:3">
      <c r="C34" s="67" t="s">
        <v>305</v>
      </c>
    </row>
    <row r="35" ht="25.5" customHeight="1" spans="1:7">
      <c r="A35" s="5" t="s">
        <v>7</v>
      </c>
      <c r="B35" s="5" t="s">
        <v>8</v>
      </c>
      <c r="C35" s="5" t="s">
        <v>9</v>
      </c>
      <c r="D35" s="5" t="s">
        <v>10</v>
      </c>
      <c r="E35" s="6" t="s">
        <v>11</v>
      </c>
      <c r="F35" s="7"/>
      <c r="G35" s="8" t="s">
        <v>12</v>
      </c>
    </row>
    <row r="36" customFormat="1" ht="15" spans="1:7">
      <c r="A36" s="9">
        <v>1</v>
      </c>
      <c r="B36" s="9" t="s">
        <v>13</v>
      </c>
      <c r="C36" s="11" t="s">
        <v>150</v>
      </c>
      <c r="D36" s="69">
        <v>44195</v>
      </c>
      <c r="E36" s="13">
        <f>(D36*0.76)-1800</f>
        <v>31788.2</v>
      </c>
      <c r="F36" s="9" t="s">
        <v>15</v>
      </c>
      <c r="G36" s="70">
        <f>E36*A36</f>
        <v>31788.2</v>
      </c>
    </row>
    <row r="37" customFormat="1" ht="15" spans="1:7">
      <c r="A37" s="15"/>
      <c r="B37" s="15"/>
      <c r="C37" s="17" t="s">
        <v>114</v>
      </c>
      <c r="D37" s="72"/>
      <c r="E37" s="19"/>
      <c r="F37" s="15"/>
      <c r="G37" s="73"/>
    </row>
    <row r="38" customFormat="1" ht="15" spans="1:7">
      <c r="A38" s="15"/>
      <c r="B38" s="15"/>
      <c r="C38" s="17" t="s">
        <v>151</v>
      </c>
      <c r="D38" s="72"/>
      <c r="E38" s="19"/>
      <c r="F38" s="15"/>
      <c r="G38" s="73"/>
    </row>
    <row r="39" customFormat="1" ht="15.75" spans="1:7">
      <c r="A39" s="21"/>
      <c r="B39" s="21"/>
      <c r="C39" s="23" t="s">
        <v>152</v>
      </c>
      <c r="D39" s="55"/>
      <c r="E39" s="25"/>
      <c r="F39" s="21"/>
      <c r="G39" s="75"/>
    </row>
    <row r="40" ht="17.25" spans="1:7">
      <c r="A40" s="27" t="s">
        <v>23</v>
      </c>
      <c r="B40" s="35"/>
      <c r="C40" s="35"/>
      <c r="D40" s="28"/>
      <c r="E40" s="29"/>
      <c r="F40" s="36" t="s">
        <v>15</v>
      </c>
      <c r="G40" s="31">
        <f>SUM(G36:G39)</f>
        <v>31788.2</v>
      </c>
    </row>
    <row r="41" ht="16.5" spans="1:7">
      <c r="A41" s="32"/>
      <c r="B41" s="32"/>
      <c r="C41" s="32"/>
      <c r="D41" s="32"/>
      <c r="E41" s="32"/>
      <c r="F41" s="37"/>
      <c r="G41" s="34"/>
    </row>
    <row r="42" spans="1:1">
      <c r="A42" s="1" t="s">
        <v>27</v>
      </c>
    </row>
    <row r="43" spans="2:2">
      <c r="B43" s="1" t="s">
        <v>28</v>
      </c>
    </row>
    <row r="45" s="1" customFormat="1" spans="1:1">
      <c r="A45" s="1" t="s">
        <v>73</v>
      </c>
    </row>
    <row r="46" s="1" customFormat="1" spans="2:2">
      <c r="B46" s="1" t="s">
        <v>120</v>
      </c>
    </row>
    <row r="48" spans="1:1">
      <c r="A48" s="1" t="s">
        <v>33</v>
      </c>
    </row>
    <row r="49" s="2" customFormat="1" spans="2:2">
      <c r="B49" s="1" t="s">
        <v>306</v>
      </c>
    </row>
    <row r="50" s="2" customFormat="1" spans="2:2">
      <c r="B50" s="1" t="s">
        <v>307</v>
      </c>
    </row>
    <row r="51" s="2" customFormat="1"/>
    <row r="52" spans="1:1">
      <c r="A52" s="1" t="s">
        <v>36</v>
      </c>
    </row>
    <row r="53" spans="2:2">
      <c r="B53" s="1" t="s">
        <v>37</v>
      </c>
    </row>
    <row r="54" spans="2:2">
      <c r="B54" s="45"/>
    </row>
    <row r="55" spans="2:2">
      <c r="B55" s="1" t="s">
        <v>39</v>
      </c>
    </row>
    <row r="57" spans="2:2">
      <c r="B57" s="1" t="s">
        <v>40</v>
      </c>
    </row>
    <row r="61" spans="2:2">
      <c r="B61" s="44"/>
    </row>
    <row r="63" spans="1:1">
      <c r="A63" s="1" t="s">
        <v>41</v>
      </c>
    </row>
    <row r="66" spans="1:1">
      <c r="A66" s="1" t="s">
        <v>42</v>
      </c>
    </row>
    <row r="67" spans="1:1">
      <c r="A67" s="1" t="s">
        <v>43</v>
      </c>
    </row>
    <row r="70" spans="1:4">
      <c r="A70" s="1" t="s">
        <v>76</v>
      </c>
      <c r="D70" s="1" t="s">
        <v>45</v>
      </c>
    </row>
    <row r="73" spans="1:4">
      <c r="A73" s="1" t="s">
        <v>46</v>
      </c>
      <c r="D73" s="1" t="s">
        <v>47</v>
      </c>
    </row>
    <row r="74" spans="1:4">
      <c r="A74" s="1" t="s">
        <v>48</v>
      </c>
      <c r="D74" s="1" t="s">
        <v>49</v>
      </c>
    </row>
    <row r="78" spans="1:5">
      <c r="A78" s="1" t="s">
        <v>308</v>
      </c>
      <c r="D78" s="1" t="s">
        <v>51</v>
      </c>
      <c r="E78" s="1" t="s">
        <v>52</v>
      </c>
    </row>
    <row r="79" spans="1:5">
      <c r="A79" s="1" t="s">
        <v>309</v>
      </c>
      <c r="E79" s="1" t="s">
        <v>54</v>
      </c>
    </row>
  </sheetData>
  <mergeCells count="22">
    <mergeCell ref="A4:B4"/>
    <mergeCell ref="A24:E24"/>
    <mergeCell ref="A32:E32"/>
    <mergeCell ref="A40:E40"/>
    <mergeCell ref="A20:A23"/>
    <mergeCell ref="A28:A31"/>
    <mergeCell ref="A36:A39"/>
    <mergeCell ref="B20:B23"/>
    <mergeCell ref="B28:B31"/>
    <mergeCell ref="B36:B39"/>
    <mergeCell ref="D20:D23"/>
    <mergeCell ref="D28:D31"/>
    <mergeCell ref="D36:D39"/>
    <mergeCell ref="E20:E23"/>
    <mergeCell ref="E28:E31"/>
    <mergeCell ref="E36:E39"/>
    <mergeCell ref="F20:F23"/>
    <mergeCell ref="F28:F31"/>
    <mergeCell ref="F36:F39"/>
    <mergeCell ref="G20:G23"/>
    <mergeCell ref="G28:G31"/>
    <mergeCell ref="G36:G39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8"/>
  <sheetViews>
    <sheetView workbookViewId="0">
      <selection activeCell="E11" sqref="E11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3" ht="18" customHeight="1"/>
    <row r="4" spans="1:2">
      <c r="A4" s="3">
        <v>46090</v>
      </c>
      <c r="B4" s="3"/>
    </row>
    <row r="5" spans="1:2">
      <c r="A5" s="3"/>
      <c r="B5" s="3"/>
    </row>
    <row r="6" spans="1:2">
      <c r="A6" s="3"/>
      <c r="B6" s="3"/>
    </row>
    <row r="7" spans="1:2">
      <c r="A7" s="103" t="s">
        <v>310</v>
      </c>
      <c r="B7" s="3"/>
    </row>
    <row r="8" spans="1:1">
      <c r="A8" s="103" t="s">
        <v>311</v>
      </c>
    </row>
    <row r="9" spans="1:1">
      <c r="A9" s="103" t="s">
        <v>312</v>
      </c>
    </row>
    <row r="10" spans="1:1">
      <c r="A10" s="103" t="s">
        <v>313</v>
      </c>
    </row>
    <row r="11" spans="1:1">
      <c r="A11" s="103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ht="25.5" customHeight="1" spans="1:1">
      <c r="A18" s="1" t="s">
        <v>63</v>
      </c>
    </row>
    <row r="19" ht="15" spans="2:3">
      <c r="B19" s="44"/>
      <c r="C19" s="4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2</v>
      </c>
      <c r="B21" s="10" t="s">
        <v>13</v>
      </c>
      <c r="C21" s="11" t="s">
        <v>236</v>
      </c>
      <c r="D21" s="12">
        <v>33495</v>
      </c>
      <c r="E21" s="13">
        <f>(D21*0.76)-1300</f>
        <v>24156.2</v>
      </c>
      <c r="F21" s="9" t="s">
        <v>15</v>
      </c>
      <c r="G21" s="14">
        <f>E21*A21</f>
        <v>48312.4</v>
      </c>
    </row>
    <row r="22" spans="1:7">
      <c r="A22" s="15"/>
      <c r="B22" s="16"/>
      <c r="C22" s="17" t="s">
        <v>114</v>
      </c>
      <c r="D22" s="18"/>
      <c r="E22" s="19"/>
      <c r="F22" s="15"/>
      <c r="G22" s="20"/>
    </row>
    <row r="23" spans="1:7">
      <c r="A23" s="15"/>
      <c r="B23" s="16"/>
      <c r="C23" s="17" t="s">
        <v>237</v>
      </c>
      <c r="D23" s="18"/>
      <c r="E23" s="19"/>
      <c r="F23" s="15"/>
      <c r="G23" s="20"/>
    </row>
    <row r="24" ht="15" spans="1:7">
      <c r="A24" s="21"/>
      <c r="B24" s="22"/>
      <c r="C24" s="23" t="s">
        <v>238</v>
      </c>
      <c r="D24" s="24"/>
      <c r="E24" s="25"/>
      <c r="F24" s="21"/>
      <c r="G24" s="26"/>
    </row>
    <row r="25" ht="15" spans="1:7">
      <c r="A25" s="39" t="s">
        <v>25</v>
      </c>
      <c r="B25" s="40"/>
      <c r="C25" s="40"/>
      <c r="D25" s="40"/>
      <c r="E25" s="41"/>
      <c r="F25" s="42" t="s">
        <v>15</v>
      </c>
      <c r="G25" s="43">
        <v>600</v>
      </c>
    </row>
    <row r="26" ht="17.25" spans="1:7">
      <c r="A26" s="27" t="s">
        <v>23</v>
      </c>
      <c r="B26" s="35"/>
      <c r="C26" s="35"/>
      <c r="D26" s="28"/>
      <c r="E26" s="29"/>
      <c r="F26" s="30" t="s">
        <v>15</v>
      </c>
      <c r="G26" s="31">
        <f>SUM(G21:G25)</f>
        <v>48912.4</v>
      </c>
    </row>
    <row r="27" ht="16.5" spans="1:7">
      <c r="A27" s="32"/>
      <c r="B27" s="32"/>
      <c r="C27" s="32"/>
      <c r="D27" s="32"/>
      <c r="E27" s="32"/>
      <c r="F27" s="33"/>
      <c r="G27" s="34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customFormat="1" ht="15" spans="1:2">
      <c r="A32" s="49"/>
      <c r="B32" s="1" t="s">
        <v>30</v>
      </c>
    </row>
    <row r="34" spans="1:1">
      <c r="A34" s="1" t="s">
        <v>73</v>
      </c>
    </row>
    <row r="35" spans="2:2">
      <c r="B35" s="1" t="s">
        <v>120</v>
      </c>
    </row>
    <row r="37" customFormat="1" ht="15" spans="1:7">
      <c r="A37" s="1" t="s">
        <v>33</v>
      </c>
      <c r="B37" s="1"/>
      <c r="C37" s="1"/>
      <c r="D37" s="1"/>
      <c r="E37" s="1"/>
      <c r="F37" s="1"/>
      <c r="G37" s="1"/>
    </row>
    <row r="38" s="2" customFormat="1" spans="1:7">
      <c r="A38" s="1"/>
      <c r="B38" s="1" t="s">
        <v>121</v>
      </c>
      <c r="C38" s="1"/>
      <c r="D38" s="1"/>
      <c r="E38" s="1"/>
      <c r="F38" s="1"/>
      <c r="G38" s="1"/>
    </row>
    <row r="40" spans="1:1">
      <c r="A40" s="1" t="s">
        <v>36</v>
      </c>
    </row>
    <row r="41" s="2" customFormat="1" spans="1:7">
      <c r="A41" s="1"/>
      <c r="B41" s="1" t="s">
        <v>37</v>
      </c>
      <c r="C41" s="1"/>
      <c r="D41" s="1"/>
      <c r="E41" s="1"/>
      <c r="F41" s="1"/>
      <c r="G41" s="1"/>
    </row>
    <row r="43" spans="2:2">
      <c r="B43" s="1" t="s">
        <v>39</v>
      </c>
    </row>
    <row r="45" spans="2:2">
      <c r="B45" s="1" t="s">
        <v>40</v>
      </c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44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7" spans="1:5">
      <c r="A67" s="1" t="s">
        <v>314</v>
      </c>
      <c r="D67" s="1" t="s">
        <v>51</v>
      </c>
      <c r="E67" s="1" t="s">
        <v>52</v>
      </c>
    </row>
    <row r="68" spans="1:5">
      <c r="A68" s="1" t="s">
        <v>315</v>
      </c>
      <c r="E68" s="1" t="s">
        <v>54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9" workbookViewId="0">
      <selection activeCell="E6" sqref="E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46090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316</v>
      </c>
    </row>
    <row r="10" s="1" customFormat="1" spans="1:1">
      <c r="A10" s="1" t="s">
        <v>3</v>
      </c>
    </row>
    <row r="12" s="1" customFormat="1" spans="2:2">
      <c r="B12" s="1" t="s">
        <v>4</v>
      </c>
    </row>
    <row r="13" s="1" customFormat="1" spans="2:2">
      <c r="B13" s="1" t="s">
        <v>5</v>
      </c>
    </row>
    <row r="15" s="1" customFormat="1" spans="1:1">
      <c r="A15" s="1" t="s">
        <v>63</v>
      </c>
    </row>
    <row r="16" ht="15" spans="3:3">
      <c r="C16" s="67" t="s">
        <v>104</v>
      </c>
    </row>
    <row r="17" s="1" customFormat="1" ht="25.5" customHeight="1" spans="1:7">
      <c r="A17" s="5" t="s">
        <v>7</v>
      </c>
      <c r="B17" s="5" t="s">
        <v>8</v>
      </c>
      <c r="C17" s="5" t="s">
        <v>9</v>
      </c>
      <c r="D17" s="5" t="s">
        <v>10</v>
      </c>
      <c r="E17" s="6" t="s">
        <v>11</v>
      </c>
      <c r="F17" s="7"/>
      <c r="G17" s="8" t="s">
        <v>12</v>
      </c>
    </row>
    <row r="18" s="1" customFormat="1" spans="1:7">
      <c r="A18" s="9">
        <v>1</v>
      </c>
      <c r="B18" s="9" t="s">
        <v>13</v>
      </c>
      <c r="C18" s="11" t="s">
        <v>107</v>
      </c>
      <c r="D18" s="12">
        <v>25695</v>
      </c>
      <c r="E18" s="13">
        <f>(D18*0.76)-800</f>
        <v>18728.2</v>
      </c>
      <c r="F18" s="9" t="s">
        <v>15</v>
      </c>
      <c r="G18" s="14">
        <f>E18*A18</f>
        <v>18728.2</v>
      </c>
    </row>
    <row r="19" s="1" customFormat="1" spans="1:7">
      <c r="A19" s="15"/>
      <c r="B19" s="15"/>
      <c r="C19" s="17" t="s">
        <v>108</v>
      </c>
      <c r="D19" s="18"/>
      <c r="E19" s="19"/>
      <c r="F19" s="15"/>
      <c r="G19" s="20"/>
    </row>
    <row r="20" s="1" customFormat="1" spans="1:7">
      <c r="A20" s="15"/>
      <c r="B20" s="15"/>
      <c r="C20" s="17" t="s">
        <v>109</v>
      </c>
      <c r="D20" s="18"/>
      <c r="E20" s="19"/>
      <c r="F20" s="15"/>
      <c r="G20" s="20"/>
    </row>
    <row r="21" s="1" customFormat="1" ht="15" spans="1:7">
      <c r="A21" s="21"/>
      <c r="B21" s="21"/>
      <c r="C21" s="23" t="s">
        <v>110</v>
      </c>
      <c r="D21" s="24"/>
      <c r="E21" s="25"/>
      <c r="F21" s="21"/>
      <c r="G21" s="26"/>
    </row>
    <row r="22" s="1" customFormat="1" ht="17.25" spans="1:7">
      <c r="A22" s="27" t="s">
        <v>23</v>
      </c>
      <c r="B22" s="35"/>
      <c r="C22" s="35"/>
      <c r="D22" s="28"/>
      <c r="E22" s="29"/>
      <c r="F22" s="36" t="s">
        <v>15</v>
      </c>
      <c r="G22" s="31">
        <f>SUM(G18:G21)</f>
        <v>18728.2</v>
      </c>
    </row>
    <row r="23" s="1" customFormat="1" ht="16.5" spans="1:7">
      <c r="A23" s="32"/>
      <c r="B23" s="32"/>
      <c r="C23" s="32"/>
      <c r="D23" s="32"/>
      <c r="E23" s="32"/>
      <c r="F23" s="37"/>
      <c r="G23" s="34"/>
    </row>
    <row r="24" s="1" customFormat="1" ht="15" spans="3:3">
      <c r="C24" s="67" t="s">
        <v>111</v>
      </c>
    </row>
    <row r="25" s="1" customFormat="1" ht="25.5" customHeight="1" spans="1:7">
      <c r="A25" s="5" t="s">
        <v>7</v>
      </c>
      <c r="B25" s="5" t="s">
        <v>8</v>
      </c>
      <c r="C25" s="5" t="s">
        <v>9</v>
      </c>
      <c r="D25" s="5" t="s">
        <v>10</v>
      </c>
      <c r="E25" s="6" t="s">
        <v>11</v>
      </c>
      <c r="F25" s="7"/>
      <c r="G25" s="8" t="s">
        <v>12</v>
      </c>
    </row>
    <row r="26" s="1" customFormat="1" spans="1:7">
      <c r="A26" s="9">
        <v>1</v>
      </c>
      <c r="B26" s="10" t="s">
        <v>13</v>
      </c>
      <c r="C26" s="11" t="s">
        <v>113</v>
      </c>
      <c r="D26" s="12">
        <v>29495</v>
      </c>
      <c r="E26" s="13">
        <f>(D26*0.76)-1300</f>
        <v>21116.2</v>
      </c>
      <c r="F26" s="9" t="s">
        <v>15</v>
      </c>
      <c r="G26" s="14">
        <f>E26*A26</f>
        <v>21116.2</v>
      </c>
    </row>
    <row r="27" s="1" customFormat="1" spans="1:7">
      <c r="A27" s="15"/>
      <c r="B27" s="16"/>
      <c r="C27" s="17" t="s">
        <v>114</v>
      </c>
      <c r="D27" s="18"/>
      <c r="E27" s="19"/>
      <c r="F27" s="15"/>
      <c r="G27" s="20"/>
    </row>
    <row r="28" s="1" customFormat="1" spans="1:7">
      <c r="A28" s="15"/>
      <c r="B28" s="16"/>
      <c r="C28" s="17" t="s">
        <v>115</v>
      </c>
      <c r="D28" s="18"/>
      <c r="E28" s="19"/>
      <c r="F28" s="15"/>
      <c r="G28" s="20"/>
    </row>
    <row r="29" s="1" customFormat="1" ht="15" spans="1:7">
      <c r="A29" s="21"/>
      <c r="B29" s="22"/>
      <c r="C29" s="23" t="s">
        <v>116</v>
      </c>
      <c r="D29" s="24"/>
      <c r="E29" s="25"/>
      <c r="F29" s="21"/>
      <c r="G29" s="26"/>
    </row>
    <row r="30" s="1" customFormat="1" ht="17.25" spans="1:7">
      <c r="A30" s="27" t="s">
        <v>23</v>
      </c>
      <c r="B30" s="35"/>
      <c r="C30" s="35"/>
      <c r="D30" s="28"/>
      <c r="E30" s="29"/>
      <c r="F30" s="36" t="s">
        <v>15</v>
      </c>
      <c r="G30" s="31">
        <f>SUM(G26:G29)</f>
        <v>21116.2</v>
      </c>
    </row>
    <row r="31" s="1" customFormat="1" ht="16.5" spans="1:7">
      <c r="A31" s="32"/>
      <c r="B31" s="32"/>
      <c r="C31" s="32"/>
      <c r="D31" s="32"/>
      <c r="E31" s="32"/>
      <c r="F31" s="37"/>
      <c r="G31" s="34"/>
    </row>
    <row r="32" s="1" customFormat="1" spans="1:1">
      <c r="A32" s="1" t="s">
        <v>27</v>
      </c>
    </row>
    <row r="33" s="1" customFormat="1" spans="2:2">
      <c r="B33" s="1" t="s">
        <v>28</v>
      </c>
    </row>
    <row r="34" s="2" customFormat="1" spans="2:2">
      <c r="B34" s="1"/>
    </row>
    <row r="35" s="1" customFormat="1" spans="1:1">
      <c r="A35" s="1" t="s">
        <v>29</v>
      </c>
    </row>
    <row r="36" customFormat="1" ht="15" spans="1:2">
      <c r="A36" s="49"/>
      <c r="B36" s="1" t="s">
        <v>30</v>
      </c>
    </row>
    <row r="38" s="1" customFormat="1" spans="1:1">
      <c r="A38" s="1" t="s">
        <v>73</v>
      </c>
    </row>
    <row r="39" s="2" customFormat="1" spans="2:2">
      <c r="B39" s="1" t="s">
        <v>120</v>
      </c>
    </row>
    <row r="41" s="1" customFormat="1" spans="1:1">
      <c r="A41" s="1" t="s">
        <v>33</v>
      </c>
    </row>
    <row r="42" s="2" customFormat="1" spans="2:2">
      <c r="B42" s="1" t="s">
        <v>121</v>
      </c>
    </row>
    <row r="43" s="2" customFormat="1" spans="2:2">
      <c r="B43" s="1"/>
    </row>
    <row r="44" s="1" customFormat="1" spans="1:1">
      <c r="A44" s="1" t="s">
        <v>36</v>
      </c>
    </row>
    <row r="45" s="1" customFormat="1" spans="2:2">
      <c r="B45" s="1" t="s">
        <v>37</v>
      </c>
    </row>
    <row r="47" s="1" customFormat="1" spans="2:2">
      <c r="B47" s="1" t="s">
        <v>39</v>
      </c>
    </row>
    <row r="49" s="1" customFormat="1" spans="2:2">
      <c r="B49" s="1" t="s">
        <v>40</v>
      </c>
    </row>
    <row r="50" s="2" customFormat="1" spans="2:2">
      <c r="B50" s="1"/>
    </row>
    <row r="51" s="2" customFormat="1" spans="2:2">
      <c r="B51" s="1"/>
    </row>
    <row r="54" s="1" customFormat="1" spans="1:1">
      <c r="A54" s="1" t="s">
        <v>41</v>
      </c>
    </row>
    <row r="57" s="1" customFormat="1" spans="1:1">
      <c r="A57" s="1" t="s">
        <v>42</v>
      </c>
    </row>
    <row r="58" s="1" customFormat="1" spans="1:1">
      <c r="A58" s="1" t="s">
        <v>43</v>
      </c>
    </row>
    <row r="62" s="1" customFormat="1" spans="1:4">
      <c r="A62" s="1" t="s">
        <v>99</v>
      </c>
      <c r="D62" s="1" t="s">
        <v>45</v>
      </c>
    </row>
    <row r="65" s="1" customFormat="1" spans="1:4">
      <c r="A65" s="1" t="s">
        <v>46</v>
      </c>
      <c r="D65" s="1" t="s">
        <v>47</v>
      </c>
    </row>
    <row r="66" s="1" customFormat="1" spans="1:4">
      <c r="A66" s="1" t="s">
        <v>48</v>
      </c>
      <c r="D66" s="1" t="s">
        <v>49</v>
      </c>
    </row>
    <row r="67" s="2" customFormat="1" spans="1:4">
      <c r="A67" s="1"/>
      <c r="D67" s="1"/>
    </row>
    <row r="70" s="1" customFormat="1" spans="1:5">
      <c r="A70" s="1" t="s">
        <v>317</v>
      </c>
      <c r="D70" s="1" t="s">
        <v>51</v>
      </c>
      <c r="E70" s="1" t="s">
        <v>52</v>
      </c>
    </row>
    <row r="71" s="1" customFormat="1" spans="1:5">
      <c r="A71" s="1" t="s">
        <v>318</v>
      </c>
      <c r="E71" s="1" t="s">
        <v>54</v>
      </c>
    </row>
  </sheetData>
  <mergeCells count="15">
    <mergeCell ref="A4:B4"/>
    <mergeCell ref="A22:E22"/>
    <mergeCell ref="A30:E30"/>
    <mergeCell ref="A18:A21"/>
    <mergeCell ref="A26:A29"/>
    <mergeCell ref="B18:B21"/>
    <mergeCell ref="B26:B29"/>
    <mergeCell ref="D18:D21"/>
    <mergeCell ref="D26:D29"/>
    <mergeCell ref="E18:E21"/>
    <mergeCell ref="E26:E29"/>
    <mergeCell ref="F18:F21"/>
    <mergeCell ref="F26:F29"/>
    <mergeCell ref="G18:G21"/>
    <mergeCell ref="G26:G29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topLeftCell="A19" workbookViewId="0">
      <selection activeCell="A67" sqref="A6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319</v>
      </c>
      <c r="B7" s="3"/>
    </row>
    <row r="8" spans="1:2">
      <c r="A8" s="66" t="s">
        <v>320</v>
      </c>
      <c r="B8" s="3"/>
    </row>
    <row r="9" spans="1:2">
      <c r="A9" s="66" t="s">
        <v>321</v>
      </c>
      <c r="B9" s="3"/>
    </row>
    <row r="10" spans="1:2">
      <c r="A10" s="66" t="s">
        <v>322</v>
      </c>
      <c r="B10" s="3"/>
    </row>
    <row r="11" spans="1:1">
      <c r="A11" s="66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184</v>
      </c>
    </row>
    <row r="19" ht="15" customHeight="1" spans="2:3">
      <c r="B19" s="44"/>
      <c r="C19" s="4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68" t="s">
        <v>84</v>
      </c>
      <c r="D21" s="69">
        <v>108995</v>
      </c>
      <c r="E21" s="13">
        <f>(D21*0.76)-10500</f>
        <v>72336.2</v>
      </c>
      <c r="F21" s="9" t="s">
        <v>15</v>
      </c>
      <c r="G21" s="70">
        <f>E21*A21</f>
        <v>72336.2</v>
      </c>
    </row>
    <row r="22" spans="1:7">
      <c r="A22" s="15"/>
      <c r="B22" s="15"/>
      <c r="C22" s="71" t="s">
        <v>85</v>
      </c>
      <c r="D22" s="72"/>
      <c r="E22" s="19"/>
      <c r="F22" s="15"/>
      <c r="G22" s="73"/>
    </row>
    <row r="23" ht="15" spans="1:7">
      <c r="A23" s="21"/>
      <c r="B23" s="21"/>
      <c r="C23" s="74" t="s">
        <v>86</v>
      </c>
      <c r="D23" s="55"/>
      <c r="E23" s="25"/>
      <c r="F23" s="21"/>
      <c r="G23" s="75"/>
    </row>
    <row r="24" s="1" customFormat="1" ht="17.25" spans="1:7">
      <c r="A24" s="27" t="s">
        <v>23</v>
      </c>
      <c r="B24" s="35"/>
      <c r="C24" s="35"/>
      <c r="D24" s="28"/>
      <c r="E24" s="29"/>
      <c r="F24" s="36" t="s">
        <v>15</v>
      </c>
      <c r="G24" s="31">
        <f>SUM(G21)</f>
        <v>72336.2</v>
      </c>
    </row>
    <row r="25" s="1" customFormat="1" ht="15" spans="1:7">
      <c r="A25" s="51" t="s">
        <v>24</v>
      </c>
      <c r="B25" s="52"/>
      <c r="C25" s="53"/>
      <c r="D25" s="54"/>
      <c r="E25" s="55"/>
      <c r="F25" s="21" t="s">
        <v>15</v>
      </c>
      <c r="G25" s="56">
        <v>45865</v>
      </c>
    </row>
    <row r="26" s="1" customFormat="1" ht="15" spans="1:7">
      <c r="A26" s="39" t="s">
        <v>25</v>
      </c>
      <c r="B26" s="40"/>
      <c r="C26" s="40"/>
      <c r="D26" s="40"/>
      <c r="E26" s="41"/>
      <c r="F26" s="42" t="s">
        <v>15</v>
      </c>
      <c r="G26" s="43">
        <v>600</v>
      </c>
    </row>
    <row r="27" s="1" customFormat="1" ht="17.25" spans="1:7">
      <c r="A27" s="27" t="s">
        <v>26</v>
      </c>
      <c r="B27" s="35"/>
      <c r="C27" s="35"/>
      <c r="D27" s="28"/>
      <c r="E27" s="29"/>
      <c r="F27" s="36" t="s">
        <v>15</v>
      </c>
      <c r="G27" s="31">
        <f>SUM(G24:G26)</f>
        <v>118801.2</v>
      </c>
    </row>
    <row r="28" ht="16.5" spans="1:7">
      <c r="A28" s="32"/>
      <c r="B28" s="32"/>
      <c r="C28" s="32"/>
      <c r="D28" s="32"/>
      <c r="E28" s="32"/>
      <c r="F28" s="33"/>
      <c r="G28" s="34"/>
    </row>
    <row r="29" spans="1:1">
      <c r="A29" s="1" t="s">
        <v>27</v>
      </c>
    </row>
    <row r="30" spans="2:2">
      <c r="B30" s="1" t="s">
        <v>28</v>
      </c>
    </row>
    <row r="32" s="1" customFormat="1" spans="1:1">
      <c r="A32" s="1" t="s">
        <v>29</v>
      </c>
    </row>
    <row r="33" s="2" customFormat="1" spans="2:2">
      <c r="B33" s="58" t="s">
        <v>199</v>
      </c>
    </row>
    <row r="34" customFormat="1" ht="15" spans="1:2">
      <c r="A34" s="49"/>
      <c r="B34" s="1" t="s">
        <v>30</v>
      </c>
    </row>
    <row r="35" customFormat="1" ht="15" spans="1:2">
      <c r="A35" s="49"/>
      <c r="B35" s="1" t="s">
        <v>31</v>
      </c>
    </row>
    <row r="36" customFormat="1" ht="15" spans="1:2">
      <c r="A36" s="49"/>
      <c r="B36" s="1"/>
    </row>
    <row r="37" spans="1:1">
      <c r="A37" s="1" t="s">
        <v>33</v>
      </c>
    </row>
    <row r="38" spans="2:2">
      <c r="B38" s="1" t="s">
        <v>88</v>
      </c>
    </row>
    <row r="40" spans="1:1">
      <c r="A40" s="1" t="s">
        <v>36</v>
      </c>
    </row>
    <row r="41" spans="2:2">
      <c r="B41" s="1" t="s">
        <v>37</v>
      </c>
    </row>
    <row r="42" spans="2:2">
      <c r="B42" s="44" t="s">
        <v>323</v>
      </c>
    </row>
    <row r="44" spans="2:2">
      <c r="B44" s="1" t="s">
        <v>39</v>
      </c>
    </row>
    <row r="45" spans="2:2">
      <c r="B45" s="1" t="s">
        <v>40</v>
      </c>
    </row>
    <row r="47" spans="2:2">
      <c r="B47" s="46"/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44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7" spans="1:5">
      <c r="A67" s="1" t="s">
        <v>324</v>
      </c>
      <c r="D67" s="1" t="s">
        <v>51</v>
      </c>
      <c r="E67" s="1" t="s">
        <v>52</v>
      </c>
    </row>
    <row r="68" spans="1:5">
      <c r="A68" s="1" t="s">
        <v>325</v>
      </c>
      <c r="E68" s="1" t="s">
        <v>54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8"/>
  <sheetViews>
    <sheetView topLeftCell="A7" workbookViewId="0">
      <selection activeCell="A27" sqref="$A27:$XFD2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7.7142857142857" style="1" customWidth="1"/>
    <col min="8" max="16384" width="9.14285714285714" style="1"/>
  </cols>
  <sheetData>
    <row r="4" spans="1:2">
      <c r="A4" s="3">
        <v>46090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326</v>
      </c>
      <c r="B7" s="3"/>
    </row>
    <row r="8" spans="1:2">
      <c r="A8" s="3" t="s">
        <v>327</v>
      </c>
      <c r="B8" s="3"/>
    </row>
    <row r="9" spans="1:1">
      <c r="A9" s="1" t="s">
        <v>328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8" spans="1:1">
      <c r="A18" s="1" t="s">
        <v>94</v>
      </c>
    </row>
    <row r="19" ht="15" spans="3:3">
      <c r="C19" s="122"/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1</v>
      </c>
      <c r="B21" s="9" t="s">
        <v>13</v>
      </c>
      <c r="C21" s="11" t="s">
        <v>230</v>
      </c>
      <c r="D21" s="12">
        <v>28695</v>
      </c>
      <c r="E21" s="13">
        <f>(D21*0.76)-1000</f>
        <v>20808.2</v>
      </c>
      <c r="F21" s="9" t="s">
        <v>15</v>
      </c>
      <c r="G21" s="14">
        <f>E21*A21</f>
        <v>20808.2</v>
      </c>
    </row>
    <row r="22" customFormat="1" ht="15" spans="1:7">
      <c r="A22" s="15"/>
      <c r="B22" s="15"/>
      <c r="C22" s="17" t="s">
        <v>108</v>
      </c>
      <c r="D22" s="18"/>
      <c r="E22" s="19"/>
      <c r="F22" s="15"/>
      <c r="G22" s="20"/>
    </row>
    <row r="23" customFormat="1" ht="15" spans="1:7">
      <c r="A23" s="15"/>
      <c r="B23" s="15"/>
      <c r="C23" s="17" t="s">
        <v>231</v>
      </c>
      <c r="D23" s="18"/>
      <c r="E23" s="19"/>
      <c r="F23" s="15"/>
      <c r="G23" s="20"/>
    </row>
    <row r="24" customFormat="1" ht="15.75" spans="1:7">
      <c r="A24" s="21"/>
      <c r="B24" s="21"/>
      <c r="C24" s="23" t="s">
        <v>110</v>
      </c>
      <c r="D24" s="24"/>
      <c r="E24" s="25"/>
      <c r="F24" s="21"/>
      <c r="G24" s="26"/>
    </row>
    <row r="25" s="1" customFormat="1" ht="17.25" spans="1:7">
      <c r="A25" s="27" t="s">
        <v>23</v>
      </c>
      <c r="B25" s="35"/>
      <c r="C25" s="35"/>
      <c r="D25" s="28"/>
      <c r="E25" s="29"/>
      <c r="F25" s="36" t="s">
        <v>15</v>
      </c>
      <c r="G25" s="31">
        <f>SUM(G21:G24)</f>
        <v>20808.2</v>
      </c>
    </row>
    <row r="26" s="1" customFormat="1" ht="15" spans="1:7">
      <c r="A26" s="51" t="s">
        <v>329</v>
      </c>
      <c r="B26" s="52"/>
      <c r="C26" s="53"/>
      <c r="D26" s="54"/>
      <c r="E26" s="55"/>
      <c r="F26" s="21" t="s">
        <v>15</v>
      </c>
      <c r="G26" s="56">
        <v>1200</v>
      </c>
    </row>
    <row r="27" customFormat="1" ht="15.75" spans="1:8">
      <c r="A27" s="39" t="s">
        <v>25</v>
      </c>
      <c r="B27" s="57"/>
      <c r="C27" s="57"/>
      <c r="D27" s="40"/>
      <c r="E27" s="41"/>
      <c r="F27" s="42" t="s">
        <v>15</v>
      </c>
      <c r="G27" s="43">
        <v>600</v>
      </c>
      <c r="H27" s="2"/>
    </row>
    <row r="28" s="1" customFormat="1" ht="17.25" spans="1:7">
      <c r="A28" s="27" t="s">
        <v>26</v>
      </c>
      <c r="B28" s="35"/>
      <c r="C28" s="35"/>
      <c r="D28" s="28"/>
      <c r="E28" s="29"/>
      <c r="F28" s="30" t="s">
        <v>15</v>
      </c>
      <c r="G28" s="31">
        <f>SUM(G25:G27)</f>
        <v>22608.2</v>
      </c>
    </row>
    <row r="29" s="2" customFormat="1" ht="16.5" spans="1:7">
      <c r="A29" s="32"/>
      <c r="B29" s="32"/>
      <c r="C29" s="32"/>
      <c r="D29" s="32"/>
      <c r="E29" s="32"/>
      <c r="F29" s="33"/>
      <c r="G29" s="34"/>
    </row>
    <row r="30" spans="1:1">
      <c r="A30" s="1" t="s">
        <v>27</v>
      </c>
    </row>
    <row r="31" spans="2:2">
      <c r="B31" s="1" t="s">
        <v>28</v>
      </c>
    </row>
    <row r="33" s="1" customFormat="1" spans="1:1">
      <c r="A33" s="1" t="s">
        <v>29</v>
      </c>
    </row>
    <row r="34" s="2" customFormat="1" spans="2:2">
      <c r="B34" s="58" t="s">
        <v>199</v>
      </c>
    </row>
    <row r="35" customFormat="1" ht="15" spans="1:2">
      <c r="A35" s="49"/>
      <c r="B35" s="1" t="s">
        <v>30</v>
      </c>
    </row>
    <row r="37" spans="1:1">
      <c r="A37" s="1" t="s">
        <v>33</v>
      </c>
    </row>
    <row r="38" spans="2:2">
      <c r="B38" s="1" t="s">
        <v>121</v>
      </c>
    </row>
    <row r="40" spans="1:1">
      <c r="A40" s="1" t="s">
        <v>36</v>
      </c>
    </row>
    <row r="41" spans="2:2">
      <c r="B41" s="1" t="s">
        <v>37</v>
      </c>
    </row>
    <row r="42" spans="2:2">
      <c r="B42" s="44" t="s">
        <v>38</v>
      </c>
    </row>
    <row r="43" spans="2:2">
      <c r="B43" s="44"/>
    </row>
    <row r="44" spans="2:2">
      <c r="B44" s="1" t="s">
        <v>39</v>
      </c>
    </row>
    <row r="46" spans="2:2">
      <c r="B46" s="1" t="s">
        <v>40</v>
      </c>
    </row>
    <row r="47" spans="2:3">
      <c r="B47" s="46"/>
      <c r="C47" s="46"/>
    </row>
    <row r="52" spans="1:1">
      <c r="A52" s="1" t="s">
        <v>41</v>
      </c>
    </row>
    <row r="55" spans="1:1">
      <c r="A55" s="1" t="s">
        <v>42</v>
      </c>
    </row>
    <row r="56" spans="1:1">
      <c r="A56" s="1" t="s">
        <v>43</v>
      </c>
    </row>
    <row r="58" spans="1:4">
      <c r="A58" s="1" t="s">
        <v>76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7" spans="1:5">
      <c r="A67" s="1" t="s">
        <v>330</v>
      </c>
      <c r="D67" s="1" t="s">
        <v>51</v>
      </c>
      <c r="E67" s="1" t="s">
        <v>52</v>
      </c>
    </row>
    <row r="68" spans="1:5">
      <c r="A68" s="1" t="s">
        <v>331</v>
      </c>
      <c r="E68" s="1" t="s">
        <v>54</v>
      </c>
    </row>
  </sheetData>
  <mergeCells count="10">
    <mergeCell ref="A4:B4"/>
    <mergeCell ref="A25:E25"/>
    <mergeCell ref="A27:E27"/>
    <mergeCell ref="A28:E28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topLeftCell="A36" workbookViewId="0">
      <selection activeCell="F48" sqref="F48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5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332</v>
      </c>
      <c r="B7" s="3"/>
    </row>
    <row r="8" spans="1:2">
      <c r="A8" s="66" t="s">
        <v>333</v>
      </c>
      <c r="B8" s="3"/>
    </row>
    <row r="9" spans="1:2">
      <c r="A9" s="66" t="s">
        <v>334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94</v>
      </c>
    </row>
    <row r="18" ht="15" customHeight="1" spans="2:3">
      <c r="B18" s="44"/>
      <c r="C18" s="4" t="s">
        <v>104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126</v>
      </c>
      <c r="D20" s="69">
        <v>33995</v>
      </c>
      <c r="E20" s="13">
        <f>(D20*0.76)-6500</f>
        <v>19336.2</v>
      </c>
      <c r="F20" s="9" t="s">
        <v>15</v>
      </c>
      <c r="G20" s="70">
        <f>E20*A20</f>
        <v>19336.2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127</v>
      </c>
      <c r="D22" s="55"/>
      <c r="E22" s="25"/>
      <c r="F22" s="21"/>
      <c r="G22" s="75"/>
    </row>
    <row r="23" s="1" customFormat="1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SUM(G20)</f>
        <v>19336.2</v>
      </c>
    </row>
    <row r="24" s="1" customFormat="1" ht="15" spans="1:7">
      <c r="A24" s="51" t="s">
        <v>24</v>
      </c>
      <c r="B24" s="52"/>
      <c r="C24" s="53"/>
      <c r="D24" s="54"/>
      <c r="E24" s="55"/>
      <c r="F24" s="21" t="s">
        <v>15</v>
      </c>
      <c r="G24" s="56">
        <v>10500</v>
      </c>
    </row>
    <row r="25" customFormat="1" ht="15.75" spans="1:8">
      <c r="A25" s="39" t="s">
        <v>25</v>
      </c>
      <c r="B25" s="57"/>
      <c r="C25" s="57"/>
      <c r="D25" s="40"/>
      <c r="E25" s="41"/>
      <c r="F25" s="42" t="s">
        <v>15</v>
      </c>
      <c r="G25" s="43">
        <v>1000</v>
      </c>
      <c r="H25" s="2"/>
    </row>
    <row r="26" s="1" customFormat="1" ht="17.25" spans="1:7">
      <c r="A26" s="27" t="s">
        <v>26</v>
      </c>
      <c r="B26" s="35"/>
      <c r="C26" s="35"/>
      <c r="D26" s="28"/>
      <c r="E26" s="29"/>
      <c r="F26" s="36" t="s">
        <v>15</v>
      </c>
      <c r="G26" s="31">
        <f>SUM(G23:G25)</f>
        <v>30836.2</v>
      </c>
    </row>
    <row r="27" ht="16.5" spans="1:7">
      <c r="A27" s="32"/>
      <c r="B27" s="32"/>
      <c r="C27" s="32"/>
      <c r="D27" s="32"/>
      <c r="E27" s="32"/>
      <c r="F27" s="33"/>
      <c r="G27" s="34"/>
    </row>
    <row r="28" ht="15" customHeight="1" spans="2:3">
      <c r="B28" s="44"/>
      <c r="C28" s="4" t="s">
        <v>111</v>
      </c>
    </row>
    <row r="29" ht="26.25" spans="1:7">
      <c r="A29" s="5" t="s">
        <v>7</v>
      </c>
      <c r="B29" s="5" t="s">
        <v>8</v>
      </c>
      <c r="C29" s="5" t="s">
        <v>9</v>
      </c>
      <c r="D29" s="5" t="s">
        <v>10</v>
      </c>
      <c r="E29" s="6" t="s">
        <v>11</v>
      </c>
      <c r="F29" s="7"/>
      <c r="G29" s="8" t="s">
        <v>12</v>
      </c>
    </row>
    <row r="30" spans="1:7">
      <c r="A30" s="76">
        <v>1</v>
      </c>
      <c r="B30" s="76" t="s">
        <v>13</v>
      </c>
      <c r="C30" s="77" t="s">
        <v>138</v>
      </c>
      <c r="D30" s="78">
        <v>47595</v>
      </c>
      <c r="E30" s="79">
        <f>(D30*0.76)-7000</f>
        <v>29172.2</v>
      </c>
      <c r="F30" s="76" t="s">
        <v>15</v>
      </c>
      <c r="G30" s="80">
        <f>E30*A30</f>
        <v>29172.2</v>
      </c>
    </row>
    <row r="31" spans="1:7">
      <c r="A31" s="81"/>
      <c r="B31" s="81"/>
      <c r="C31" s="82" t="s">
        <v>57</v>
      </c>
      <c r="D31" s="83"/>
      <c r="E31" s="84"/>
      <c r="F31" s="81"/>
      <c r="G31" s="85"/>
    </row>
    <row r="32" ht="15" spans="1:7">
      <c r="A32" s="86"/>
      <c r="B32" s="86"/>
      <c r="C32" s="87" t="s">
        <v>139</v>
      </c>
      <c r="D32" s="88"/>
      <c r="E32" s="89"/>
      <c r="F32" s="86"/>
      <c r="G32" s="90"/>
    </row>
    <row r="33" s="1" customFormat="1" ht="17.25" spans="1:7">
      <c r="A33" s="27" t="s">
        <v>23</v>
      </c>
      <c r="B33" s="35"/>
      <c r="C33" s="35"/>
      <c r="D33" s="28"/>
      <c r="E33" s="29"/>
      <c r="F33" s="36" t="s">
        <v>15</v>
      </c>
      <c r="G33" s="31">
        <f>SUM(G30)</f>
        <v>29172.2</v>
      </c>
    </row>
    <row r="34" s="1" customFormat="1" ht="15" spans="1:7">
      <c r="A34" s="51" t="s">
        <v>24</v>
      </c>
      <c r="B34" s="52"/>
      <c r="C34" s="53"/>
      <c r="D34" s="54"/>
      <c r="E34" s="55"/>
      <c r="F34" s="21" t="s">
        <v>15</v>
      </c>
      <c r="G34" s="56">
        <v>10500</v>
      </c>
    </row>
    <row r="35" customFormat="1" ht="15.75" spans="1:8">
      <c r="A35" s="39" t="s">
        <v>25</v>
      </c>
      <c r="B35" s="57"/>
      <c r="C35" s="57"/>
      <c r="D35" s="40"/>
      <c r="E35" s="41"/>
      <c r="F35" s="42" t="s">
        <v>15</v>
      </c>
      <c r="G35" s="43">
        <v>1000</v>
      </c>
      <c r="H35" s="2"/>
    </row>
    <row r="36" s="1" customFormat="1" ht="17.25" spans="1:7">
      <c r="A36" s="27" t="s">
        <v>26</v>
      </c>
      <c r="B36" s="35"/>
      <c r="C36" s="35"/>
      <c r="D36" s="28"/>
      <c r="E36" s="29"/>
      <c r="F36" s="36" t="s">
        <v>15</v>
      </c>
      <c r="G36" s="31">
        <f>SUM(G33:G35)</f>
        <v>40672.2</v>
      </c>
    </row>
    <row r="37" ht="16.5" spans="1:7">
      <c r="A37" s="32"/>
      <c r="B37" s="32"/>
      <c r="C37" s="32"/>
      <c r="D37" s="32"/>
      <c r="E37" s="32"/>
      <c r="F37" s="37"/>
      <c r="G37" s="34"/>
    </row>
    <row r="38" spans="1:1">
      <c r="A38" s="1" t="s">
        <v>27</v>
      </c>
    </row>
    <row r="39" spans="2:2">
      <c r="B39" s="1" t="s">
        <v>28</v>
      </c>
    </row>
    <row r="41" s="1" customFormat="1" spans="1:1">
      <c r="A41" s="1" t="s">
        <v>29</v>
      </c>
    </row>
    <row r="42" customFormat="1" ht="15" spans="1:2">
      <c r="A42" s="49"/>
      <c r="B42" s="58" t="s">
        <v>199</v>
      </c>
    </row>
    <row r="43" customFormat="1" ht="15" spans="1:2">
      <c r="A43" s="49"/>
      <c r="B43" s="1" t="s">
        <v>30</v>
      </c>
    </row>
    <row r="44" customFormat="1" ht="15" spans="1:2">
      <c r="A44" s="49"/>
      <c r="B44" s="1" t="s">
        <v>31</v>
      </c>
    </row>
    <row r="46" spans="1:1">
      <c r="A46" s="1" t="s">
        <v>33</v>
      </c>
    </row>
    <row r="47" spans="2:2">
      <c r="B47" s="1" t="s">
        <v>35</v>
      </c>
    </row>
    <row r="49" spans="1:1">
      <c r="A49" s="1" t="s">
        <v>36</v>
      </c>
    </row>
    <row r="50" spans="2:2">
      <c r="B50" s="1" t="s">
        <v>37</v>
      </c>
    </row>
    <row r="51" spans="2:2">
      <c r="B51" s="44" t="s">
        <v>323</v>
      </c>
    </row>
    <row r="53" spans="2:2">
      <c r="B53" s="1" t="s">
        <v>39</v>
      </c>
    </row>
    <row r="55" spans="2:2">
      <c r="B55" s="1" t="s">
        <v>40</v>
      </c>
    </row>
    <row r="56" spans="2:2">
      <c r="B56" s="46"/>
    </row>
    <row r="57" spans="2:2">
      <c r="B57" s="46"/>
    </row>
    <row r="61" spans="1:1">
      <c r="A61" s="1" t="s">
        <v>41</v>
      </c>
    </row>
    <row r="64" spans="1:1">
      <c r="A64" s="1" t="s">
        <v>42</v>
      </c>
    </row>
    <row r="65" spans="1:1">
      <c r="A65" s="1" t="s">
        <v>43</v>
      </c>
    </row>
    <row r="68" spans="1:4">
      <c r="A68" s="1" t="s">
        <v>44</v>
      </c>
      <c r="D68" s="1" t="s">
        <v>45</v>
      </c>
    </row>
    <row r="71" spans="1:4">
      <c r="A71" s="1" t="s">
        <v>46</v>
      </c>
      <c r="D71" s="1" t="s">
        <v>47</v>
      </c>
    </row>
    <row r="72" spans="1:4">
      <c r="A72" s="1" t="s">
        <v>48</v>
      </c>
      <c r="D72" s="1" t="s">
        <v>49</v>
      </c>
    </row>
    <row r="76" spans="1:5">
      <c r="A76" s="1" t="s">
        <v>335</v>
      </c>
      <c r="D76" s="1" t="s">
        <v>51</v>
      </c>
      <c r="E76" s="1" t="s">
        <v>52</v>
      </c>
    </row>
    <row r="77" spans="1:5">
      <c r="A77" s="1" t="s">
        <v>336</v>
      </c>
      <c r="E77" s="1" t="s">
        <v>54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M65"/>
  <sheetViews>
    <sheetView workbookViewId="0">
      <selection activeCell="C13" sqref="C13"/>
    </sheetView>
  </sheetViews>
  <sheetFormatPr defaultColWidth="9.1047619047619" defaultRowHeight="14.25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79</v>
      </c>
      <c r="B7" s="3"/>
    </row>
    <row r="8" spans="1:2">
      <c r="A8" s="3" t="s">
        <v>80</v>
      </c>
      <c r="B8" s="3"/>
    </row>
    <row r="9" spans="1:2">
      <c r="A9" s="66" t="s">
        <v>81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6" spans="13:13">
      <c r="M16" s="1" t="s">
        <v>82</v>
      </c>
    </row>
    <row r="18" spans="1:1">
      <c r="A18" s="1" t="s">
        <v>83</v>
      </c>
    </row>
    <row r="19" ht="15" customHeight="1" spans="2:3">
      <c r="B19" s="44"/>
      <c r="C19" s="4"/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68" t="s">
        <v>84</v>
      </c>
      <c r="D21" s="69">
        <v>108995</v>
      </c>
      <c r="E21" s="13">
        <f>(D21*0.76)-10500</f>
        <v>72336.2</v>
      </c>
      <c r="F21" s="9" t="s">
        <v>15</v>
      </c>
      <c r="G21" s="70">
        <f>E21*A21</f>
        <v>72336.2</v>
      </c>
    </row>
    <row r="22" spans="1:7">
      <c r="A22" s="15"/>
      <c r="B22" s="15"/>
      <c r="C22" s="71" t="s">
        <v>85</v>
      </c>
      <c r="D22" s="72"/>
      <c r="E22" s="19"/>
      <c r="F22" s="15"/>
      <c r="G22" s="73"/>
    </row>
    <row r="23" ht="15" spans="1:7">
      <c r="A23" s="21"/>
      <c r="B23" s="21"/>
      <c r="C23" s="74" t="s">
        <v>86</v>
      </c>
      <c r="D23" s="55"/>
      <c r="E23" s="25"/>
      <c r="F23" s="21"/>
      <c r="G23" s="75"/>
    </row>
    <row r="24" ht="15" spans="1:7">
      <c r="A24" s="39" t="s">
        <v>25</v>
      </c>
      <c r="B24" s="57"/>
      <c r="C24" s="57"/>
      <c r="D24" s="40"/>
      <c r="E24" s="41"/>
      <c r="F24" s="42" t="s">
        <v>15</v>
      </c>
      <c r="G24" s="43">
        <v>600</v>
      </c>
    </row>
    <row r="25" ht="17.25" spans="1:7">
      <c r="A25" s="27" t="s">
        <v>87</v>
      </c>
      <c r="B25" s="35"/>
      <c r="C25" s="35"/>
      <c r="D25" s="28"/>
      <c r="E25" s="29"/>
      <c r="F25" s="36" t="s">
        <v>15</v>
      </c>
      <c r="G25" s="31">
        <f>SUM(G21:G24)</f>
        <v>72936.2</v>
      </c>
    </row>
    <row r="26" ht="16.5" spans="1:7">
      <c r="A26" s="32"/>
      <c r="B26" s="32"/>
      <c r="C26" s="32"/>
      <c r="D26" s="32"/>
      <c r="E26" s="32"/>
      <c r="F26" s="33"/>
      <c r="G26" s="34"/>
    </row>
    <row r="27" spans="1:1">
      <c r="A27" s="1" t="s">
        <v>27</v>
      </c>
    </row>
    <row r="28" spans="2:2">
      <c r="B28" s="1" t="s">
        <v>28</v>
      </c>
    </row>
    <row r="30" s="1" customFormat="1" spans="1:1">
      <c r="A30" s="1" t="s">
        <v>29</v>
      </c>
    </row>
    <row r="31" customFormat="1" ht="15" spans="1:2">
      <c r="A31" s="49"/>
      <c r="B31" s="1" t="s">
        <v>30</v>
      </c>
    </row>
    <row r="33" spans="1:1">
      <c r="A33" s="1" t="s">
        <v>33</v>
      </c>
    </row>
    <row r="34" spans="2:2">
      <c r="B34" s="1" t="s">
        <v>88</v>
      </c>
    </row>
    <row r="36" spans="1:1">
      <c r="A36" s="1" t="s">
        <v>36</v>
      </c>
    </row>
    <row r="37" spans="2:2">
      <c r="B37" s="1" t="s">
        <v>37</v>
      </c>
    </row>
    <row r="39" spans="2:2">
      <c r="B39" s="1" t="s">
        <v>39</v>
      </c>
    </row>
    <row r="41" spans="2:2">
      <c r="B41" s="1" t="s">
        <v>40</v>
      </c>
    </row>
    <row r="42" spans="2:2">
      <c r="B42" s="2"/>
    </row>
    <row r="43" spans="2:2">
      <c r="B43" s="65"/>
    </row>
    <row r="47" spans="1:1">
      <c r="A47" s="1" t="s">
        <v>41</v>
      </c>
    </row>
    <row r="50" spans="1:1">
      <c r="A50" s="1" t="s">
        <v>42</v>
      </c>
    </row>
    <row r="51" spans="1:1">
      <c r="A51" s="1" t="s">
        <v>43</v>
      </c>
    </row>
    <row r="54" spans="1:4">
      <c r="A54" s="1" t="s">
        <v>44</v>
      </c>
      <c r="D54" s="1" t="s">
        <v>45</v>
      </c>
    </row>
    <row r="57" spans="1:4">
      <c r="A57" s="1" t="s">
        <v>46</v>
      </c>
      <c r="D57" s="1" t="s">
        <v>47</v>
      </c>
    </row>
    <row r="58" spans="1:4">
      <c r="A58" s="1" t="s">
        <v>48</v>
      </c>
      <c r="D58" s="1" t="s">
        <v>49</v>
      </c>
    </row>
    <row r="64" spans="1:5">
      <c r="A64" s="1" t="s">
        <v>89</v>
      </c>
      <c r="D64" s="1" t="s">
        <v>51</v>
      </c>
      <c r="E64" s="1" t="s">
        <v>52</v>
      </c>
    </row>
    <row r="65" spans="1:5">
      <c r="A65" s="1" t="s">
        <v>90</v>
      </c>
      <c r="E65" s="1" t="s">
        <v>54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9"/>
  <sheetViews>
    <sheetView topLeftCell="A17" workbookViewId="0">
      <selection activeCell="D77" sqref="D7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5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337</v>
      </c>
      <c r="B7" s="3"/>
    </row>
    <row r="8" spans="1:2">
      <c r="A8" s="66" t="s">
        <v>338</v>
      </c>
      <c r="B8" s="3"/>
    </row>
    <row r="9" spans="1:2">
      <c r="A9" s="66" t="s">
        <v>339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94</v>
      </c>
    </row>
    <row r="18" ht="15" customHeight="1" spans="2:3">
      <c r="B18" s="44"/>
      <c r="C18" s="4" t="s">
        <v>104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195</v>
      </c>
      <c r="D20" s="69">
        <v>50995</v>
      </c>
      <c r="E20" s="13">
        <f>(D20*0.76)-7000</f>
        <v>31756.2</v>
      </c>
      <c r="F20" s="9" t="s">
        <v>15</v>
      </c>
      <c r="G20" s="70">
        <f>E20*A20</f>
        <v>31756.2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196</v>
      </c>
      <c r="D22" s="55"/>
      <c r="E22" s="25"/>
      <c r="F22" s="21"/>
      <c r="G22" s="75"/>
    </row>
    <row r="23" customFormat="1" ht="15" spans="1:7">
      <c r="A23" s="9">
        <v>1</v>
      </c>
      <c r="B23" s="9" t="s">
        <v>13</v>
      </c>
      <c r="C23" s="68" t="s">
        <v>126</v>
      </c>
      <c r="D23" s="69">
        <v>33995</v>
      </c>
      <c r="E23" s="13">
        <f>(D23*0.76)-6500</f>
        <v>19336.2</v>
      </c>
      <c r="F23" s="9" t="s">
        <v>15</v>
      </c>
      <c r="G23" s="70">
        <f>E23*A23</f>
        <v>19336.2</v>
      </c>
    </row>
    <row r="24" customFormat="1" ht="15" spans="1:7">
      <c r="A24" s="15"/>
      <c r="B24" s="15"/>
      <c r="C24" s="71" t="s">
        <v>21</v>
      </c>
      <c r="D24" s="72"/>
      <c r="E24" s="19"/>
      <c r="F24" s="15"/>
      <c r="G24" s="73"/>
    </row>
    <row r="25" customFormat="1" ht="15.75" spans="1:7">
      <c r="A25" s="21"/>
      <c r="B25" s="21"/>
      <c r="C25" s="74" t="s">
        <v>127</v>
      </c>
      <c r="D25" s="55"/>
      <c r="E25" s="25"/>
      <c r="F25" s="21"/>
      <c r="G25" s="75"/>
    </row>
    <row r="26" customFormat="1" ht="15" spans="1:7">
      <c r="A26" s="9">
        <v>1</v>
      </c>
      <c r="B26" s="9" t="s">
        <v>13</v>
      </c>
      <c r="C26" s="68" t="s">
        <v>20</v>
      </c>
      <c r="D26" s="69">
        <v>30995</v>
      </c>
      <c r="E26" s="13">
        <f>(D26*0.76)-6500</f>
        <v>17056.2</v>
      </c>
      <c r="F26" s="9" t="s">
        <v>15</v>
      </c>
      <c r="G26" s="70">
        <f>E26*A26</f>
        <v>17056.2</v>
      </c>
    </row>
    <row r="27" customFormat="1" ht="15" spans="1:7">
      <c r="A27" s="15"/>
      <c r="B27" s="15"/>
      <c r="C27" s="71" t="s">
        <v>21</v>
      </c>
      <c r="D27" s="72"/>
      <c r="E27" s="19"/>
      <c r="F27" s="15"/>
      <c r="G27" s="73"/>
    </row>
    <row r="28" customFormat="1" ht="15.75" spans="1:7">
      <c r="A28" s="21"/>
      <c r="B28" s="21"/>
      <c r="C28" s="74" t="s">
        <v>22</v>
      </c>
      <c r="D28" s="55"/>
      <c r="E28" s="25"/>
      <c r="F28" s="21"/>
      <c r="G28" s="75"/>
    </row>
    <row r="29" s="1" customFormat="1" ht="17.25" spans="1:7">
      <c r="A29" s="27" t="s">
        <v>23</v>
      </c>
      <c r="B29" s="35"/>
      <c r="C29" s="35"/>
      <c r="D29" s="28"/>
      <c r="E29" s="29"/>
      <c r="F29" s="36" t="s">
        <v>15</v>
      </c>
      <c r="G29" s="31">
        <f>SUM(G20:G28)</f>
        <v>68148.6</v>
      </c>
    </row>
    <row r="30" s="1" customFormat="1" ht="15" spans="1:7">
      <c r="A30" s="51" t="s">
        <v>24</v>
      </c>
      <c r="B30" s="52"/>
      <c r="C30" s="53"/>
      <c r="D30" s="54"/>
      <c r="E30" s="55"/>
      <c r="F30" s="21" t="s">
        <v>15</v>
      </c>
      <c r="G30" s="56">
        <v>71385</v>
      </c>
    </row>
    <row r="31" customFormat="1" ht="15.75" spans="1:8">
      <c r="A31" s="39" t="s">
        <v>25</v>
      </c>
      <c r="B31" s="57"/>
      <c r="C31" s="57"/>
      <c r="D31" s="40"/>
      <c r="E31" s="41"/>
      <c r="F31" s="42" t="s">
        <v>15</v>
      </c>
      <c r="G31" s="43">
        <v>600</v>
      </c>
      <c r="H31" s="2"/>
    </row>
    <row r="32" s="1" customFormat="1" ht="17.25" spans="1:7">
      <c r="A32" s="27" t="s">
        <v>26</v>
      </c>
      <c r="B32" s="35"/>
      <c r="C32" s="35"/>
      <c r="D32" s="28"/>
      <c r="E32" s="29"/>
      <c r="F32" s="36" t="s">
        <v>15</v>
      </c>
      <c r="G32" s="31">
        <f>SUM(G29:G31)</f>
        <v>140133.6</v>
      </c>
    </row>
    <row r="33" ht="16.5" spans="1:7">
      <c r="A33" s="32"/>
      <c r="B33" s="32"/>
      <c r="C33" s="32"/>
      <c r="D33" s="32"/>
      <c r="E33" s="32"/>
      <c r="F33" s="33"/>
      <c r="G33" s="34"/>
    </row>
    <row r="34" ht="15" customHeight="1" spans="2:3">
      <c r="B34" s="44"/>
      <c r="C34" s="4" t="s">
        <v>111</v>
      </c>
    </row>
    <row r="35" ht="26.25" spans="1:7">
      <c r="A35" s="5" t="s">
        <v>7</v>
      </c>
      <c r="B35" s="5" t="s">
        <v>8</v>
      </c>
      <c r="C35" s="5" t="s">
        <v>9</v>
      </c>
      <c r="D35" s="5" t="s">
        <v>10</v>
      </c>
      <c r="E35" s="6" t="s">
        <v>11</v>
      </c>
      <c r="F35" s="7"/>
      <c r="G35" s="8" t="s">
        <v>12</v>
      </c>
    </row>
    <row r="36" spans="1:7">
      <c r="A36" s="9">
        <v>1</v>
      </c>
      <c r="B36" s="9" t="s">
        <v>13</v>
      </c>
      <c r="C36" s="68" t="s">
        <v>197</v>
      </c>
      <c r="D36" s="69">
        <v>70495</v>
      </c>
      <c r="E36" s="13">
        <f>(D36*0.76)-7000</f>
        <v>46576.2</v>
      </c>
      <c r="F36" s="9" t="s">
        <v>15</v>
      </c>
      <c r="G36" s="70">
        <f>E36*A36</f>
        <v>46576.2</v>
      </c>
    </row>
    <row r="37" spans="1:7">
      <c r="A37" s="15"/>
      <c r="B37" s="15"/>
      <c r="C37" s="71" t="s">
        <v>57</v>
      </c>
      <c r="D37" s="72"/>
      <c r="E37" s="19"/>
      <c r="F37" s="15"/>
      <c r="G37" s="73"/>
    </row>
    <row r="38" ht="15" spans="1:7">
      <c r="A38" s="21"/>
      <c r="B38" s="21"/>
      <c r="C38" s="74" t="s">
        <v>198</v>
      </c>
      <c r="D38" s="55"/>
      <c r="E38" s="25"/>
      <c r="F38" s="21"/>
      <c r="G38" s="75"/>
    </row>
    <row r="39" customFormat="1" ht="15" spans="1:7">
      <c r="A39" s="76">
        <v>1</v>
      </c>
      <c r="B39" s="76" t="s">
        <v>13</v>
      </c>
      <c r="C39" s="77" t="s">
        <v>138</v>
      </c>
      <c r="D39" s="78">
        <v>47595</v>
      </c>
      <c r="E39" s="79">
        <f>(D39*0.76)-7000</f>
        <v>29172.2</v>
      </c>
      <c r="F39" s="76" t="s">
        <v>15</v>
      </c>
      <c r="G39" s="80">
        <f>E39*A39</f>
        <v>29172.2</v>
      </c>
    </row>
    <row r="40" customFormat="1" ht="15" spans="1:7">
      <c r="A40" s="81"/>
      <c r="B40" s="81"/>
      <c r="C40" s="82" t="s">
        <v>57</v>
      </c>
      <c r="D40" s="83"/>
      <c r="E40" s="84"/>
      <c r="F40" s="81"/>
      <c r="G40" s="85"/>
    </row>
    <row r="41" customFormat="1" ht="15.75" spans="1:7">
      <c r="A41" s="86"/>
      <c r="B41" s="86"/>
      <c r="C41" s="87" t="s">
        <v>139</v>
      </c>
      <c r="D41" s="88"/>
      <c r="E41" s="89"/>
      <c r="F41" s="86"/>
      <c r="G41" s="90"/>
    </row>
    <row r="42" customFormat="1" ht="15" spans="1:7">
      <c r="A42" s="9">
        <v>1</v>
      </c>
      <c r="B42" s="9" t="s">
        <v>13</v>
      </c>
      <c r="C42" s="68" t="s">
        <v>56</v>
      </c>
      <c r="D42" s="69">
        <v>43595</v>
      </c>
      <c r="E42" s="13">
        <f>(D42*0.76)-7000</f>
        <v>26132.2</v>
      </c>
      <c r="F42" s="9" t="s">
        <v>15</v>
      </c>
      <c r="G42" s="70">
        <f>E42*A42</f>
        <v>26132.2</v>
      </c>
    </row>
    <row r="43" customFormat="1" ht="15" spans="1:7">
      <c r="A43" s="15"/>
      <c r="B43" s="15"/>
      <c r="C43" s="71" t="s">
        <v>57</v>
      </c>
      <c r="D43" s="72"/>
      <c r="E43" s="19"/>
      <c r="F43" s="15"/>
      <c r="G43" s="73"/>
    </row>
    <row r="44" customFormat="1" ht="15.75" spans="1:7">
      <c r="A44" s="21"/>
      <c r="B44" s="21"/>
      <c r="C44" s="74" t="s">
        <v>58</v>
      </c>
      <c r="D44" s="55"/>
      <c r="E44" s="25"/>
      <c r="F44" s="21"/>
      <c r="G44" s="75"/>
    </row>
    <row r="45" s="1" customFormat="1" ht="17.25" spans="1:7">
      <c r="A45" s="27" t="s">
        <v>23</v>
      </c>
      <c r="B45" s="35"/>
      <c r="C45" s="35"/>
      <c r="D45" s="28"/>
      <c r="E45" s="29"/>
      <c r="F45" s="36" t="s">
        <v>15</v>
      </c>
      <c r="G45" s="31">
        <f>SUM(G36:G44)</f>
        <v>101880.6</v>
      </c>
    </row>
    <row r="46" s="1" customFormat="1" ht="15" spans="1:7">
      <c r="A46" s="51" t="s">
        <v>24</v>
      </c>
      <c r="B46" s="52"/>
      <c r="C46" s="53"/>
      <c r="D46" s="54"/>
      <c r="E46" s="55"/>
      <c r="F46" s="21" t="s">
        <v>15</v>
      </c>
      <c r="G46" s="56">
        <v>71385</v>
      </c>
    </row>
    <row r="47" customFormat="1" ht="15.75" spans="1:8">
      <c r="A47" s="39" t="s">
        <v>25</v>
      </c>
      <c r="B47" s="57"/>
      <c r="C47" s="57"/>
      <c r="D47" s="40"/>
      <c r="E47" s="41"/>
      <c r="F47" s="42" t="s">
        <v>15</v>
      </c>
      <c r="G47" s="43">
        <v>600</v>
      </c>
      <c r="H47" s="2"/>
    </row>
    <row r="48" s="1" customFormat="1" ht="17.25" spans="1:7">
      <c r="A48" s="27" t="s">
        <v>26</v>
      </c>
      <c r="B48" s="35"/>
      <c r="C48" s="35"/>
      <c r="D48" s="28"/>
      <c r="E48" s="29"/>
      <c r="F48" s="36" t="s">
        <v>15</v>
      </c>
      <c r="G48" s="31">
        <f>SUM(G45:G47)</f>
        <v>173865.6</v>
      </c>
    </row>
    <row r="49" ht="16.5" spans="1:7">
      <c r="A49" s="32"/>
      <c r="B49" s="32"/>
      <c r="C49" s="32"/>
      <c r="D49" s="32"/>
      <c r="E49" s="32"/>
      <c r="F49" s="37"/>
      <c r="G49" s="34"/>
    </row>
    <row r="50" spans="1:1">
      <c r="A50" s="1" t="s">
        <v>27</v>
      </c>
    </row>
    <row r="51" spans="2:2">
      <c r="B51" s="1" t="s">
        <v>28</v>
      </c>
    </row>
    <row r="53" s="1" customFormat="1" spans="1:1">
      <c r="A53" s="1" t="s">
        <v>29</v>
      </c>
    </row>
    <row r="54" customFormat="1" ht="15" spans="1:2">
      <c r="A54" s="49"/>
      <c r="B54" s="58" t="s">
        <v>199</v>
      </c>
    </row>
    <row r="55" customFormat="1" ht="15" spans="1:2">
      <c r="A55" s="49"/>
      <c r="B55" s="1" t="s">
        <v>30</v>
      </c>
    </row>
    <row r="56" customFormat="1" ht="15" spans="1:2">
      <c r="A56" s="49"/>
      <c r="B56" s="1" t="s">
        <v>31</v>
      </c>
    </row>
    <row r="58" spans="1:1">
      <c r="A58" s="1" t="s">
        <v>33</v>
      </c>
    </row>
    <row r="59" spans="2:2">
      <c r="B59" s="1" t="s">
        <v>35</v>
      </c>
    </row>
    <row r="61" spans="1:1">
      <c r="A61" s="1" t="s">
        <v>36</v>
      </c>
    </row>
    <row r="62" spans="2:2">
      <c r="B62" s="1" t="s">
        <v>37</v>
      </c>
    </row>
    <row r="63" spans="2:2">
      <c r="B63" s="44" t="s">
        <v>323</v>
      </c>
    </row>
    <row r="65" spans="2:2">
      <c r="B65" s="1" t="s">
        <v>39</v>
      </c>
    </row>
    <row r="67" spans="2:2">
      <c r="B67" s="1" t="s">
        <v>40</v>
      </c>
    </row>
    <row r="68" spans="2:2">
      <c r="B68" s="46"/>
    </row>
    <row r="69" spans="2:2">
      <c r="B69" s="46"/>
    </row>
    <row r="73" spans="1:1">
      <c r="A73" s="1" t="s">
        <v>41</v>
      </c>
    </row>
    <row r="76" spans="1:1">
      <c r="A76" s="1" t="s">
        <v>42</v>
      </c>
    </row>
    <row r="77" spans="1:1">
      <c r="A77" s="1" t="s">
        <v>43</v>
      </c>
    </row>
    <row r="80" spans="1:4">
      <c r="A80" s="1" t="s">
        <v>44</v>
      </c>
      <c r="D80" s="1" t="s">
        <v>45</v>
      </c>
    </row>
    <row r="83" spans="1:4">
      <c r="A83" s="1" t="s">
        <v>46</v>
      </c>
      <c r="D83" s="1" t="s">
        <v>47</v>
      </c>
    </row>
    <row r="84" spans="1:4">
      <c r="A84" s="1" t="s">
        <v>48</v>
      </c>
      <c r="D84" s="1" t="s">
        <v>49</v>
      </c>
    </row>
    <row r="88" spans="1:5">
      <c r="A88" s="1" t="s">
        <v>340</v>
      </c>
      <c r="D88" s="1" t="s">
        <v>51</v>
      </c>
      <c r="E88" s="1" t="s">
        <v>52</v>
      </c>
    </row>
    <row r="89" spans="1:5">
      <c r="A89" s="1" t="s">
        <v>341</v>
      </c>
      <c r="E89" s="1" t="s">
        <v>54</v>
      </c>
    </row>
  </sheetData>
  <mergeCells count="43">
    <mergeCell ref="A4:B4"/>
    <mergeCell ref="A29:E29"/>
    <mergeCell ref="A31:E31"/>
    <mergeCell ref="A32:E32"/>
    <mergeCell ref="A45:E45"/>
    <mergeCell ref="A47:E47"/>
    <mergeCell ref="A48:E48"/>
    <mergeCell ref="A20:A22"/>
    <mergeCell ref="A23:A25"/>
    <mergeCell ref="A26:A28"/>
    <mergeCell ref="A36:A38"/>
    <mergeCell ref="A39:A41"/>
    <mergeCell ref="A42:A44"/>
    <mergeCell ref="B20:B22"/>
    <mergeCell ref="B23:B25"/>
    <mergeCell ref="B26:B28"/>
    <mergeCell ref="B36:B38"/>
    <mergeCell ref="B39:B41"/>
    <mergeCell ref="B42:B44"/>
    <mergeCell ref="D20:D22"/>
    <mergeCell ref="D23:D25"/>
    <mergeCell ref="D26:D28"/>
    <mergeCell ref="D36:D38"/>
    <mergeCell ref="D39:D41"/>
    <mergeCell ref="D42:D44"/>
    <mergeCell ref="E20:E22"/>
    <mergeCell ref="E23:E25"/>
    <mergeCell ref="E26:E28"/>
    <mergeCell ref="E36:E38"/>
    <mergeCell ref="E39:E41"/>
    <mergeCell ref="E42:E44"/>
    <mergeCell ref="F20:F22"/>
    <mergeCell ref="F23:F25"/>
    <mergeCell ref="F26:F28"/>
    <mergeCell ref="F36:F38"/>
    <mergeCell ref="F39:F41"/>
    <mergeCell ref="F42:F44"/>
    <mergeCell ref="G20:G22"/>
    <mergeCell ref="G23:G25"/>
    <mergeCell ref="G26:G28"/>
    <mergeCell ref="G36:G38"/>
    <mergeCell ref="G39:G41"/>
    <mergeCell ref="G42:G44"/>
  </mergeCells>
  <pageMargins left="0.393055555555556" right="0.17" top="0.84" bottom="0.590277777777778" header="0.5" footer="0.196527777777778"/>
  <pageSetup paperSize="1" scale="53" orientation="portrait" horizontalDpi="120" verticalDpi="7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topLeftCell="A51" workbookViewId="0">
      <selection activeCell="F67" sqref="F6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5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337</v>
      </c>
      <c r="B7" s="3"/>
    </row>
    <row r="8" spans="1:2">
      <c r="A8" s="66" t="s">
        <v>338</v>
      </c>
      <c r="B8" s="3"/>
    </row>
    <row r="9" spans="1:2">
      <c r="A9" s="66" t="s">
        <v>339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342</v>
      </c>
    </row>
    <row r="18" ht="15" customHeight="1" spans="2:3">
      <c r="B18" s="44"/>
      <c r="C18" s="4" t="s">
        <v>343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213</v>
      </c>
      <c r="D20" s="69">
        <v>112995</v>
      </c>
      <c r="E20" s="13">
        <f>D20*0.76</f>
        <v>85876.2</v>
      </c>
      <c r="F20" s="9" t="s">
        <v>15</v>
      </c>
      <c r="G20" s="70">
        <f>E20*A20</f>
        <v>85876.2</v>
      </c>
    </row>
    <row r="21" spans="1:7">
      <c r="A21" s="15"/>
      <c r="B21" s="15"/>
      <c r="C21" s="93" t="s">
        <v>214</v>
      </c>
      <c r="D21" s="72"/>
      <c r="E21" s="19"/>
      <c r="F21" s="15"/>
      <c r="G21" s="73"/>
    </row>
    <row r="22" ht="15" spans="1:7">
      <c r="A22" s="21"/>
      <c r="B22" s="21"/>
      <c r="C22" s="94" t="s">
        <v>215</v>
      </c>
      <c r="D22" s="55"/>
      <c r="E22" s="25"/>
      <c r="F22" s="21"/>
      <c r="G22" s="75"/>
    </row>
    <row r="23" customFormat="1" ht="15" spans="1:7">
      <c r="A23" s="9">
        <v>1</v>
      </c>
      <c r="B23" s="9" t="s">
        <v>13</v>
      </c>
      <c r="C23" s="95" t="s">
        <v>219</v>
      </c>
      <c r="D23" s="69">
        <v>20495</v>
      </c>
      <c r="E23" s="13">
        <f>D23*0.76</f>
        <v>15576.2</v>
      </c>
      <c r="F23" s="9" t="s">
        <v>15</v>
      </c>
      <c r="G23" s="70">
        <f>E23*A23</f>
        <v>15576.2</v>
      </c>
    </row>
    <row r="24" customFormat="1" ht="15" spans="1:7">
      <c r="A24" s="15"/>
      <c r="B24" s="15"/>
      <c r="C24" s="93" t="s">
        <v>217</v>
      </c>
      <c r="D24" s="72"/>
      <c r="E24" s="19"/>
      <c r="F24" s="15"/>
      <c r="G24" s="73"/>
    </row>
    <row r="25" customFormat="1" ht="15.75" spans="1:7">
      <c r="A25" s="21"/>
      <c r="B25" s="21"/>
      <c r="C25" s="94" t="s">
        <v>220</v>
      </c>
      <c r="D25" s="55"/>
      <c r="E25" s="25"/>
      <c r="F25" s="21"/>
      <c r="G25" s="75"/>
    </row>
    <row r="26" customFormat="1" ht="15" spans="1:7">
      <c r="A26" s="9">
        <v>1</v>
      </c>
      <c r="B26" s="9" t="s">
        <v>13</v>
      </c>
      <c r="C26" s="95" t="s">
        <v>344</v>
      </c>
      <c r="D26" s="69">
        <v>11495</v>
      </c>
      <c r="E26" s="13">
        <f>D26*0.76</f>
        <v>8736.2</v>
      </c>
      <c r="F26" s="9" t="s">
        <v>15</v>
      </c>
      <c r="G26" s="70">
        <f>E26*A26</f>
        <v>8736.2</v>
      </c>
    </row>
    <row r="27" customFormat="1" ht="15" spans="1:7">
      <c r="A27" s="15"/>
      <c r="B27" s="15"/>
      <c r="C27" s="93" t="s">
        <v>217</v>
      </c>
      <c r="D27" s="72"/>
      <c r="E27" s="19"/>
      <c r="F27" s="15"/>
      <c r="G27" s="73"/>
    </row>
    <row r="28" customFormat="1" ht="15.75" spans="1:7">
      <c r="A28" s="21"/>
      <c r="B28" s="21"/>
      <c r="C28" s="94" t="s">
        <v>345</v>
      </c>
      <c r="D28" s="55"/>
      <c r="E28" s="25"/>
      <c r="F28" s="21"/>
      <c r="G28" s="75"/>
    </row>
    <row r="29" customFormat="1" ht="15" spans="1:7">
      <c r="A29" s="9">
        <v>1</v>
      </c>
      <c r="B29" s="9" t="s">
        <v>13</v>
      </c>
      <c r="C29" s="95" t="s">
        <v>216</v>
      </c>
      <c r="D29" s="69">
        <v>13495</v>
      </c>
      <c r="E29" s="13">
        <f>D29*0.76</f>
        <v>10256.2</v>
      </c>
      <c r="F29" s="9" t="s">
        <v>15</v>
      </c>
      <c r="G29" s="70">
        <f>E29*A29</f>
        <v>10256.2</v>
      </c>
    </row>
    <row r="30" customFormat="1" ht="15" spans="1:7">
      <c r="A30" s="15"/>
      <c r="B30" s="15"/>
      <c r="C30" s="93" t="s">
        <v>217</v>
      </c>
      <c r="D30" s="72"/>
      <c r="E30" s="19"/>
      <c r="F30" s="15"/>
      <c r="G30" s="73"/>
    </row>
    <row r="31" customFormat="1" ht="15.75" spans="1:7">
      <c r="A31" s="21"/>
      <c r="B31" s="21"/>
      <c r="C31" s="94" t="s">
        <v>218</v>
      </c>
      <c r="D31" s="55"/>
      <c r="E31" s="25"/>
      <c r="F31" s="21"/>
      <c r="G31" s="75"/>
    </row>
    <row r="32" s="1" customFormat="1" ht="17.25" spans="1:7">
      <c r="A32" s="27" t="s">
        <v>23</v>
      </c>
      <c r="B32" s="35"/>
      <c r="C32" s="35"/>
      <c r="D32" s="28"/>
      <c r="E32" s="29"/>
      <c r="F32" s="36" t="s">
        <v>15</v>
      </c>
      <c r="G32" s="31">
        <f>SUM(G20:G31)</f>
        <v>120444.8</v>
      </c>
    </row>
    <row r="33" s="1" customFormat="1" ht="15" spans="1:7">
      <c r="A33" s="51" t="s">
        <v>24</v>
      </c>
      <c r="B33" s="52"/>
      <c r="C33" s="53"/>
      <c r="D33" s="54"/>
      <c r="E33" s="55"/>
      <c r="F33" s="21" t="s">
        <v>15</v>
      </c>
      <c r="G33" s="56">
        <v>88815</v>
      </c>
    </row>
    <row r="34" customFormat="1" ht="15.75" spans="1:8">
      <c r="A34" s="39" t="s">
        <v>25</v>
      </c>
      <c r="B34" s="57"/>
      <c r="C34" s="57"/>
      <c r="D34" s="40"/>
      <c r="E34" s="41"/>
      <c r="F34" s="42" t="s">
        <v>15</v>
      </c>
      <c r="G34" s="43">
        <v>600</v>
      </c>
      <c r="H34" s="2"/>
    </row>
    <row r="35" s="1" customFormat="1" ht="17.25" spans="1:7">
      <c r="A35" s="27" t="s">
        <v>26</v>
      </c>
      <c r="B35" s="35"/>
      <c r="C35" s="35"/>
      <c r="D35" s="28"/>
      <c r="E35" s="29"/>
      <c r="F35" s="36" t="s">
        <v>15</v>
      </c>
      <c r="G35" s="31">
        <f>SUM(G32:G34)</f>
        <v>209859.8</v>
      </c>
    </row>
    <row r="36" ht="16.5" spans="1:7">
      <c r="A36" s="32"/>
      <c r="B36" s="32"/>
      <c r="C36" s="32"/>
      <c r="D36" s="32"/>
      <c r="E36" s="32"/>
      <c r="F36" s="33"/>
      <c r="G36" s="34"/>
    </row>
    <row r="37" spans="1:1">
      <c r="A37" s="1" t="s">
        <v>27</v>
      </c>
    </row>
    <row r="38" spans="2:2">
      <c r="B38" s="1" t="s">
        <v>28</v>
      </c>
    </row>
    <row r="40" s="1" customFormat="1" spans="1:1">
      <c r="A40" s="1" t="s">
        <v>29</v>
      </c>
    </row>
    <row r="41" customFormat="1" ht="15" spans="1:2">
      <c r="A41" s="49"/>
      <c r="B41" s="58" t="s">
        <v>199</v>
      </c>
    </row>
    <row r="42" customFormat="1" ht="15" spans="1:2">
      <c r="A42" s="49"/>
      <c r="B42" s="1" t="s">
        <v>30</v>
      </c>
    </row>
    <row r="43" customFormat="1" ht="15" spans="1:2">
      <c r="A43" s="49"/>
      <c r="B43" s="1" t="s">
        <v>31</v>
      </c>
    </row>
    <row r="45" spans="1:1">
      <c r="A45" s="1" t="s">
        <v>33</v>
      </c>
    </row>
    <row r="46" spans="2:2">
      <c r="B46" s="1" t="s">
        <v>224</v>
      </c>
    </row>
    <row r="48" spans="1:1">
      <c r="A48" s="1" t="s">
        <v>36</v>
      </c>
    </row>
    <row r="49" spans="2:2">
      <c r="B49" s="1" t="s">
        <v>37</v>
      </c>
    </row>
    <row r="50" spans="2:2">
      <c r="B50" s="44" t="s">
        <v>323</v>
      </c>
    </row>
    <row r="52" spans="2:2">
      <c r="B52" s="1" t="s">
        <v>39</v>
      </c>
    </row>
    <row r="53" spans="2:2">
      <c r="B53" s="1" t="s">
        <v>40</v>
      </c>
    </row>
    <row r="54" spans="2:2">
      <c r="B54" s="46"/>
    </row>
    <row r="55" spans="2:2">
      <c r="B55" s="46" t="s">
        <v>346</v>
      </c>
    </row>
    <row r="56" spans="2:2">
      <c r="B56" s="46"/>
    </row>
    <row r="57" spans="2:2">
      <c r="B57" s="46"/>
    </row>
    <row r="61" spans="1:1">
      <c r="A61" s="1" t="s">
        <v>41</v>
      </c>
    </row>
    <row r="64" spans="1:1">
      <c r="A64" s="1" t="s">
        <v>42</v>
      </c>
    </row>
    <row r="65" spans="1:1">
      <c r="A65" s="1" t="s">
        <v>43</v>
      </c>
    </row>
    <row r="68" spans="1:4">
      <c r="A68" s="1" t="s">
        <v>44</v>
      </c>
      <c r="D68" s="1" t="s">
        <v>45</v>
      </c>
    </row>
    <row r="71" spans="1:4">
      <c r="A71" s="1" t="s">
        <v>46</v>
      </c>
      <c r="D71" s="1" t="s">
        <v>47</v>
      </c>
    </row>
    <row r="72" spans="1:4">
      <c r="A72" s="1" t="s">
        <v>48</v>
      </c>
      <c r="D72" s="1" t="s">
        <v>49</v>
      </c>
    </row>
    <row r="76" spans="1:5">
      <c r="A76" s="1" t="s">
        <v>347</v>
      </c>
      <c r="D76" s="1" t="s">
        <v>51</v>
      </c>
      <c r="E76" s="1" t="s">
        <v>52</v>
      </c>
    </row>
    <row r="77" spans="1:5">
      <c r="A77" s="1" t="s">
        <v>348</v>
      </c>
      <c r="E77" s="1" t="s">
        <v>54</v>
      </c>
    </row>
  </sheetData>
  <mergeCells count="28">
    <mergeCell ref="A4:B4"/>
    <mergeCell ref="A32:E32"/>
    <mergeCell ref="A34:E34"/>
    <mergeCell ref="A35:E35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90"/>
  <sheetViews>
    <sheetView topLeftCell="A42" workbookViewId="0">
      <selection activeCell="A89" sqref="A89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5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349</v>
      </c>
      <c r="B7" s="3"/>
    </row>
    <row r="8" spans="1:2">
      <c r="A8" s="66" t="s">
        <v>350</v>
      </c>
      <c r="B8" s="3"/>
    </row>
    <row r="9" spans="1:2">
      <c r="A9" s="66" t="s">
        <v>351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184</v>
      </c>
    </row>
    <row r="18" ht="15" customHeight="1" spans="2:3">
      <c r="B18" s="44"/>
      <c r="C18" s="4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2</v>
      </c>
      <c r="B20" s="9" t="s">
        <v>13</v>
      </c>
      <c r="C20" s="68" t="s">
        <v>105</v>
      </c>
      <c r="D20" s="69">
        <v>42995</v>
      </c>
      <c r="E20" s="13">
        <f>(D20*0.76)-6500</f>
        <v>26176.2</v>
      </c>
      <c r="F20" s="9" t="s">
        <v>15</v>
      </c>
      <c r="G20" s="70">
        <f>E20*A20</f>
        <v>52352.4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106</v>
      </c>
      <c r="D22" s="55"/>
      <c r="E22" s="25"/>
      <c r="F22" s="21"/>
      <c r="G22" s="75"/>
    </row>
    <row r="23" customFormat="1" ht="15" spans="1:7">
      <c r="A23" s="9">
        <v>2</v>
      </c>
      <c r="B23" s="9" t="s">
        <v>13</v>
      </c>
      <c r="C23" s="68" t="s">
        <v>143</v>
      </c>
      <c r="D23" s="69">
        <v>78095</v>
      </c>
      <c r="E23" s="13">
        <f>(D23*0.76)-7000</f>
        <v>52352.2</v>
      </c>
      <c r="F23" s="9" t="s">
        <v>15</v>
      </c>
      <c r="G23" s="70">
        <f>E23*A23</f>
        <v>104704.4</v>
      </c>
    </row>
    <row r="24" customFormat="1" ht="15" spans="1:7">
      <c r="A24" s="15"/>
      <c r="B24" s="15"/>
      <c r="C24" s="71" t="s">
        <v>57</v>
      </c>
      <c r="D24" s="72"/>
      <c r="E24" s="19"/>
      <c r="F24" s="15"/>
      <c r="G24" s="73"/>
    </row>
    <row r="25" customFormat="1" ht="15.75" spans="1:7">
      <c r="A25" s="21"/>
      <c r="B25" s="21"/>
      <c r="C25" s="74" t="s">
        <v>144</v>
      </c>
      <c r="D25" s="55"/>
      <c r="E25" s="25"/>
      <c r="F25" s="21"/>
      <c r="G25" s="75"/>
    </row>
    <row r="26" customFormat="1" ht="15" spans="1:7">
      <c r="A26" s="9">
        <v>1</v>
      </c>
      <c r="B26" s="9" t="s">
        <v>13</v>
      </c>
      <c r="C26" s="11" t="s">
        <v>150</v>
      </c>
      <c r="D26" s="69">
        <v>44195</v>
      </c>
      <c r="E26" s="13">
        <f>(D26*0.76)-1800</f>
        <v>31788.2</v>
      </c>
      <c r="F26" s="9" t="s">
        <v>15</v>
      </c>
      <c r="G26" s="70">
        <f>E26*A26</f>
        <v>31788.2</v>
      </c>
    </row>
    <row r="27" customFormat="1" ht="15" spans="1:7">
      <c r="A27" s="15"/>
      <c r="B27" s="15"/>
      <c r="C27" s="17" t="s">
        <v>114</v>
      </c>
      <c r="D27" s="72"/>
      <c r="E27" s="19"/>
      <c r="F27" s="15"/>
      <c r="G27" s="73"/>
    </row>
    <row r="28" customFormat="1" ht="15" spans="1:7">
      <c r="A28" s="15"/>
      <c r="B28" s="15"/>
      <c r="C28" s="17" t="s">
        <v>151</v>
      </c>
      <c r="D28" s="72"/>
      <c r="E28" s="19"/>
      <c r="F28" s="15"/>
      <c r="G28" s="73"/>
    </row>
    <row r="29" customFormat="1" ht="15.75" spans="1:7">
      <c r="A29" s="21"/>
      <c r="B29" s="21"/>
      <c r="C29" s="23" t="s">
        <v>152</v>
      </c>
      <c r="D29" s="55"/>
      <c r="E29" s="25"/>
      <c r="F29" s="21"/>
      <c r="G29" s="75"/>
    </row>
    <row r="30" customFormat="1" ht="15" spans="1:7">
      <c r="A30" s="9">
        <v>2</v>
      </c>
      <c r="B30" s="10" t="s">
        <v>13</v>
      </c>
      <c r="C30" s="11" t="s">
        <v>269</v>
      </c>
      <c r="D30" s="12">
        <v>49495</v>
      </c>
      <c r="E30" s="13">
        <f>(D30*0.76)-1800</f>
        <v>35816.2</v>
      </c>
      <c r="F30" s="9" t="s">
        <v>15</v>
      </c>
      <c r="G30" s="14">
        <f>E30*A30</f>
        <v>71632.4</v>
      </c>
    </row>
    <row r="31" customFormat="1" ht="15" spans="1:7">
      <c r="A31" s="15"/>
      <c r="B31" s="16"/>
      <c r="C31" s="17" t="s">
        <v>114</v>
      </c>
      <c r="D31" s="18"/>
      <c r="E31" s="19"/>
      <c r="F31" s="15"/>
      <c r="G31" s="20"/>
    </row>
    <row r="32" customFormat="1" ht="15" spans="1:7">
      <c r="A32" s="15"/>
      <c r="B32" s="16"/>
      <c r="C32" s="17" t="s">
        <v>270</v>
      </c>
      <c r="D32" s="18"/>
      <c r="E32" s="19"/>
      <c r="F32" s="15"/>
      <c r="G32" s="20"/>
    </row>
    <row r="33" customFormat="1" ht="15.75" spans="1:7">
      <c r="A33" s="21"/>
      <c r="B33" s="22"/>
      <c r="C33" s="23" t="s">
        <v>271</v>
      </c>
      <c r="D33" s="24"/>
      <c r="E33" s="25"/>
      <c r="F33" s="21"/>
      <c r="G33" s="26"/>
    </row>
    <row r="34" customFormat="1" ht="15" spans="1:7">
      <c r="A34" s="76">
        <v>1</v>
      </c>
      <c r="B34" s="113" t="s">
        <v>13</v>
      </c>
      <c r="C34" s="95" t="s">
        <v>300</v>
      </c>
      <c r="D34" s="114">
        <v>31595</v>
      </c>
      <c r="E34" s="79">
        <f>(D34*0.76)-1200</f>
        <v>22812.2</v>
      </c>
      <c r="F34" s="76" t="s">
        <v>15</v>
      </c>
      <c r="G34" s="115">
        <f>E34*A34</f>
        <v>22812.2</v>
      </c>
    </row>
    <row r="35" customFormat="1" ht="15" spans="1:7">
      <c r="A35" s="81"/>
      <c r="B35" s="116"/>
      <c r="C35" s="93" t="s">
        <v>301</v>
      </c>
      <c r="D35" s="117"/>
      <c r="E35" s="84"/>
      <c r="F35" s="81"/>
      <c r="G35" s="118"/>
    </row>
    <row r="36" customFormat="1" ht="15" spans="1:7">
      <c r="A36" s="81"/>
      <c r="B36" s="116"/>
      <c r="C36" s="93" t="s">
        <v>302</v>
      </c>
      <c r="D36" s="117"/>
      <c r="E36" s="84"/>
      <c r="F36" s="81"/>
      <c r="G36" s="118"/>
    </row>
    <row r="37" customFormat="1" ht="15.75" spans="1:7">
      <c r="A37" s="86"/>
      <c r="B37" s="119"/>
      <c r="C37" s="94" t="s">
        <v>303</v>
      </c>
      <c r="D37" s="120"/>
      <c r="E37" s="89"/>
      <c r="F37" s="86"/>
      <c r="G37" s="121"/>
    </row>
    <row r="38" customFormat="1" ht="15" spans="1:7">
      <c r="A38" s="9">
        <v>1</v>
      </c>
      <c r="B38" s="9" t="s">
        <v>13</v>
      </c>
      <c r="C38" s="68" t="s">
        <v>84</v>
      </c>
      <c r="D38" s="69">
        <v>108995</v>
      </c>
      <c r="E38" s="13">
        <f>(D38*0.76)-10500</f>
        <v>72336.2</v>
      </c>
      <c r="F38" s="9" t="s">
        <v>15</v>
      </c>
      <c r="G38" s="70">
        <f>E38*A38</f>
        <v>72336.2</v>
      </c>
    </row>
    <row r="39" customFormat="1" ht="15" spans="1:7">
      <c r="A39" s="15"/>
      <c r="B39" s="15"/>
      <c r="C39" s="71" t="s">
        <v>85</v>
      </c>
      <c r="D39" s="72"/>
      <c r="E39" s="19"/>
      <c r="F39" s="15"/>
      <c r="G39" s="73"/>
    </row>
    <row r="40" customFormat="1" ht="15.75" spans="1:7">
      <c r="A40" s="21"/>
      <c r="B40" s="21"/>
      <c r="C40" s="74" t="s">
        <v>86</v>
      </c>
      <c r="D40" s="55"/>
      <c r="E40" s="25"/>
      <c r="F40" s="21"/>
      <c r="G40" s="75"/>
    </row>
    <row r="41" customFormat="1" ht="15" spans="1:7">
      <c r="A41" s="9">
        <v>1</v>
      </c>
      <c r="B41" s="9" t="s">
        <v>13</v>
      </c>
      <c r="C41" s="68" t="s">
        <v>96</v>
      </c>
      <c r="D41" s="69">
        <v>168995</v>
      </c>
      <c r="E41" s="13">
        <f>(D41*0.76)-14000</f>
        <v>114436.2</v>
      </c>
      <c r="F41" s="9" t="s">
        <v>15</v>
      </c>
      <c r="G41" s="70">
        <f>E41*A41</f>
        <v>114436.2</v>
      </c>
    </row>
    <row r="42" customFormat="1" ht="15" spans="1:7">
      <c r="A42" s="15"/>
      <c r="B42" s="15"/>
      <c r="C42" s="71" t="s">
        <v>85</v>
      </c>
      <c r="D42" s="72"/>
      <c r="E42" s="19"/>
      <c r="F42" s="15"/>
      <c r="G42" s="73"/>
    </row>
    <row r="43" customFormat="1" ht="15.75" spans="1:7">
      <c r="A43" s="21"/>
      <c r="B43" s="21"/>
      <c r="C43" s="74" t="s">
        <v>97</v>
      </c>
      <c r="D43" s="55"/>
      <c r="E43" s="25"/>
      <c r="F43" s="21"/>
      <c r="G43" s="75"/>
    </row>
    <row r="44" s="1" customFormat="1" ht="17.25" spans="1:7">
      <c r="A44" s="27" t="s">
        <v>23</v>
      </c>
      <c r="B44" s="35"/>
      <c r="C44" s="35"/>
      <c r="D44" s="28"/>
      <c r="E44" s="29"/>
      <c r="F44" s="36" t="s">
        <v>15</v>
      </c>
      <c r="G44" s="31">
        <f>SUM(G20:G43)</f>
        <v>470062</v>
      </c>
    </row>
    <row r="45" s="1" customFormat="1" ht="15" spans="1:7">
      <c r="A45" s="51" t="s">
        <v>24</v>
      </c>
      <c r="B45" s="52"/>
      <c r="C45" s="53"/>
      <c r="D45" s="54"/>
      <c r="E45" s="55"/>
      <c r="F45" s="21" t="s">
        <v>15</v>
      </c>
      <c r="G45" s="56">
        <v>318360</v>
      </c>
    </row>
    <row r="46" s="1" customFormat="1" ht="17.25" spans="1:7">
      <c r="A46" s="27" t="s">
        <v>26</v>
      </c>
      <c r="B46" s="35"/>
      <c r="C46" s="35"/>
      <c r="D46" s="28"/>
      <c r="E46" s="29"/>
      <c r="F46" s="36" t="s">
        <v>15</v>
      </c>
      <c r="G46" s="31">
        <f>SUM(G44:G45)</f>
        <v>788422</v>
      </c>
    </row>
    <row r="47" ht="16.5" spans="1:7">
      <c r="A47" s="32"/>
      <c r="B47" s="32"/>
      <c r="C47" s="32"/>
      <c r="D47" s="32"/>
      <c r="E47" s="32"/>
      <c r="F47" s="33"/>
      <c r="G47" s="34"/>
    </row>
    <row r="48" spans="1:1">
      <c r="A48" s="1" t="s">
        <v>27</v>
      </c>
    </row>
    <row r="49" spans="2:2">
      <c r="B49" s="1" t="s">
        <v>28</v>
      </c>
    </row>
    <row r="51" s="1" customFormat="1" spans="1:1">
      <c r="A51" s="1" t="s">
        <v>29</v>
      </c>
    </row>
    <row r="52" customFormat="1" ht="15" spans="1:2">
      <c r="A52" s="49"/>
      <c r="B52" s="58" t="s">
        <v>199</v>
      </c>
    </row>
    <row r="53" customFormat="1" ht="15" spans="1:2">
      <c r="A53" s="49"/>
      <c r="B53" s="1" t="s">
        <v>30</v>
      </c>
    </row>
    <row r="54" customFormat="1" ht="15" spans="1:2">
      <c r="A54" s="49"/>
      <c r="B54" s="1" t="s">
        <v>31</v>
      </c>
    </row>
    <row r="56" spans="1:1">
      <c r="A56" s="1" t="s">
        <v>33</v>
      </c>
    </row>
    <row r="57" spans="2:2">
      <c r="B57" s="1" t="s">
        <v>35</v>
      </c>
    </row>
    <row r="58" spans="2:2">
      <c r="B58" s="1" t="s">
        <v>352</v>
      </c>
    </row>
    <row r="59" spans="2:2">
      <c r="B59" s="1" t="s">
        <v>306</v>
      </c>
    </row>
    <row r="60" spans="2:2">
      <c r="B60" s="1" t="s">
        <v>88</v>
      </c>
    </row>
    <row r="62" spans="1:1">
      <c r="A62" s="1" t="s">
        <v>36</v>
      </c>
    </row>
    <row r="63" spans="2:2">
      <c r="B63" s="1" t="s">
        <v>37</v>
      </c>
    </row>
    <row r="64" spans="2:2">
      <c r="B64" s="44" t="s">
        <v>323</v>
      </c>
    </row>
    <row r="66" spans="2:2">
      <c r="B66" s="1" t="s">
        <v>39</v>
      </c>
    </row>
    <row r="67" spans="2:2">
      <c r="B67" s="1" t="s">
        <v>40</v>
      </c>
    </row>
    <row r="68" spans="2:2">
      <c r="B68" s="46"/>
    </row>
    <row r="69" spans="2:2">
      <c r="B69" s="65" t="s">
        <v>353</v>
      </c>
    </row>
    <row r="74" spans="1:1">
      <c r="A74" s="1" t="s">
        <v>41</v>
      </c>
    </row>
    <row r="77" spans="1:1">
      <c r="A77" s="1" t="s">
        <v>42</v>
      </c>
    </row>
    <row r="78" spans="1:1">
      <c r="A78" s="1" t="s">
        <v>43</v>
      </c>
    </row>
    <row r="81" spans="1:4">
      <c r="A81" s="1" t="s">
        <v>44</v>
      </c>
      <c r="D81" s="1" t="s">
        <v>45</v>
      </c>
    </row>
    <row r="84" spans="1:4">
      <c r="A84" s="1" t="s">
        <v>46</v>
      </c>
      <c r="D84" s="1" t="s">
        <v>47</v>
      </c>
    </row>
    <row r="85" spans="1:4">
      <c r="A85" s="1" t="s">
        <v>48</v>
      </c>
      <c r="D85" s="1" t="s">
        <v>49</v>
      </c>
    </row>
    <row r="89" spans="1:5">
      <c r="A89" s="1" t="s">
        <v>354</v>
      </c>
      <c r="D89" s="1" t="s">
        <v>51</v>
      </c>
      <c r="E89" s="1" t="s">
        <v>52</v>
      </c>
    </row>
    <row r="90" spans="1:5">
      <c r="A90" s="1" t="s">
        <v>355</v>
      </c>
      <c r="E90" s="1" t="s">
        <v>54</v>
      </c>
    </row>
  </sheetData>
  <mergeCells count="45">
    <mergeCell ref="A4:B4"/>
    <mergeCell ref="A44:E44"/>
    <mergeCell ref="A46:E46"/>
    <mergeCell ref="A20:A22"/>
    <mergeCell ref="A23:A25"/>
    <mergeCell ref="A26:A29"/>
    <mergeCell ref="A30:A33"/>
    <mergeCell ref="A34:A37"/>
    <mergeCell ref="A38:A40"/>
    <mergeCell ref="A41:A43"/>
    <mergeCell ref="B20:B22"/>
    <mergeCell ref="B23:B25"/>
    <mergeCell ref="B26:B29"/>
    <mergeCell ref="B30:B33"/>
    <mergeCell ref="B34:B37"/>
    <mergeCell ref="B38:B40"/>
    <mergeCell ref="B41:B43"/>
    <mergeCell ref="D20:D22"/>
    <mergeCell ref="D23:D25"/>
    <mergeCell ref="D26:D29"/>
    <mergeCell ref="D30:D33"/>
    <mergeCell ref="D34:D37"/>
    <mergeCell ref="D38:D40"/>
    <mergeCell ref="D41:D43"/>
    <mergeCell ref="E20:E22"/>
    <mergeCell ref="E23:E25"/>
    <mergeCell ref="E26:E29"/>
    <mergeCell ref="E30:E33"/>
    <mergeCell ref="E34:E37"/>
    <mergeCell ref="E38:E40"/>
    <mergeCell ref="E41:E43"/>
    <mergeCell ref="F20:F22"/>
    <mergeCell ref="F23:F25"/>
    <mergeCell ref="F26:F29"/>
    <mergeCell ref="F30:F33"/>
    <mergeCell ref="F34:F37"/>
    <mergeCell ref="F38:F40"/>
    <mergeCell ref="F41:F43"/>
    <mergeCell ref="G20:G22"/>
    <mergeCell ref="G23:G25"/>
    <mergeCell ref="G26:G29"/>
    <mergeCell ref="G30:G33"/>
    <mergeCell ref="G34:G37"/>
    <mergeCell ref="G38:G40"/>
    <mergeCell ref="G41:G43"/>
  </mergeCells>
  <pageMargins left="0.393055555555556" right="0.17" top="0.84" bottom="0.590277777777778" header="0.5" footer="0.196527777777778"/>
  <pageSetup paperSize="1" scale="53" orientation="portrait" horizontalDpi="120" verticalDpi="7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32" workbookViewId="0">
      <selection activeCell="E44" sqref="E44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46091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356</v>
      </c>
    </row>
    <row r="8" s="2" customFormat="1" spans="1:1">
      <c r="A8" s="1" t="s">
        <v>357</v>
      </c>
    </row>
    <row r="9" spans="1:1">
      <c r="A9" s="1" t="s">
        <v>358</v>
      </c>
    </row>
    <row r="12" s="1" customFormat="1" spans="1:1">
      <c r="A12" s="1" t="s">
        <v>3</v>
      </c>
    </row>
    <row r="14" s="1" customFormat="1" spans="2:2">
      <c r="B14" s="1" t="s">
        <v>4</v>
      </c>
    </row>
    <row r="15" s="1" customFormat="1" spans="2:2">
      <c r="B15" s="1" t="s">
        <v>5</v>
      </c>
    </row>
    <row r="17" s="1" customFormat="1" spans="1:1">
      <c r="A17" s="1" t="s">
        <v>359</v>
      </c>
    </row>
    <row r="18" ht="15" spans="3:3">
      <c r="C18" s="67"/>
    </row>
    <row r="19" s="1" customFormat="1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="1" customFormat="1" spans="1:7">
      <c r="A20" s="9">
        <v>1</v>
      </c>
      <c r="B20" s="9" t="s">
        <v>13</v>
      </c>
      <c r="C20" s="68" t="s">
        <v>105</v>
      </c>
      <c r="D20" s="69">
        <v>42995</v>
      </c>
      <c r="E20" s="13">
        <f>(D20*0.76)-6500</f>
        <v>26176.2</v>
      </c>
      <c r="F20" s="9" t="s">
        <v>15</v>
      </c>
      <c r="G20" s="70">
        <f>E20*A20</f>
        <v>26176.2</v>
      </c>
    </row>
    <row r="21" s="1" customFormat="1" spans="1:7">
      <c r="A21" s="15"/>
      <c r="B21" s="15"/>
      <c r="C21" s="71" t="s">
        <v>21</v>
      </c>
      <c r="D21" s="72"/>
      <c r="E21" s="19"/>
      <c r="F21" s="15"/>
      <c r="G21" s="73"/>
    </row>
    <row r="22" s="1" customFormat="1" ht="15" spans="1:7">
      <c r="A22" s="21"/>
      <c r="B22" s="21"/>
      <c r="C22" s="74" t="s">
        <v>106</v>
      </c>
      <c r="D22" s="55"/>
      <c r="E22" s="25"/>
      <c r="F22" s="21"/>
      <c r="G22" s="75"/>
    </row>
    <row r="23" s="1" customFormat="1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SUM(G20)</f>
        <v>26176.2</v>
      </c>
    </row>
    <row r="24" s="1" customFormat="1" ht="15" spans="1:7">
      <c r="A24" s="51" t="s">
        <v>24</v>
      </c>
      <c r="B24" s="52"/>
      <c r="C24" s="53"/>
      <c r="D24" s="54"/>
      <c r="E24" s="55"/>
      <c r="F24" s="21" t="s">
        <v>15</v>
      </c>
      <c r="G24" s="56">
        <v>9300</v>
      </c>
    </row>
    <row r="25" customFormat="1" ht="15.75" spans="1:8">
      <c r="A25" s="39" t="s">
        <v>25</v>
      </c>
      <c r="B25" s="57"/>
      <c r="C25" s="57"/>
      <c r="D25" s="40"/>
      <c r="E25" s="41"/>
      <c r="F25" s="42" t="s">
        <v>15</v>
      </c>
      <c r="G25" s="43">
        <v>1000</v>
      </c>
      <c r="H25" s="2"/>
    </row>
    <row r="26" s="1" customFormat="1" ht="17.25" spans="1:7">
      <c r="A26" s="27" t="s">
        <v>26</v>
      </c>
      <c r="B26" s="35"/>
      <c r="C26" s="35"/>
      <c r="D26" s="28"/>
      <c r="E26" s="29"/>
      <c r="F26" s="36" t="s">
        <v>15</v>
      </c>
      <c r="G26" s="31">
        <f>SUM(G23:G25)</f>
        <v>36476.2</v>
      </c>
    </row>
    <row r="27" s="1" customFormat="1" ht="16.5" spans="1:7">
      <c r="A27" s="32"/>
      <c r="B27" s="32"/>
      <c r="C27" s="32"/>
      <c r="D27" s="32"/>
      <c r="E27" s="32"/>
      <c r="F27" s="37"/>
      <c r="G27" s="34"/>
    </row>
    <row r="28" s="1" customFormat="1" spans="1:1">
      <c r="A28" s="1" t="s">
        <v>27</v>
      </c>
    </row>
    <row r="29" s="1" customFormat="1" spans="2:2">
      <c r="B29" s="1" t="s">
        <v>28</v>
      </c>
    </row>
    <row r="30" s="2" customFormat="1" spans="2:2">
      <c r="B30" s="1"/>
    </row>
    <row r="31" s="1" customFormat="1" spans="1:1">
      <c r="A31" s="1" t="s">
        <v>29</v>
      </c>
    </row>
    <row r="32" s="2" customFormat="1" spans="2:2">
      <c r="B32" s="58" t="s">
        <v>199</v>
      </c>
    </row>
    <row r="33" customFormat="1" ht="15" spans="1:2">
      <c r="A33" s="49"/>
      <c r="B33" s="1" t="s">
        <v>30</v>
      </c>
    </row>
    <row r="34" spans="2:2">
      <c r="B34" s="1" t="s">
        <v>31</v>
      </c>
    </row>
    <row r="36" s="1" customFormat="1" spans="1:1">
      <c r="A36" s="1" t="s">
        <v>33</v>
      </c>
    </row>
    <row r="37" s="2" customFormat="1" spans="2:2">
      <c r="B37" s="1" t="s">
        <v>35</v>
      </c>
    </row>
    <row r="38" s="2" customFormat="1" spans="2:2">
      <c r="B38" s="1"/>
    </row>
    <row r="39" s="1" customFormat="1" spans="1:1">
      <c r="A39" s="1" t="s">
        <v>36</v>
      </c>
    </row>
    <row r="40" s="1" customFormat="1" spans="2:2">
      <c r="B40" s="1" t="s">
        <v>37</v>
      </c>
    </row>
    <row r="41" s="2" customFormat="1" spans="2:2">
      <c r="B41" s="44" t="s">
        <v>323</v>
      </c>
    </row>
    <row r="43" s="1" customFormat="1" spans="2:2">
      <c r="B43" s="1" t="s">
        <v>39</v>
      </c>
    </row>
    <row r="45" s="1" customFormat="1" spans="2:2">
      <c r="B45" s="1" t="s">
        <v>40</v>
      </c>
    </row>
    <row r="46" s="2" customFormat="1" spans="2:2">
      <c r="B46" s="1"/>
    </row>
    <row r="47" s="2" customFormat="1" spans="2:2">
      <c r="B47" s="46"/>
    </row>
    <row r="48" s="2" customFormat="1" spans="2:2">
      <c r="B48" s="46"/>
    </row>
    <row r="49" s="2" customFormat="1" spans="2:2">
      <c r="B49" s="1"/>
    </row>
    <row r="52" s="1" customFormat="1" spans="1:1">
      <c r="A52" s="1" t="s">
        <v>41</v>
      </c>
    </row>
    <row r="55" s="1" customFormat="1" spans="1:1">
      <c r="A55" s="1" t="s">
        <v>42</v>
      </c>
    </row>
    <row r="56" s="1" customFormat="1" spans="1:1">
      <c r="A56" s="1" t="s">
        <v>43</v>
      </c>
    </row>
    <row r="60" s="1" customFormat="1" spans="1:4">
      <c r="A60" s="1" t="s">
        <v>99</v>
      </c>
      <c r="D60" s="1" t="s">
        <v>45</v>
      </c>
    </row>
    <row r="63" s="1" customFormat="1" spans="1:4">
      <c r="A63" s="1" t="s">
        <v>46</v>
      </c>
      <c r="D63" s="1" t="s">
        <v>47</v>
      </c>
    </row>
    <row r="64" s="1" customFormat="1" spans="1:4">
      <c r="A64" s="1" t="s">
        <v>48</v>
      </c>
      <c r="D64" s="1" t="s">
        <v>49</v>
      </c>
    </row>
    <row r="65" s="2" customFormat="1" spans="1:4">
      <c r="A65" s="1"/>
      <c r="D65" s="1"/>
    </row>
    <row r="68" s="1" customFormat="1" spans="1:5">
      <c r="A68" s="1" t="s">
        <v>360</v>
      </c>
      <c r="D68" s="1" t="s">
        <v>51</v>
      </c>
      <c r="E68" s="1" t="s">
        <v>52</v>
      </c>
    </row>
    <row r="69" s="1" customFormat="1" spans="1:5">
      <c r="A69" s="1" t="s">
        <v>361</v>
      </c>
      <c r="E69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13" workbookViewId="0">
      <selection activeCell="A31" sqref="$A31:$XFD31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46091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356</v>
      </c>
    </row>
    <row r="8" s="2" customFormat="1" spans="1:1">
      <c r="A8" s="1" t="s">
        <v>357</v>
      </c>
    </row>
    <row r="9" spans="1:1">
      <c r="A9" s="1" t="s">
        <v>358</v>
      </c>
    </row>
    <row r="12" s="1" customFormat="1" spans="1:1">
      <c r="A12" s="1" t="s">
        <v>3</v>
      </c>
    </row>
    <row r="14" s="1" customFormat="1" spans="2:2">
      <c r="B14" s="1" t="s">
        <v>4</v>
      </c>
    </row>
    <row r="15" s="1" customFormat="1" spans="2:2">
      <c r="B15" s="1" t="s">
        <v>5</v>
      </c>
    </row>
    <row r="17" s="1" customFormat="1" spans="1:1">
      <c r="A17" s="1" t="s">
        <v>362</v>
      </c>
    </row>
    <row r="18" ht="15" spans="3:3">
      <c r="C18" s="67"/>
    </row>
    <row r="19" s="1" customFormat="1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="1" customFormat="1" spans="1:7">
      <c r="A20" s="9">
        <v>1</v>
      </c>
      <c r="B20" s="9" t="s">
        <v>13</v>
      </c>
      <c r="C20" s="68" t="s">
        <v>195</v>
      </c>
      <c r="D20" s="69">
        <v>50995</v>
      </c>
      <c r="E20" s="13">
        <f>(D20*0.76)-7000</f>
        <v>31756.2</v>
      </c>
      <c r="F20" s="9" t="s">
        <v>15</v>
      </c>
      <c r="G20" s="70">
        <f>E20*A20</f>
        <v>31756.2</v>
      </c>
    </row>
    <row r="21" s="1" customFormat="1" spans="1:7">
      <c r="A21" s="15"/>
      <c r="B21" s="15"/>
      <c r="C21" s="71" t="s">
        <v>21</v>
      </c>
      <c r="D21" s="72"/>
      <c r="E21" s="19"/>
      <c r="F21" s="15"/>
      <c r="G21" s="73"/>
    </row>
    <row r="22" s="1" customFormat="1" ht="15" spans="1:7">
      <c r="A22" s="21"/>
      <c r="B22" s="21"/>
      <c r="C22" s="74" t="s">
        <v>196</v>
      </c>
      <c r="D22" s="55"/>
      <c r="E22" s="25"/>
      <c r="F22" s="21"/>
      <c r="G22" s="75"/>
    </row>
    <row r="23" s="1" customFormat="1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SUM(G20)</f>
        <v>31756.2</v>
      </c>
    </row>
    <row r="24" s="1" customFormat="1" ht="15" spans="1:7">
      <c r="A24" s="51" t="s">
        <v>24</v>
      </c>
      <c r="B24" s="52"/>
      <c r="C24" s="53"/>
      <c r="D24" s="54"/>
      <c r="E24" s="55"/>
      <c r="F24" s="21" t="s">
        <v>15</v>
      </c>
      <c r="G24" s="56">
        <v>10300</v>
      </c>
    </row>
    <row r="25" customFormat="1" ht="15.75" spans="1:8">
      <c r="A25" s="39" t="s">
        <v>25</v>
      </c>
      <c r="B25" s="57"/>
      <c r="C25" s="57"/>
      <c r="D25" s="40"/>
      <c r="E25" s="41"/>
      <c r="F25" s="42" t="s">
        <v>15</v>
      </c>
      <c r="G25" s="43">
        <v>1000</v>
      </c>
      <c r="H25" s="2"/>
    </row>
    <row r="26" s="1" customFormat="1" ht="17.25" spans="1:7">
      <c r="A26" s="27" t="s">
        <v>26</v>
      </c>
      <c r="B26" s="35"/>
      <c r="C26" s="35"/>
      <c r="D26" s="28"/>
      <c r="E26" s="29"/>
      <c r="F26" s="36" t="s">
        <v>15</v>
      </c>
      <c r="G26" s="31">
        <f>SUM(G23:G25)</f>
        <v>43056.2</v>
      </c>
    </row>
    <row r="27" s="1" customFormat="1" ht="16.5" spans="1:7">
      <c r="A27" s="32"/>
      <c r="B27" s="32"/>
      <c r="C27" s="32"/>
      <c r="D27" s="32"/>
      <c r="E27" s="32"/>
      <c r="F27" s="37"/>
      <c r="G27" s="34"/>
    </row>
    <row r="28" s="1" customFormat="1" spans="1:1">
      <c r="A28" s="1" t="s">
        <v>27</v>
      </c>
    </row>
    <row r="29" s="1" customFormat="1" spans="2:2">
      <c r="B29" s="1" t="s">
        <v>28</v>
      </c>
    </row>
    <row r="30" s="2" customFormat="1" spans="2:2">
      <c r="B30" s="1"/>
    </row>
    <row r="31" s="1" customFormat="1" spans="1:1">
      <c r="A31" s="1" t="s">
        <v>29</v>
      </c>
    </row>
    <row r="32" s="2" customFormat="1" spans="2:2">
      <c r="B32" s="58" t="s">
        <v>199</v>
      </c>
    </row>
    <row r="33" customFormat="1" ht="15" spans="1:2">
      <c r="A33" s="49"/>
      <c r="B33" s="1" t="s">
        <v>30</v>
      </c>
    </row>
    <row r="34" spans="2:2">
      <c r="B34" s="1" t="s">
        <v>31</v>
      </c>
    </row>
    <row r="36" s="1" customFormat="1" spans="1:1">
      <c r="A36" s="1" t="s">
        <v>33</v>
      </c>
    </row>
    <row r="37" s="2" customFormat="1" spans="2:2">
      <c r="B37" s="1" t="s">
        <v>35</v>
      </c>
    </row>
    <row r="38" s="2" customFormat="1" spans="2:2">
      <c r="B38" s="1"/>
    </row>
    <row r="39" s="1" customFormat="1" spans="1:1">
      <c r="A39" s="1" t="s">
        <v>36</v>
      </c>
    </row>
    <row r="40" s="1" customFormat="1" spans="2:2">
      <c r="B40" s="1" t="s">
        <v>37</v>
      </c>
    </row>
    <row r="41" s="2" customFormat="1" spans="2:2">
      <c r="B41" s="44" t="s">
        <v>323</v>
      </c>
    </row>
    <row r="43" s="1" customFormat="1" spans="2:2">
      <c r="B43" s="1" t="s">
        <v>39</v>
      </c>
    </row>
    <row r="45" s="1" customFormat="1" spans="2:2">
      <c r="B45" s="1" t="s">
        <v>40</v>
      </c>
    </row>
    <row r="46" s="2" customFormat="1" spans="2:2">
      <c r="B46" s="1"/>
    </row>
    <row r="47" s="2" customFormat="1" spans="2:2">
      <c r="B47" s="46"/>
    </row>
    <row r="48" s="2" customFormat="1" spans="2:2">
      <c r="B48" s="46"/>
    </row>
    <row r="49" s="2" customFormat="1" spans="2:2">
      <c r="B49" s="1"/>
    </row>
    <row r="52" s="1" customFormat="1" spans="1:1">
      <c r="A52" s="1" t="s">
        <v>41</v>
      </c>
    </row>
    <row r="55" s="1" customFormat="1" spans="1:1">
      <c r="A55" s="1" t="s">
        <v>42</v>
      </c>
    </row>
    <row r="56" s="1" customFormat="1" spans="1:1">
      <c r="A56" s="1" t="s">
        <v>43</v>
      </c>
    </row>
    <row r="60" s="1" customFormat="1" spans="1:4">
      <c r="A60" s="1" t="s">
        <v>99</v>
      </c>
      <c r="D60" s="1" t="s">
        <v>45</v>
      </c>
    </row>
    <row r="63" s="1" customFormat="1" spans="1:4">
      <c r="A63" s="1" t="s">
        <v>46</v>
      </c>
      <c r="D63" s="1" t="s">
        <v>47</v>
      </c>
    </row>
    <row r="64" s="1" customFormat="1" spans="1:4">
      <c r="A64" s="1" t="s">
        <v>48</v>
      </c>
      <c r="D64" s="1" t="s">
        <v>49</v>
      </c>
    </row>
    <row r="65" s="2" customFormat="1" spans="1:4">
      <c r="A65" s="1"/>
      <c r="D65" s="1"/>
    </row>
    <row r="68" s="1" customFormat="1" spans="1:5">
      <c r="A68" s="1" t="s">
        <v>363</v>
      </c>
      <c r="D68" s="1" t="s">
        <v>51</v>
      </c>
      <c r="E68" s="1" t="s">
        <v>52</v>
      </c>
    </row>
    <row r="69" s="1" customFormat="1" spans="1:5">
      <c r="A69" s="1" t="s">
        <v>364</v>
      </c>
      <c r="E69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A68" sqref="A6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5.714285714285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46091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365</v>
      </c>
    </row>
    <row r="10" s="1" customFormat="1" spans="1:1">
      <c r="A10" s="1" t="s">
        <v>3</v>
      </c>
    </row>
    <row r="12" s="1" customFormat="1" spans="2:2">
      <c r="B12" s="1" t="s">
        <v>4</v>
      </c>
    </row>
    <row r="13" s="1" customFormat="1" spans="2:2">
      <c r="B13" s="1" t="s">
        <v>5</v>
      </c>
    </row>
    <row r="15" s="1" customFormat="1" spans="1:1">
      <c r="A15" s="1" t="s">
        <v>63</v>
      </c>
    </row>
    <row r="16" ht="15" spans="3:3">
      <c r="C16" s="67"/>
    </row>
    <row r="17" s="1" customFormat="1" ht="25.5" customHeight="1" spans="1:7">
      <c r="A17" s="5" t="s">
        <v>7</v>
      </c>
      <c r="B17" s="5" t="s">
        <v>8</v>
      </c>
      <c r="C17" s="5" t="s">
        <v>9</v>
      </c>
      <c r="D17" s="5" t="s">
        <v>10</v>
      </c>
      <c r="E17" s="6" t="s">
        <v>11</v>
      </c>
      <c r="F17" s="7"/>
      <c r="G17" s="8" t="s">
        <v>12</v>
      </c>
    </row>
    <row r="18" s="1" customFormat="1" spans="1:7">
      <c r="A18" s="9">
        <v>6</v>
      </c>
      <c r="B18" s="9" t="s">
        <v>13</v>
      </c>
      <c r="C18" s="68" t="s">
        <v>126</v>
      </c>
      <c r="D18" s="69">
        <v>33995</v>
      </c>
      <c r="E18" s="13">
        <f>(D18*0.76)-6500</f>
        <v>19336.2</v>
      </c>
      <c r="F18" s="9" t="s">
        <v>15</v>
      </c>
      <c r="G18" s="70">
        <f>E18*A18</f>
        <v>116017.2</v>
      </c>
    </row>
    <row r="19" s="1" customFormat="1" spans="1:7">
      <c r="A19" s="15"/>
      <c r="B19" s="15"/>
      <c r="C19" s="71" t="s">
        <v>21</v>
      </c>
      <c r="D19" s="72"/>
      <c r="E19" s="19"/>
      <c r="F19" s="15"/>
      <c r="G19" s="73"/>
    </row>
    <row r="20" s="1" customFormat="1" ht="15" spans="1:7">
      <c r="A20" s="21"/>
      <c r="B20" s="21"/>
      <c r="C20" s="74" t="s">
        <v>127</v>
      </c>
      <c r="D20" s="55"/>
      <c r="E20" s="25"/>
      <c r="F20" s="21"/>
      <c r="G20" s="75"/>
    </row>
    <row r="21" s="1" customFormat="1" ht="17.25" spans="1:7">
      <c r="A21" s="27" t="s">
        <v>23</v>
      </c>
      <c r="B21" s="35"/>
      <c r="C21" s="35"/>
      <c r="D21" s="28"/>
      <c r="E21" s="29"/>
      <c r="F21" s="36" t="s">
        <v>15</v>
      </c>
      <c r="G21" s="31">
        <f>SUM(G18:G20)</f>
        <v>116017.2</v>
      </c>
    </row>
    <row r="22" s="1" customFormat="1" ht="16.5" spans="1:7">
      <c r="A22" s="32"/>
      <c r="B22" s="32"/>
      <c r="C22" s="32"/>
      <c r="D22" s="32"/>
      <c r="E22" s="32"/>
      <c r="F22" s="37"/>
      <c r="G22" s="34"/>
    </row>
    <row r="23" s="1" customFormat="1" spans="1:1">
      <c r="A23" s="1" t="s">
        <v>27</v>
      </c>
    </row>
    <row r="24" s="1" customFormat="1" spans="2:2">
      <c r="B24" s="1" t="s">
        <v>28</v>
      </c>
    </row>
    <row r="25" s="2" customFormat="1" spans="2:2">
      <c r="B25" s="1"/>
    </row>
    <row r="26" s="1" customFormat="1" spans="1:1">
      <c r="A26" s="1" t="s">
        <v>29</v>
      </c>
    </row>
    <row r="27" customFormat="1" ht="15" spans="1:2">
      <c r="A27" s="49"/>
      <c r="B27" s="1" t="s">
        <v>30</v>
      </c>
    </row>
    <row r="29" s="1" customFormat="1" spans="1:1">
      <c r="A29" s="1" t="s">
        <v>73</v>
      </c>
    </row>
    <row r="30" s="2" customFormat="1" spans="2:2">
      <c r="B30" s="1" t="s">
        <v>117</v>
      </c>
    </row>
    <row r="31" s="2" customFormat="1" spans="2:2">
      <c r="B31" s="1" t="s">
        <v>118</v>
      </c>
    </row>
    <row r="32" s="2" customFormat="1" spans="2:2">
      <c r="B32" s="1" t="s">
        <v>119</v>
      </c>
    </row>
    <row r="34" s="1" customFormat="1" spans="1:1">
      <c r="A34" s="1" t="s">
        <v>33</v>
      </c>
    </row>
    <row r="35" s="2" customFormat="1" spans="2:2">
      <c r="B35" s="1" t="s">
        <v>35</v>
      </c>
    </row>
    <row r="36" s="2" customFormat="1" spans="2:2">
      <c r="B36" s="1"/>
    </row>
    <row r="37" s="1" customFormat="1" spans="1:1">
      <c r="A37" s="1" t="s">
        <v>36</v>
      </c>
    </row>
    <row r="38" s="1" customFormat="1" spans="2:2">
      <c r="B38" s="1" t="s">
        <v>37</v>
      </c>
    </row>
    <row r="40" s="1" customFormat="1" spans="2:2">
      <c r="B40" s="1" t="s">
        <v>39</v>
      </c>
    </row>
    <row r="42" s="1" customFormat="1" spans="2:2">
      <c r="B42" s="1" t="s">
        <v>40</v>
      </c>
    </row>
    <row r="43" s="2" customFormat="1" spans="2:2">
      <c r="B43" s="1"/>
    </row>
    <row r="44" s="2" customFormat="1" spans="2:2">
      <c r="B44" s="46" t="s">
        <v>128</v>
      </c>
    </row>
    <row r="45" s="2" customFormat="1" spans="2:2">
      <c r="B45" s="46" t="s">
        <v>366</v>
      </c>
    </row>
    <row r="46" s="2" customFormat="1" spans="2:2">
      <c r="B46" s="1"/>
    </row>
    <row r="47" s="2" customFormat="1" spans="2:2">
      <c r="B47" s="1"/>
    </row>
    <row r="48" s="2" customFormat="1" spans="2:2">
      <c r="B48" s="1"/>
    </row>
    <row r="49" s="2" customFormat="1" spans="2:2">
      <c r="B49" s="1"/>
    </row>
    <row r="52" s="1" customFormat="1" spans="1:1">
      <c r="A52" s="1" t="s">
        <v>41</v>
      </c>
    </row>
    <row r="55" s="1" customFormat="1" spans="1:1">
      <c r="A55" s="1" t="s">
        <v>42</v>
      </c>
    </row>
    <row r="56" s="1" customFormat="1" spans="1:1">
      <c r="A56" s="1" t="s">
        <v>43</v>
      </c>
    </row>
    <row r="60" s="1" customFormat="1" spans="1:4">
      <c r="A60" s="1" t="s">
        <v>99</v>
      </c>
      <c r="D60" s="1" t="s">
        <v>45</v>
      </c>
    </row>
    <row r="63" s="1" customFormat="1" spans="1:4">
      <c r="A63" s="1" t="s">
        <v>46</v>
      </c>
      <c r="D63" s="1" t="s">
        <v>47</v>
      </c>
    </row>
    <row r="64" s="1" customFormat="1" spans="1:4">
      <c r="A64" s="1" t="s">
        <v>48</v>
      </c>
      <c r="D64" s="1" t="s">
        <v>49</v>
      </c>
    </row>
    <row r="65" s="2" customFormat="1" spans="1:4">
      <c r="A65" s="1"/>
      <c r="D65" s="1"/>
    </row>
    <row r="68" s="1" customFormat="1" spans="1:5">
      <c r="A68" s="1" t="s">
        <v>367</v>
      </c>
      <c r="D68" s="1" t="s">
        <v>51</v>
      </c>
      <c r="E68" s="1" t="s">
        <v>52</v>
      </c>
    </row>
    <row r="69" s="1" customFormat="1" spans="1:5">
      <c r="A69" s="1" t="s">
        <v>368</v>
      </c>
      <c r="E69" s="1" t="s">
        <v>54</v>
      </c>
    </row>
  </sheetData>
  <mergeCells count="8">
    <mergeCell ref="A4:B4"/>
    <mergeCell ref="A21:E21"/>
    <mergeCell ref="A18:A20"/>
    <mergeCell ref="B18:B20"/>
    <mergeCell ref="D18:D20"/>
    <mergeCell ref="E18:E20"/>
    <mergeCell ref="F18:F20"/>
    <mergeCell ref="G18:G20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3"/>
  <sheetViews>
    <sheetView topLeftCell="A25" workbookViewId="0">
      <selection activeCell="A49" sqref="$A49:$XFD49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5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369</v>
      </c>
      <c r="B7" s="3"/>
    </row>
    <row r="8" spans="1:2">
      <c r="A8" s="66" t="s">
        <v>338</v>
      </c>
      <c r="B8" s="3"/>
    </row>
    <row r="9" spans="1:2">
      <c r="A9" s="66" t="s">
        <v>339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94</v>
      </c>
    </row>
    <row r="18" ht="15" customHeight="1" spans="2:3">
      <c r="B18" s="44"/>
      <c r="C18" s="4" t="s">
        <v>104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customFormat="1" ht="15" spans="1:7">
      <c r="A20" s="9">
        <v>3</v>
      </c>
      <c r="B20" s="9" t="s">
        <v>13</v>
      </c>
      <c r="C20" s="68" t="s">
        <v>126</v>
      </c>
      <c r="D20" s="69">
        <v>33995</v>
      </c>
      <c r="E20" s="13">
        <f>(D20*0.76)-6500</f>
        <v>19336.2</v>
      </c>
      <c r="F20" s="9" t="s">
        <v>15</v>
      </c>
      <c r="G20" s="70">
        <f>E20*A20</f>
        <v>58008.6</v>
      </c>
    </row>
    <row r="21" customFormat="1" ht="15" spans="1:7">
      <c r="A21" s="15"/>
      <c r="B21" s="15"/>
      <c r="C21" s="71" t="s">
        <v>21</v>
      </c>
      <c r="D21" s="72"/>
      <c r="E21" s="19"/>
      <c r="F21" s="15"/>
      <c r="G21" s="73"/>
    </row>
    <row r="22" customFormat="1" ht="15.75" spans="1:7">
      <c r="A22" s="21"/>
      <c r="B22" s="21"/>
      <c r="C22" s="74" t="s">
        <v>127</v>
      </c>
      <c r="D22" s="55"/>
      <c r="E22" s="25"/>
      <c r="F22" s="21"/>
      <c r="G22" s="75"/>
    </row>
    <row r="23" customFormat="1" ht="15" spans="1:7">
      <c r="A23" s="9">
        <v>1</v>
      </c>
      <c r="B23" s="9" t="s">
        <v>13</v>
      </c>
      <c r="C23" s="68" t="s">
        <v>195</v>
      </c>
      <c r="D23" s="69">
        <v>50995</v>
      </c>
      <c r="E23" s="13">
        <f>(D23*0.76)-7000</f>
        <v>31756.2</v>
      </c>
      <c r="F23" s="9" t="s">
        <v>15</v>
      </c>
      <c r="G23" s="70">
        <f>E23*A23</f>
        <v>31756.2</v>
      </c>
    </row>
    <row r="24" customFormat="1" ht="15" spans="1:7">
      <c r="A24" s="15"/>
      <c r="B24" s="15"/>
      <c r="C24" s="71" t="s">
        <v>21</v>
      </c>
      <c r="D24" s="72"/>
      <c r="E24" s="19"/>
      <c r="F24" s="15"/>
      <c r="G24" s="73"/>
    </row>
    <row r="25" customFormat="1" ht="15.75" spans="1:7">
      <c r="A25" s="21"/>
      <c r="B25" s="21"/>
      <c r="C25" s="74" t="s">
        <v>196</v>
      </c>
      <c r="D25" s="55"/>
      <c r="E25" s="25"/>
      <c r="F25" s="21"/>
      <c r="G25" s="75"/>
    </row>
    <row r="26" s="1" customFormat="1" ht="17.25" spans="1:7">
      <c r="A26" s="27" t="s">
        <v>23</v>
      </c>
      <c r="B26" s="35"/>
      <c r="C26" s="35"/>
      <c r="D26" s="28"/>
      <c r="E26" s="29"/>
      <c r="F26" s="36" t="s">
        <v>15</v>
      </c>
      <c r="G26" s="31">
        <f>SUM(G20:G25)</f>
        <v>89764.8</v>
      </c>
    </row>
    <row r="27" s="1" customFormat="1" ht="15" spans="1:7">
      <c r="A27" s="51" t="s">
        <v>24</v>
      </c>
      <c r="B27" s="52"/>
      <c r="C27" s="53"/>
      <c r="D27" s="54"/>
      <c r="E27" s="55"/>
      <c r="F27" s="21" t="s">
        <v>15</v>
      </c>
      <c r="G27" s="56">
        <v>42360</v>
      </c>
    </row>
    <row r="28" customFormat="1" ht="15.75" spans="1:8">
      <c r="A28" s="39" t="s">
        <v>25</v>
      </c>
      <c r="B28" s="57"/>
      <c r="C28" s="57"/>
      <c r="D28" s="40"/>
      <c r="E28" s="41"/>
      <c r="F28" s="42" t="s">
        <v>15</v>
      </c>
      <c r="G28" s="43">
        <v>600</v>
      </c>
      <c r="H28" s="2"/>
    </row>
    <row r="29" s="1" customFormat="1" ht="17.25" spans="1:7">
      <c r="A29" s="27" t="s">
        <v>26</v>
      </c>
      <c r="B29" s="35"/>
      <c r="C29" s="35"/>
      <c r="D29" s="28"/>
      <c r="E29" s="29"/>
      <c r="F29" s="36" t="s">
        <v>15</v>
      </c>
      <c r="G29" s="31">
        <f>SUM(G26:G28)</f>
        <v>132724.8</v>
      </c>
    </row>
    <row r="30" ht="16.5" spans="1:7">
      <c r="A30" s="32"/>
      <c r="B30" s="32"/>
      <c r="C30" s="32"/>
      <c r="D30" s="32"/>
      <c r="E30" s="32"/>
      <c r="F30" s="33"/>
      <c r="G30" s="34"/>
    </row>
    <row r="31" ht="15" customHeight="1" spans="2:3">
      <c r="B31" s="44"/>
      <c r="C31" s="4" t="s">
        <v>111</v>
      </c>
    </row>
    <row r="32" ht="26.25" spans="1:7">
      <c r="A32" s="5" t="s">
        <v>7</v>
      </c>
      <c r="B32" s="5" t="s">
        <v>8</v>
      </c>
      <c r="C32" s="5" t="s">
        <v>9</v>
      </c>
      <c r="D32" s="5" t="s">
        <v>10</v>
      </c>
      <c r="E32" s="6" t="s">
        <v>11</v>
      </c>
      <c r="F32" s="7"/>
      <c r="G32" s="8" t="s">
        <v>12</v>
      </c>
    </row>
    <row r="33" customFormat="1" ht="15" spans="1:7">
      <c r="A33" s="76">
        <v>3</v>
      </c>
      <c r="B33" s="76" t="s">
        <v>13</v>
      </c>
      <c r="C33" s="77" t="s">
        <v>138</v>
      </c>
      <c r="D33" s="78">
        <v>47595</v>
      </c>
      <c r="E33" s="79">
        <f>(D33*0.76)-7000</f>
        <v>29172.2</v>
      </c>
      <c r="F33" s="76" t="s">
        <v>15</v>
      </c>
      <c r="G33" s="80">
        <f>E33*A33</f>
        <v>87516.6</v>
      </c>
    </row>
    <row r="34" customFormat="1" ht="15" spans="1:7">
      <c r="A34" s="81"/>
      <c r="B34" s="81"/>
      <c r="C34" s="82" t="s">
        <v>57</v>
      </c>
      <c r="D34" s="83"/>
      <c r="E34" s="84"/>
      <c r="F34" s="81"/>
      <c r="G34" s="85"/>
    </row>
    <row r="35" customFormat="1" ht="15.75" spans="1:7">
      <c r="A35" s="86"/>
      <c r="B35" s="86"/>
      <c r="C35" s="87" t="s">
        <v>139</v>
      </c>
      <c r="D35" s="88"/>
      <c r="E35" s="89"/>
      <c r="F35" s="86"/>
      <c r="G35" s="90"/>
    </row>
    <row r="36" customFormat="1" ht="15" spans="1:7">
      <c r="A36" s="9">
        <v>1</v>
      </c>
      <c r="B36" s="9" t="s">
        <v>13</v>
      </c>
      <c r="C36" s="68" t="s">
        <v>197</v>
      </c>
      <c r="D36" s="69">
        <v>70495</v>
      </c>
      <c r="E36" s="13">
        <f>(D36*0.76)-7000</f>
        <v>46576.2</v>
      </c>
      <c r="F36" s="9" t="s">
        <v>15</v>
      </c>
      <c r="G36" s="70">
        <f>E36*A36</f>
        <v>46576.2</v>
      </c>
    </row>
    <row r="37" customFormat="1" ht="15" spans="1:7">
      <c r="A37" s="15"/>
      <c r="B37" s="15"/>
      <c r="C37" s="71" t="s">
        <v>57</v>
      </c>
      <c r="D37" s="72"/>
      <c r="E37" s="19"/>
      <c r="F37" s="15"/>
      <c r="G37" s="73"/>
    </row>
    <row r="38" customFormat="1" ht="15.75" spans="1:7">
      <c r="A38" s="21"/>
      <c r="B38" s="21"/>
      <c r="C38" s="74" t="s">
        <v>198</v>
      </c>
      <c r="D38" s="55"/>
      <c r="E38" s="25"/>
      <c r="F38" s="21"/>
      <c r="G38" s="75"/>
    </row>
    <row r="39" s="1" customFormat="1" ht="17.25" spans="1:7">
      <c r="A39" s="27" t="s">
        <v>23</v>
      </c>
      <c r="B39" s="35"/>
      <c r="C39" s="35"/>
      <c r="D39" s="28"/>
      <c r="E39" s="29"/>
      <c r="F39" s="36" t="s">
        <v>15</v>
      </c>
      <c r="G39" s="31">
        <f>SUM(G33:G38)</f>
        <v>134092.8</v>
      </c>
    </row>
    <row r="40" s="1" customFormat="1" ht="15" spans="1:7">
      <c r="A40" s="51" t="s">
        <v>24</v>
      </c>
      <c r="B40" s="52"/>
      <c r="C40" s="53"/>
      <c r="D40" s="54"/>
      <c r="E40" s="55"/>
      <c r="F40" s="21" t="s">
        <v>15</v>
      </c>
      <c r="G40" s="56">
        <v>42360</v>
      </c>
    </row>
    <row r="41" customFormat="1" ht="15.75" spans="1:8">
      <c r="A41" s="39" t="s">
        <v>25</v>
      </c>
      <c r="B41" s="57"/>
      <c r="C41" s="57"/>
      <c r="D41" s="40"/>
      <c r="E41" s="41"/>
      <c r="F41" s="42" t="s">
        <v>15</v>
      </c>
      <c r="G41" s="43">
        <v>600</v>
      </c>
      <c r="H41" s="2"/>
    </row>
    <row r="42" s="1" customFormat="1" ht="17.25" spans="1:7">
      <c r="A42" s="27" t="s">
        <v>26</v>
      </c>
      <c r="B42" s="35"/>
      <c r="C42" s="35"/>
      <c r="D42" s="28"/>
      <c r="E42" s="29"/>
      <c r="F42" s="36" t="s">
        <v>15</v>
      </c>
      <c r="G42" s="31">
        <f>SUM(G39:G41)</f>
        <v>177052.8</v>
      </c>
    </row>
    <row r="43" ht="16.5" spans="1:7">
      <c r="A43" s="32"/>
      <c r="B43" s="32"/>
      <c r="C43" s="32"/>
      <c r="D43" s="32"/>
      <c r="E43" s="32"/>
      <c r="F43" s="37"/>
      <c r="G43" s="34"/>
    </row>
    <row r="44" spans="1:1">
      <c r="A44" s="1" t="s">
        <v>27</v>
      </c>
    </row>
    <row r="45" spans="2:2">
      <c r="B45" s="1" t="s">
        <v>28</v>
      </c>
    </row>
    <row r="47" s="1" customFormat="1" spans="1:1">
      <c r="A47" s="1" t="s">
        <v>29</v>
      </c>
    </row>
    <row r="48" customFormat="1" ht="15" spans="1:2">
      <c r="A48" s="49"/>
      <c r="B48" s="58" t="s">
        <v>199</v>
      </c>
    </row>
    <row r="49" customFormat="1" ht="15" spans="1:2">
      <c r="A49" s="49"/>
      <c r="B49" s="1" t="s">
        <v>30</v>
      </c>
    </row>
    <row r="50" customFormat="1" ht="15" spans="1:2">
      <c r="A50" s="49"/>
      <c r="B50" s="1" t="s">
        <v>31</v>
      </c>
    </row>
    <row r="52" spans="1:1">
      <c r="A52" s="1" t="s">
        <v>33</v>
      </c>
    </row>
    <row r="53" spans="2:2">
      <c r="B53" s="1" t="s">
        <v>35</v>
      </c>
    </row>
    <row r="55" spans="1:1">
      <c r="A55" s="1" t="s">
        <v>36</v>
      </c>
    </row>
    <row r="56" spans="2:2">
      <c r="B56" s="1" t="s">
        <v>37</v>
      </c>
    </row>
    <row r="57" spans="2:2">
      <c r="B57" s="44" t="s">
        <v>323</v>
      </c>
    </row>
    <row r="59" spans="2:2">
      <c r="B59" s="1" t="s">
        <v>39</v>
      </c>
    </row>
    <row r="61" spans="2:2">
      <c r="B61" s="1" t="s">
        <v>40</v>
      </c>
    </row>
    <row r="62" spans="2:2">
      <c r="B62" s="46"/>
    </row>
    <row r="63" spans="2:2">
      <c r="B63" s="46"/>
    </row>
    <row r="67" spans="1:1">
      <c r="A67" s="1" t="s">
        <v>41</v>
      </c>
    </row>
    <row r="70" spans="1:1">
      <c r="A70" s="1" t="s">
        <v>42</v>
      </c>
    </row>
    <row r="71" spans="1:1">
      <c r="A71" s="1" t="s">
        <v>43</v>
      </c>
    </row>
    <row r="74" spans="1:4">
      <c r="A74" s="1" t="s">
        <v>44</v>
      </c>
      <c r="D74" s="1" t="s">
        <v>45</v>
      </c>
    </row>
    <row r="77" spans="1:4">
      <c r="A77" s="1" t="s">
        <v>46</v>
      </c>
      <c r="D77" s="1" t="s">
        <v>47</v>
      </c>
    </row>
    <row r="78" spans="1:4">
      <c r="A78" s="1" t="s">
        <v>48</v>
      </c>
      <c r="D78" s="1" t="s">
        <v>49</v>
      </c>
    </row>
    <row r="82" spans="1:5">
      <c r="A82" s="1" t="s">
        <v>370</v>
      </c>
      <c r="D82" s="1" t="s">
        <v>51</v>
      </c>
      <c r="E82" s="1" t="s">
        <v>52</v>
      </c>
    </row>
    <row r="83" spans="1:5">
      <c r="A83" s="1" t="s">
        <v>159</v>
      </c>
      <c r="E83" s="1" t="s">
        <v>54</v>
      </c>
    </row>
  </sheetData>
  <mergeCells count="31">
    <mergeCell ref="A4:B4"/>
    <mergeCell ref="A26:E26"/>
    <mergeCell ref="A28:E28"/>
    <mergeCell ref="A29:E29"/>
    <mergeCell ref="A39:E39"/>
    <mergeCell ref="A41:E41"/>
    <mergeCell ref="A42:E42"/>
    <mergeCell ref="A20:A22"/>
    <mergeCell ref="A23:A25"/>
    <mergeCell ref="A33:A35"/>
    <mergeCell ref="A36:A38"/>
    <mergeCell ref="B20:B22"/>
    <mergeCell ref="B23:B25"/>
    <mergeCell ref="B33:B35"/>
    <mergeCell ref="B36:B38"/>
    <mergeCell ref="D20:D22"/>
    <mergeCell ref="D23:D25"/>
    <mergeCell ref="D33:D35"/>
    <mergeCell ref="D36:D38"/>
    <mergeCell ref="E20:E22"/>
    <mergeCell ref="E23:E25"/>
    <mergeCell ref="E33:E35"/>
    <mergeCell ref="E36:E38"/>
    <mergeCell ref="F20:F22"/>
    <mergeCell ref="F23:F25"/>
    <mergeCell ref="F33:F35"/>
    <mergeCell ref="F36:F38"/>
    <mergeCell ref="G20:G22"/>
    <mergeCell ref="G23:G25"/>
    <mergeCell ref="G33:G35"/>
    <mergeCell ref="G36:G38"/>
  </mergeCells>
  <pageMargins left="0.393055555555556" right="0.17" top="0.84" bottom="0.590277777777778" header="0.5" footer="0.196527777777778"/>
  <pageSetup paperSize="1" scale="57" orientation="portrait" horizontalDpi="120" verticalDpi="7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16" workbookViewId="0">
      <selection activeCell="A74" sqref="A7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371</v>
      </c>
      <c r="B7" s="3"/>
    </row>
    <row r="8" spans="1:2">
      <c r="A8" s="3" t="s">
        <v>103</v>
      </c>
      <c r="B8" s="3"/>
    </row>
    <row r="9" spans="1:2">
      <c r="A9" s="66" t="s">
        <v>372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8" spans="1:1">
      <c r="A18" s="1" t="s">
        <v>373</v>
      </c>
    </row>
    <row r="19" ht="15" customHeight="1" spans="2:3">
      <c r="B19" s="44"/>
      <c r="C19" s="4" t="s">
        <v>104</v>
      </c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11" t="s">
        <v>145</v>
      </c>
      <c r="D21" s="12">
        <v>37695</v>
      </c>
      <c r="E21" s="13">
        <f>(D21*0.78)-1200</f>
        <v>28202.1</v>
      </c>
      <c r="F21" s="9" t="s">
        <v>15</v>
      </c>
      <c r="G21" s="14">
        <f>E21*A21</f>
        <v>28202.1</v>
      </c>
    </row>
    <row r="22" spans="1:7">
      <c r="A22" s="15"/>
      <c r="B22" s="15"/>
      <c r="C22" s="17" t="s">
        <v>108</v>
      </c>
      <c r="D22" s="18"/>
      <c r="E22" s="19"/>
      <c r="F22" s="15"/>
      <c r="G22" s="20"/>
    </row>
    <row r="23" spans="1:7">
      <c r="A23" s="15"/>
      <c r="B23" s="15"/>
      <c r="C23" s="17" t="s">
        <v>146</v>
      </c>
      <c r="D23" s="18"/>
      <c r="E23" s="19"/>
      <c r="F23" s="15"/>
      <c r="G23" s="20"/>
    </row>
    <row r="24" ht="15" spans="1:7">
      <c r="A24" s="21"/>
      <c r="B24" s="21"/>
      <c r="C24" s="23" t="s">
        <v>147</v>
      </c>
      <c r="D24" s="24"/>
      <c r="E24" s="25"/>
      <c r="F24" s="21"/>
      <c r="G24" s="26"/>
    </row>
    <row r="25" ht="15" spans="1:7">
      <c r="A25" s="39" t="s">
        <v>25</v>
      </c>
      <c r="B25" s="57"/>
      <c r="C25" s="57"/>
      <c r="D25" s="40"/>
      <c r="E25" s="41"/>
      <c r="F25" s="42" t="s">
        <v>15</v>
      </c>
      <c r="G25" s="43">
        <v>600</v>
      </c>
    </row>
    <row r="26" ht="17.25" spans="1:7">
      <c r="A26" s="27" t="s">
        <v>87</v>
      </c>
      <c r="B26" s="35"/>
      <c r="C26" s="35"/>
      <c r="D26" s="28"/>
      <c r="E26" s="29"/>
      <c r="F26" s="36" t="s">
        <v>15</v>
      </c>
      <c r="G26" s="31">
        <f>SUM(G21:G25)</f>
        <v>28802.1</v>
      </c>
    </row>
    <row r="27" ht="16.5" spans="1:7">
      <c r="A27" s="32"/>
      <c r="B27" s="32"/>
      <c r="C27" s="32"/>
      <c r="D27" s="32"/>
      <c r="E27" s="32"/>
      <c r="F27" s="33"/>
      <c r="G27" s="34"/>
    </row>
    <row r="28" ht="15" customHeight="1" spans="2:3">
      <c r="B28" s="44"/>
      <c r="C28" s="4" t="s">
        <v>111</v>
      </c>
    </row>
    <row r="29" ht="26.25" spans="1:7">
      <c r="A29" s="5" t="s">
        <v>7</v>
      </c>
      <c r="B29" s="5" t="s">
        <v>8</v>
      </c>
      <c r="C29" s="5" t="s">
        <v>9</v>
      </c>
      <c r="D29" s="5" t="s">
        <v>10</v>
      </c>
      <c r="E29" s="6" t="s">
        <v>11</v>
      </c>
      <c r="F29" s="7"/>
      <c r="G29" s="8" t="s">
        <v>12</v>
      </c>
    </row>
    <row r="30" spans="1:7">
      <c r="A30" s="9">
        <v>1</v>
      </c>
      <c r="B30" s="9" t="s">
        <v>13</v>
      </c>
      <c r="C30" s="11" t="s">
        <v>150</v>
      </c>
      <c r="D30" s="69">
        <v>44195</v>
      </c>
      <c r="E30" s="13">
        <f>(D30*0.78)-1800</f>
        <v>32672.1</v>
      </c>
      <c r="F30" s="9" t="s">
        <v>15</v>
      </c>
      <c r="G30" s="70">
        <f>E30*A30</f>
        <v>32672.1</v>
      </c>
    </row>
    <row r="31" spans="1:7">
      <c r="A31" s="15"/>
      <c r="B31" s="15"/>
      <c r="C31" s="17" t="s">
        <v>114</v>
      </c>
      <c r="D31" s="72"/>
      <c r="E31" s="19"/>
      <c r="F31" s="15"/>
      <c r="G31" s="73"/>
    </row>
    <row r="32" spans="1:7">
      <c r="A32" s="15"/>
      <c r="B32" s="15"/>
      <c r="C32" s="17" t="s">
        <v>151</v>
      </c>
      <c r="D32" s="72"/>
      <c r="E32" s="19"/>
      <c r="F32" s="15"/>
      <c r="G32" s="73"/>
    </row>
    <row r="33" ht="15" spans="1:7">
      <c r="A33" s="21"/>
      <c r="B33" s="21"/>
      <c r="C33" s="23" t="s">
        <v>152</v>
      </c>
      <c r="D33" s="55"/>
      <c r="E33" s="25"/>
      <c r="F33" s="21"/>
      <c r="G33" s="75"/>
    </row>
    <row r="34" ht="15" spans="1:7">
      <c r="A34" s="39" t="s">
        <v>25</v>
      </c>
      <c r="B34" s="57"/>
      <c r="C34" s="57"/>
      <c r="D34" s="40"/>
      <c r="E34" s="41"/>
      <c r="F34" s="42" t="s">
        <v>15</v>
      </c>
      <c r="G34" s="43">
        <v>600</v>
      </c>
    </row>
    <row r="35" ht="17.25" spans="1:7">
      <c r="A35" s="27" t="s">
        <v>87</v>
      </c>
      <c r="B35" s="35"/>
      <c r="C35" s="35"/>
      <c r="D35" s="28"/>
      <c r="E35" s="29"/>
      <c r="F35" s="36" t="s">
        <v>15</v>
      </c>
      <c r="G35" s="31">
        <f>SUM(G30:G34)</f>
        <v>33272.1</v>
      </c>
    </row>
    <row r="36" ht="16.5" spans="1:7">
      <c r="A36" s="32"/>
      <c r="B36" s="32"/>
      <c r="C36" s="32"/>
      <c r="D36" s="32"/>
      <c r="E36" s="32"/>
      <c r="F36" s="33"/>
      <c r="G36" s="34"/>
    </row>
    <row r="37" spans="1:1">
      <c r="A37" s="1" t="s">
        <v>27</v>
      </c>
    </row>
    <row r="38" spans="2:2">
      <c r="B38" s="1" t="s">
        <v>28</v>
      </c>
    </row>
    <row r="40" s="1" customFormat="1" spans="1:1">
      <c r="A40" s="1" t="s">
        <v>29</v>
      </c>
    </row>
    <row r="41" customFormat="1" ht="15" spans="1:2">
      <c r="A41" s="49"/>
      <c r="B41" s="1" t="s">
        <v>30</v>
      </c>
    </row>
    <row r="43" spans="1:1">
      <c r="A43" s="1" t="s">
        <v>73</v>
      </c>
    </row>
    <row r="44" spans="2:2">
      <c r="B44" s="1" t="s">
        <v>120</v>
      </c>
    </row>
    <row r="46" spans="1:1">
      <c r="A46" s="1" t="s">
        <v>33</v>
      </c>
    </row>
    <row r="47" spans="2:2">
      <c r="B47" s="1" t="s">
        <v>121</v>
      </c>
    </row>
    <row r="49" spans="1:1">
      <c r="A49" s="1" t="s">
        <v>36</v>
      </c>
    </row>
    <row r="50" spans="2:2">
      <c r="B50" s="1" t="s">
        <v>37</v>
      </c>
    </row>
    <row r="52" spans="2:2">
      <c r="B52" s="1" t="s">
        <v>39</v>
      </c>
    </row>
    <row r="54" spans="2:2">
      <c r="B54" s="1" t="s">
        <v>40</v>
      </c>
    </row>
    <row r="55" spans="2:2">
      <c r="B55" s="2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44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374</v>
      </c>
      <c r="D74" s="1" t="s">
        <v>51</v>
      </c>
      <c r="E74" s="1" t="s">
        <v>52</v>
      </c>
    </row>
    <row r="75" spans="1:5">
      <c r="A75" s="1" t="s">
        <v>375</v>
      </c>
      <c r="E75" s="1" t="s">
        <v>54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590277777777778" header="0.5" footer="0.196527777777778"/>
  <pageSetup paperSize="1" scale="64" orientation="portrait" horizontalDpi="120" verticalDpi="7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workbookViewId="0">
      <selection activeCell="E20" sqref="E20:E22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46091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155</v>
      </c>
    </row>
    <row r="8" spans="1:1">
      <c r="A8" s="3" t="s">
        <v>156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376</v>
      </c>
    </row>
    <row r="18" ht="15" spans="3:3">
      <c r="C18" s="67" t="s">
        <v>377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205</v>
      </c>
      <c r="D20" s="69">
        <v>113195</v>
      </c>
      <c r="E20" s="13">
        <f>(D20*0.76)-7000</f>
        <v>79028.2</v>
      </c>
      <c r="F20" s="9" t="s">
        <v>15</v>
      </c>
      <c r="G20" s="70">
        <f>E20*A20</f>
        <v>79028.2</v>
      </c>
    </row>
    <row r="21" spans="1:7">
      <c r="A21" s="15"/>
      <c r="B21" s="15"/>
      <c r="C21" s="71" t="s">
        <v>85</v>
      </c>
      <c r="D21" s="72"/>
      <c r="E21" s="19"/>
      <c r="F21" s="15"/>
      <c r="G21" s="73"/>
    </row>
    <row r="22" ht="15" spans="1:7">
      <c r="A22" s="21"/>
      <c r="B22" s="21"/>
      <c r="C22" s="74" t="s">
        <v>206</v>
      </c>
      <c r="D22" s="55"/>
      <c r="E22" s="25"/>
      <c r="F22" s="21"/>
      <c r="G22" s="75"/>
    </row>
    <row r="23" ht="15" spans="1:7">
      <c r="A23" s="39" t="s">
        <v>25</v>
      </c>
      <c r="B23" s="57"/>
      <c r="C23" s="57"/>
      <c r="D23" s="40"/>
      <c r="E23" s="41"/>
      <c r="F23" s="42" t="s">
        <v>15</v>
      </c>
      <c r="G23" s="43">
        <v>600</v>
      </c>
    </row>
    <row r="24" ht="17.25" spans="1:7">
      <c r="A24" s="27" t="s">
        <v>23</v>
      </c>
      <c r="B24" s="35"/>
      <c r="C24" s="35"/>
      <c r="D24" s="28"/>
      <c r="E24" s="29"/>
      <c r="F24" s="36" t="s">
        <v>15</v>
      </c>
      <c r="G24" s="31">
        <f>SUM(G20:G23)</f>
        <v>79628.2</v>
      </c>
    </row>
    <row r="26" ht="15" spans="3:3">
      <c r="C26" s="67" t="s">
        <v>378</v>
      </c>
    </row>
    <row r="27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spans="1:7">
      <c r="A28" s="9">
        <v>1</v>
      </c>
      <c r="B28" s="9" t="s">
        <v>13</v>
      </c>
      <c r="C28" s="68" t="s">
        <v>84</v>
      </c>
      <c r="D28" s="69">
        <v>108995</v>
      </c>
      <c r="E28" s="13">
        <f>(D28*0.76)-10500</f>
        <v>72336.2</v>
      </c>
      <c r="F28" s="9" t="s">
        <v>15</v>
      </c>
      <c r="G28" s="70">
        <f>E28*A28</f>
        <v>72336.2</v>
      </c>
    </row>
    <row r="29" spans="1:7">
      <c r="A29" s="15"/>
      <c r="B29" s="15"/>
      <c r="C29" s="71" t="s">
        <v>85</v>
      </c>
      <c r="D29" s="72"/>
      <c r="E29" s="19"/>
      <c r="F29" s="15"/>
      <c r="G29" s="73"/>
    </row>
    <row r="30" ht="15" spans="1:7">
      <c r="A30" s="21"/>
      <c r="B30" s="21"/>
      <c r="C30" s="74" t="s">
        <v>86</v>
      </c>
      <c r="D30" s="55"/>
      <c r="E30" s="25"/>
      <c r="F30" s="21"/>
      <c r="G30" s="75"/>
    </row>
    <row r="31" ht="15" spans="1:7">
      <c r="A31" s="39" t="s">
        <v>25</v>
      </c>
      <c r="B31" s="57"/>
      <c r="C31" s="57"/>
      <c r="D31" s="40"/>
      <c r="E31" s="41"/>
      <c r="F31" s="42" t="s">
        <v>15</v>
      </c>
      <c r="G31" s="43">
        <v>600</v>
      </c>
    </row>
    <row r="32" ht="17.25" spans="1:7">
      <c r="A32" s="27" t="s">
        <v>23</v>
      </c>
      <c r="B32" s="35"/>
      <c r="C32" s="35"/>
      <c r="D32" s="28"/>
      <c r="E32" s="29"/>
      <c r="F32" s="36" t="s">
        <v>15</v>
      </c>
      <c r="G32" s="31">
        <f>SUM(G28:G31)</f>
        <v>72936.2</v>
      </c>
    </row>
    <row r="33" ht="16.5" spans="1:7">
      <c r="A33" s="32"/>
      <c r="B33" s="32"/>
      <c r="C33" s="32"/>
      <c r="D33" s="32"/>
      <c r="E33" s="32"/>
      <c r="F33" s="37"/>
      <c r="G33" s="34"/>
    </row>
    <row r="34" spans="1:1">
      <c r="A34" s="1" t="s">
        <v>27</v>
      </c>
    </row>
    <row r="35" spans="2:2">
      <c r="B35" s="1" t="s">
        <v>28</v>
      </c>
    </row>
    <row r="37" spans="1:1">
      <c r="A37" s="1" t="s">
        <v>73</v>
      </c>
    </row>
    <row r="38" spans="2:2">
      <c r="B38" s="59" t="s">
        <v>379</v>
      </c>
    </row>
    <row r="39" spans="2:2">
      <c r="B39" s="60" t="s">
        <v>380</v>
      </c>
    </row>
    <row r="40" spans="2:2">
      <c r="B40" s="60" t="s">
        <v>381</v>
      </c>
    </row>
    <row r="42" spans="1:1">
      <c r="A42" s="1" t="s">
        <v>33</v>
      </c>
    </row>
    <row r="43" customFormat="1" ht="15" spans="2:2">
      <c r="B43" s="1" t="s">
        <v>88</v>
      </c>
    </row>
    <row r="44" s="2" customFormat="1" spans="2:2">
      <c r="B44" s="1"/>
    </row>
    <row r="45" spans="1:1">
      <c r="A45" s="1" t="s">
        <v>36</v>
      </c>
    </row>
    <row r="46" spans="2:2">
      <c r="B46" s="1" t="s">
        <v>37</v>
      </c>
    </row>
    <row r="47" spans="2:2">
      <c r="B47" s="1" t="s">
        <v>39</v>
      </c>
    </row>
    <row r="49" spans="2:2">
      <c r="B49" s="1" t="s">
        <v>40</v>
      </c>
    </row>
    <row r="51" spans="2:2">
      <c r="B51" s="92" t="s">
        <v>382</v>
      </c>
    </row>
    <row r="55" spans="2:2">
      <c r="B55" s="46"/>
    </row>
    <row r="56" spans="2:2">
      <c r="B56" s="46"/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99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2" spans="1:5">
      <c r="A72" s="1" t="s">
        <v>383</v>
      </c>
      <c r="D72" s="1" t="s">
        <v>51</v>
      </c>
      <c r="E72" s="1" t="s">
        <v>52</v>
      </c>
    </row>
    <row r="73" spans="1:5">
      <c r="A73" s="1" t="s">
        <v>384</v>
      </c>
      <c r="E73" s="1" t="s">
        <v>54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4" workbookViewId="0">
      <selection activeCell="G57" sqref="G57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46092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155</v>
      </c>
    </row>
    <row r="8" spans="1:1">
      <c r="A8" s="3" t="s">
        <v>156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157</v>
      </c>
    </row>
    <row r="18" ht="15" spans="3:3">
      <c r="C18" s="67" t="s">
        <v>104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105</v>
      </c>
      <c r="D20" s="69">
        <v>42995</v>
      </c>
      <c r="E20" s="13">
        <f>(D20*0.76)-6500</f>
        <v>26176.2</v>
      </c>
      <c r="F20" s="9" t="s">
        <v>15</v>
      </c>
      <c r="G20" s="70">
        <f>E20*A20</f>
        <v>26176.2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106</v>
      </c>
      <c r="D22" s="55"/>
      <c r="E22" s="25"/>
      <c r="F22" s="21"/>
      <c r="G22" s="75"/>
    </row>
    <row r="23" ht="15" spans="1:7">
      <c r="A23" s="39" t="s">
        <v>25</v>
      </c>
      <c r="B23" s="57"/>
      <c r="C23" s="57"/>
      <c r="D23" s="40"/>
      <c r="E23" s="41"/>
      <c r="F23" s="42" t="s">
        <v>15</v>
      </c>
      <c r="G23" s="43">
        <v>600</v>
      </c>
    </row>
    <row r="24" ht="17.25" spans="1:7">
      <c r="A24" s="27" t="s">
        <v>23</v>
      </c>
      <c r="B24" s="35"/>
      <c r="C24" s="35"/>
      <c r="D24" s="28"/>
      <c r="E24" s="29"/>
      <c r="F24" s="36" t="s">
        <v>15</v>
      </c>
      <c r="G24" s="31">
        <f>SUM(G20:G23)</f>
        <v>26776.2</v>
      </c>
    </row>
    <row r="26" ht="15" spans="3:3">
      <c r="C26" s="67" t="s">
        <v>111</v>
      </c>
    </row>
    <row r="27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spans="1:7">
      <c r="A28" s="9">
        <v>1</v>
      </c>
      <c r="B28" s="9" t="s">
        <v>13</v>
      </c>
      <c r="C28" s="68" t="s">
        <v>112</v>
      </c>
      <c r="D28" s="69">
        <v>60595</v>
      </c>
      <c r="E28" s="13">
        <f>(D28*0.76)-7000</f>
        <v>39052.2</v>
      </c>
      <c r="F28" s="9" t="s">
        <v>15</v>
      </c>
      <c r="G28" s="70">
        <f>E28*A28</f>
        <v>39052.2</v>
      </c>
    </row>
    <row r="29" spans="1:7">
      <c r="A29" s="15"/>
      <c r="B29" s="15"/>
      <c r="C29" s="71" t="s">
        <v>57</v>
      </c>
      <c r="D29" s="72"/>
      <c r="E29" s="19"/>
      <c r="F29" s="15"/>
      <c r="G29" s="73"/>
    </row>
    <row r="30" ht="15" spans="1:7">
      <c r="A30" s="21"/>
      <c r="B30" s="21"/>
      <c r="C30" s="74" t="s">
        <v>106</v>
      </c>
      <c r="D30" s="55"/>
      <c r="E30" s="25"/>
      <c r="F30" s="21"/>
      <c r="G30" s="75"/>
    </row>
    <row r="31" ht="15" spans="1:7">
      <c r="A31" s="39" t="s">
        <v>25</v>
      </c>
      <c r="B31" s="57"/>
      <c r="C31" s="57"/>
      <c r="D31" s="40"/>
      <c r="E31" s="41"/>
      <c r="F31" s="42" t="s">
        <v>15</v>
      </c>
      <c r="G31" s="43">
        <v>600</v>
      </c>
    </row>
    <row r="32" ht="17.25" spans="1:7">
      <c r="A32" s="27" t="s">
        <v>23</v>
      </c>
      <c r="B32" s="35"/>
      <c r="C32" s="35"/>
      <c r="D32" s="28"/>
      <c r="E32" s="29"/>
      <c r="F32" s="36" t="s">
        <v>15</v>
      </c>
      <c r="G32" s="31">
        <f>SUM(G28:G31)</f>
        <v>39652.2</v>
      </c>
    </row>
    <row r="33" ht="16.5" spans="1:7">
      <c r="A33" s="32"/>
      <c r="B33" s="32"/>
      <c r="C33" s="32"/>
      <c r="D33" s="32"/>
      <c r="E33" s="32"/>
      <c r="F33" s="37"/>
      <c r="G33" s="34"/>
    </row>
    <row r="34" spans="1:1">
      <c r="A34" s="1" t="s">
        <v>27</v>
      </c>
    </row>
    <row r="35" spans="2:2">
      <c r="B35" s="1" t="s">
        <v>28</v>
      </c>
    </row>
    <row r="37" spans="1:1">
      <c r="A37" s="1" t="s">
        <v>73</v>
      </c>
    </row>
    <row r="38" spans="2:2">
      <c r="B38" s="1" t="s">
        <v>117</v>
      </c>
    </row>
    <row r="39" spans="2:2">
      <c r="B39" s="1" t="s">
        <v>118</v>
      </c>
    </row>
    <row r="40" spans="2:2">
      <c r="B40" s="1" t="s">
        <v>119</v>
      </c>
    </row>
    <row r="42" spans="1:1">
      <c r="A42" s="1" t="s">
        <v>33</v>
      </c>
    </row>
    <row r="43" customFormat="1" ht="15" spans="2:2">
      <c r="B43" s="1" t="s">
        <v>35</v>
      </c>
    </row>
    <row r="44" s="2" customFormat="1" spans="2:2">
      <c r="B44" s="1"/>
    </row>
    <row r="45" spans="1:1">
      <c r="A45" s="1" t="s">
        <v>36</v>
      </c>
    </row>
    <row r="46" spans="2:2">
      <c r="B46" s="1" t="s">
        <v>37</v>
      </c>
    </row>
    <row r="47" spans="2:2">
      <c r="B47" s="1" t="s">
        <v>39</v>
      </c>
    </row>
    <row r="49" spans="2:2">
      <c r="B49" s="1" t="s">
        <v>40</v>
      </c>
    </row>
    <row r="51" spans="2:2">
      <c r="B51" s="92" t="s">
        <v>382</v>
      </c>
    </row>
    <row r="55" spans="2:2">
      <c r="B55" s="46"/>
    </row>
    <row r="56" spans="2:2">
      <c r="B56" s="46"/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99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385</v>
      </c>
      <c r="D73" s="1" t="s">
        <v>51</v>
      </c>
      <c r="E73" s="1" t="s">
        <v>52</v>
      </c>
    </row>
    <row r="74" spans="1:5">
      <c r="A74" s="1" t="s">
        <v>159</v>
      </c>
      <c r="E74" s="1" t="s">
        <v>54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zoomScaleSheetLayoutView="60" workbookViewId="0">
      <selection activeCell="F21" sqref="F21:F23"/>
    </sheetView>
  </sheetViews>
  <sheetFormatPr defaultColWidth="9.1047619047619" defaultRowHeight="14.25" outlineLevelCol="7"/>
  <cols>
    <col min="1" max="1" width="6.55238095238095" style="96" customWidth="1"/>
    <col min="2" max="2" width="10.2857142857143" style="96" customWidth="1"/>
    <col min="3" max="3" width="51.2857142857143" style="96" customWidth="1"/>
    <col min="4" max="4" width="11.5714285714286" style="96" customWidth="1"/>
    <col min="5" max="5" width="12.552380952381" style="96" customWidth="1"/>
    <col min="6" max="6" width="14.1428571428571" style="96" customWidth="1"/>
    <col min="7" max="7" width="5.66666666666667" style="96" customWidth="1"/>
    <col min="8" max="8" width="15" style="96" customWidth="1"/>
    <col min="9" max="16384" width="9.1047619047619" style="96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91</v>
      </c>
      <c r="B7" s="1"/>
    </row>
    <row r="8" spans="1:2">
      <c r="A8" s="1" t="s">
        <v>92</v>
      </c>
      <c r="B8" s="1"/>
    </row>
    <row r="9" spans="1:2">
      <c r="A9" s="1" t="s">
        <v>93</v>
      </c>
      <c r="B9" s="1"/>
    </row>
    <row r="10" spans="2:2">
      <c r="B10" s="1"/>
    </row>
    <row r="12" spans="1:1">
      <c r="A12" s="96" t="s">
        <v>3</v>
      </c>
    </row>
    <row r="14" spans="2:2">
      <c r="B14" s="96" t="s">
        <v>4</v>
      </c>
    </row>
    <row r="15" spans="2:2">
      <c r="B15" s="96" t="s">
        <v>5</v>
      </c>
    </row>
    <row r="18" spans="1:1">
      <c r="A18" s="96" t="s">
        <v>94</v>
      </c>
    </row>
    <row r="19" ht="15" spans="3:3">
      <c r="C19" s="67"/>
    </row>
    <row r="20" ht="25.5" customHeight="1" spans="1:8">
      <c r="A20" s="97" t="s">
        <v>7</v>
      </c>
      <c r="B20" s="97" t="s">
        <v>8</v>
      </c>
      <c r="C20" s="97" t="s">
        <v>9</v>
      </c>
      <c r="D20" s="97" t="s">
        <v>10</v>
      </c>
      <c r="E20" s="97" t="s">
        <v>95</v>
      </c>
      <c r="F20" s="98" t="s">
        <v>11</v>
      </c>
      <c r="G20" s="99"/>
      <c r="H20" s="100" t="s">
        <v>12</v>
      </c>
    </row>
    <row r="21" spans="1:8">
      <c r="A21" s="9">
        <v>2</v>
      </c>
      <c r="B21" s="9" t="s">
        <v>13</v>
      </c>
      <c r="C21" s="68" t="s">
        <v>96</v>
      </c>
      <c r="D21" s="69">
        <v>168995</v>
      </c>
      <c r="E21" s="79">
        <f>D21/1.12</f>
        <v>150888.392857143</v>
      </c>
      <c r="F21" s="79">
        <f>(E21*0.76)-14000</f>
        <v>100675.178571429</v>
      </c>
      <c r="G21" s="76" t="s">
        <v>15</v>
      </c>
      <c r="H21" s="115">
        <f>F21*A21</f>
        <v>201350.357142857</v>
      </c>
    </row>
    <row r="22" spans="1:8">
      <c r="A22" s="15"/>
      <c r="B22" s="15"/>
      <c r="C22" s="71" t="s">
        <v>85</v>
      </c>
      <c r="D22" s="72"/>
      <c r="E22" s="84"/>
      <c r="F22" s="84"/>
      <c r="G22" s="81"/>
      <c r="H22" s="118"/>
    </row>
    <row r="23" ht="15" spans="1:8">
      <c r="A23" s="21"/>
      <c r="B23" s="21"/>
      <c r="C23" s="74" t="s">
        <v>97</v>
      </c>
      <c r="D23" s="55"/>
      <c r="E23" s="89"/>
      <c r="F23" s="89"/>
      <c r="G23" s="86"/>
      <c r="H23" s="121"/>
    </row>
    <row r="24" ht="17.25" spans="1:8">
      <c r="A24" s="134" t="s">
        <v>23</v>
      </c>
      <c r="B24" s="35"/>
      <c r="C24" s="35"/>
      <c r="D24" s="35"/>
      <c r="E24" s="35"/>
      <c r="F24" s="135"/>
      <c r="G24" s="21" t="s">
        <v>15</v>
      </c>
      <c r="H24" s="136">
        <f>SUM(H21)</f>
        <v>201350.357142857</v>
      </c>
    </row>
    <row r="25" ht="15" spans="1:8">
      <c r="A25" s="137" t="s">
        <v>24</v>
      </c>
      <c r="B25" s="138"/>
      <c r="C25" s="138"/>
      <c r="D25" s="138"/>
      <c r="E25" s="138"/>
      <c r="F25" s="139"/>
      <c r="G25" s="42" t="s">
        <v>15</v>
      </c>
      <c r="H25" s="136">
        <v>59080</v>
      </c>
    </row>
    <row r="26" ht="15" spans="1:8">
      <c r="A26" s="140" t="s">
        <v>25</v>
      </c>
      <c r="B26" s="53"/>
      <c r="C26" s="53"/>
      <c r="D26" s="53"/>
      <c r="E26" s="53"/>
      <c r="F26" s="74"/>
      <c r="G26" s="42" t="s">
        <v>15</v>
      </c>
      <c r="H26" s="136">
        <v>600</v>
      </c>
    </row>
    <row r="27" ht="17.25" spans="1:8">
      <c r="A27" s="104" t="s">
        <v>26</v>
      </c>
      <c r="B27" s="105"/>
      <c r="C27" s="105"/>
      <c r="D27" s="106"/>
      <c r="E27" s="106"/>
      <c r="F27" s="107"/>
      <c r="G27" s="108" t="s">
        <v>15</v>
      </c>
      <c r="H27" s="109">
        <f>SUM(H24:H26)</f>
        <v>261030.357142857</v>
      </c>
    </row>
    <row r="28" ht="16.5" spans="1:8">
      <c r="A28" s="110"/>
      <c r="B28" s="110"/>
      <c r="C28" s="110"/>
      <c r="D28" s="110"/>
      <c r="E28" s="110"/>
      <c r="F28" s="110"/>
      <c r="G28" s="111"/>
      <c r="H28" s="112"/>
    </row>
    <row r="29" spans="1:1">
      <c r="A29" s="96" t="s">
        <v>27</v>
      </c>
    </row>
    <row r="30" spans="2:2">
      <c r="B30" s="96" t="s">
        <v>28</v>
      </c>
    </row>
    <row r="32" s="1" customFormat="1" spans="1:1">
      <c r="A32" s="1" t="s">
        <v>29</v>
      </c>
    </row>
    <row r="33" customFormat="1" ht="15" spans="1:2">
      <c r="A33" s="49"/>
      <c r="B33" s="91" t="s">
        <v>32</v>
      </c>
    </row>
    <row r="34" customFormat="1" ht="15" spans="1:2">
      <c r="A34" s="49"/>
      <c r="B34" s="1" t="s">
        <v>30</v>
      </c>
    </row>
    <row r="35" customFormat="1" ht="15" spans="1:2">
      <c r="A35" s="49"/>
      <c r="B35" s="1" t="s">
        <v>31</v>
      </c>
    </row>
    <row r="36" customFormat="1" ht="15" spans="1:2">
      <c r="A36" s="49"/>
      <c r="B36" s="1"/>
    </row>
    <row r="37" spans="1:1">
      <c r="A37" s="96" t="s">
        <v>33</v>
      </c>
    </row>
    <row r="38" s="96" customFormat="1" spans="2:2">
      <c r="B38" s="1" t="s">
        <v>88</v>
      </c>
    </row>
    <row r="39" s="102" customFormat="1" spans="2:2">
      <c r="B39" s="96"/>
    </row>
    <row r="40" spans="1:1">
      <c r="A40" s="96" t="s">
        <v>36</v>
      </c>
    </row>
    <row r="41" spans="2:2">
      <c r="B41" s="1" t="s">
        <v>98</v>
      </c>
    </row>
    <row r="43" spans="2:2">
      <c r="B43" s="96" t="s">
        <v>39</v>
      </c>
    </row>
    <row r="44" spans="2:2">
      <c r="B44" s="96" t="s">
        <v>40</v>
      </c>
    </row>
    <row r="45" spans="2:2">
      <c r="B45" s="46"/>
    </row>
    <row r="46" spans="2:2">
      <c r="B46" s="46"/>
    </row>
    <row r="49" spans="1:1">
      <c r="A49" s="96" t="s">
        <v>41</v>
      </c>
    </row>
    <row r="52" spans="1:1">
      <c r="A52" s="96" t="s">
        <v>42</v>
      </c>
    </row>
    <row r="53" spans="1:1">
      <c r="A53" s="96" t="s">
        <v>43</v>
      </c>
    </row>
    <row r="57" spans="1:4">
      <c r="A57" s="96" t="s">
        <v>99</v>
      </c>
      <c r="D57" s="96" t="s">
        <v>45</v>
      </c>
    </row>
    <row r="60" spans="1:4">
      <c r="A60" s="96" t="s">
        <v>46</v>
      </c>
      <c r="D60" s="96" t="s">
        <v>47</v>
      </c>
    </row>
    <row r="61" spans="1:4">
      <c r="A61" s="96" t="s">
        <v>48</v>
      </c>
      <c r="D61" s="96" t="s">
        <v>49</v>
      </c>
    </row>
    <row r="65" spans="1:6">
      <c r="A65" s="1" t="s">
        <v>100</v>
      </c>
      <c r="D65" s="96" t="s">
        <v>51</v>
      </c>
      <c r="F65" s="96" t="s">
        <v>52</v>
      </c>
    </row>
    <row r="66" spans="1:6">
      <c r="A66" s="1" t="s">
        <v>101</v>
      </c>
      <c r="F66" s="96" t="s">
        <v>54</v>
      </c>
    </row>
  </sheetData>
  <mergeCells count="10">
    <mergeCell ref="A4:B4"/>
    <mergeCell ref="A24:F24"/>
    <mergeCell ref="A27:F27"/>
    <mergeCell ref="A21:A23"/>
    <mergeCell ref="B21:B23"/>
    <mergeCell ref="D21:D23"/>
    <mergeCell ref="E21:E23"/>
    <mergeCell ref="F21:F23"/>
    <mergeCell ref="G21:G23"/>
    <mergeCell ref="H21:H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C16" sqref="C16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46091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386</v>
      </c>
    </row>
    <row r="8" spans="1:1">
      <c r="A8" s="3" t="s">
        <v>387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125</v>
      </c>
    </row>
    <row r="17" ht="15" spans="3:3">
      <c r="C17" s="67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20</v>
      </c>
      <c r="D19" s="69">
        <v>30995</v>
      </c>
      <c r="E19" s="13">
        <f>(D19*0.76)-6500</f>
        <v>17056.2</v>
      </c>
      <c r="F19" s="9" t="s">
        <v>15</v>
      </c>
      <c r="G19" s="70">
        <f>E19*A19</f>
        <v>17056.2</v>
      </c>
    </row>
    <row r="20" spans="1:7">
      <c r="A20" s="15"/>
      <c r="B20" s="15"/>
      <c r="C20" s="71" t="s">
        <v>21</v>
      </c>
      <c r="D20" s="72"/>
      <c r="E20" s="19"/>
      <c r="F20" s="15"/>
      <c r="G20" s="73"/>
    </row>
    <row r="21" ht="15" spans="1:7">
      <c r="A21" s="21"/>
      <c r="B21" s="21"/>
      <c r="C21" s="74" t="s">
        <v>22</v>
      </c>
      <c r="D21" s="55"/>
      <c r="E21" s="25"/>
      <c r="F21" s="21"/>
      <c r="G21" s="75"/>
    </row>
    <row r="22" ht="15" spans="1:7">
      <c r="A22" s="39" t="s">
        <v>25</v>
      </c>
      <c r="B22" s="57"/>
      <c r="C22" s="57"/>
      <c r="D22" s="40"/>
      <c r="E22" s="41"/>
      <c r="F22" s="42" t="s">
        <v>15</v>
      </c>
      <c r="G22" s="43">
        <v>600</v>
      </c>
    </row>
    <row r="23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SUM(G19:G22)</f>
        <v>17656.2</v>
      </c>
    </row>
    <row r="25" spans="1:1">
      <c r="A25" s="1" t="s">
        <v>27</v>
      </c>
    </row>
    <row r="26" spans="2:2">
      <c r="B26" s="1" t="s">
        <v>28</v>
      </c>
    </row>
    <row r="28" s="1" customFormat="1" spans="1:1">
      <c r="A28" s="1" t="s">
        <v>29</v>
      </c>
    </row>
    <row r="29" customFormat="1" ht="15" spans="1:2">
      <c r="A29" s="49"/>
      <c r="B29" s="1" t="s">
        <v>30</v>
      </c>
    </row>
    <row r="31" spans="1:1">
      <c r="A31" s="1" t="s">
        <v>73</v>
      </c>
    </row>
    <row r="32" spans="2:2">
      <c r="B32" s="1" t="s">
        <v>117</v>
      </c>
    </row>
    <row r="33" spans="2:2">
      <c r="B33" s="1" t="s">
        <v>118</v>
      </c>
    </row>
    <row r="34" spans="2:2">
      <c r="B34" s="1" t="s">
        <v>119</v>
      </c>
    </row>
    <row r="36" spans="1:1">
      <c r="A36" s="1" t="s">
        <v>33</v>
      </c>
    </row>
    <row r="37" customFormat="1" ht="15" spans="2:2">
      <c r="B37" s="1" t="s">
        <v>35</v>
      </c>
    </row>
    <row r="38" s="2" customFormat="1" spans="2:2">
      <c r="B38" s="1"/>
    </row>
    <row r="39" spans="1:1">
      <c r="A39" s="1" t="s">
        <v>36</v>
      </c>
    </row>
    <row r="40" spans="2:2">
      <c r="B40" s="1" t="s">
        <v>37</v>
      </c>
    </row>
    <row r="42" spans="2:2">
      <c r="B42" s="1" t="s">
        <v>39</v>
      </c>
    </row>
    <row r="44" spans="2:2">
      <c r="B44" s="1" t="s">
        <v>40</v>
      </c>
    </row>
    <row r="46" spans="2:2">
      <c r="B46" s="46" t="s">
        <v>128</v>
      </c>
    </row>
    <row r="47" spans="2:2">
      <c r="B47" s="92"/>
    </row>
    <row r="49" spans="2:2">
      <c r="B49" s="46"/>
    </row>
    <row r="50" spans="2:2">
      <c r="B50" s="46"/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99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8" spans="1:5">
      <c r="A68" s="1" t="s">
        <v>388</v>
      </c>
      <c r="D68" s="1" t="s">
        <v>51</v>
      </c>
      <c r="E68" s="1" t="s">
        <v>52</v>
      </c>
    </row>
    <row r="69" spans="1:5">
      <c r="A69" s="1" t="s">
        <v>389</v>
      </c>
      <c r="E69" s="1" t="s">
        <v>54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629861111111111" header="0.5" footer="0.196527777777778"/>
  <pageSetup paperSize="1" scale="71" orientation="portrait" horizontalDpi="120" verticalDpi="7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7" workbookViewId="0">
      <selection activeCell="C10" sqref="C10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46092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390</v>
      </c>
    </row>
    <row r="8" s="2" customFormat="1" spans="1:1">
      <c r="A8" s="1" t="s">
        <v>391</v>
      </c>
    </row>
    <row r="9" spans="1:1">
      <c r="A9" s="1" t="s">
        <v>392</v>
      </c>
    </row>
    <row r="12" s="1" customFormat="1" spans="1:1">
      <c r="A12" s="1" t="s">
        <v>3</v>
      </c>
    </row>
    <row r="14" s="1" customFormat="1" spans="2:2">
      <c r="B14" s="1" t="s">
        <v>4</v>
      </c>
    </row>
    <row r="15" s="1" customFormat="1" spans="2:2">
      <c r="B15" s="1" t="s">
        <v>5</v>
      </c>
    </row>
    <row r="17" s="1" customFormat="1" spans="1:1">
      <c r="A17" s="1" t="s">
        <v>94</v>
      </c>
    </row>
    <row r="18" ht="15" spans="3:3">
      <c r="C18" s="67"/>
    </row>
    <row r="19" s="1" customFormat="1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="1" customFormat="1" spans="1:7">
      <c r="A20" s="9">
        <v>1</v>
      </c>
      <c r="B20" s="9" t="s">
        <v>13</v>
      </c>
      <c r="C20" s="68" t="s">
        <v>96</v>
      </c>
      <c r="D20" s="69">
        <v>168995</v>
      </c>
      <c r="E20" s="13">
        <f>(D20*0.76)-14000</f>
        <v>114436.2</v>
      </c>
      <c r="F20" s="9" t="s">
        <v>15</v>
      </c>
      <c r="G20" s="70">
        <f>E20*A20</f>
        <v>114436.2</v>
      </c>
    </row>
    <row r="21" s="1" customFormat="1" spans="1:7">
      <c r="A21" s="15"/>
      <c r="B21" s="15"/>
      <c r="C21" s="71" t="s">
        <v>85</v>
      </c>
      <c r="D21" s="72"/>
      <c r="E21" s="19"/>
      <c r="F21" s="15"/>
      <c r="G21" s="73"/>
    </row>
    <row r="22" s="1" customFormat="1" ht="15" spans="1:7">
      <c r="A22" s="21"/>
      <c r="B22" s="21"/>
      <c r="C22" s="74" t="s">
        <v>97</v>
      </c>
      <c r="D22" s="55"/>
      <c r="E22" s="25"/>
      <c r="F22" s="21"/>
      <c r="G22" s="75"/>
    </row>
    <row r="23" s="1" customFormat="1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SUM(G20)</f>
        <v>114436.2</v>
      </c>
    </row>
    <row r="24" s="1" customFormat="1" ht="15" spans="1:7">
      <c r="A24" s="51" t="s">
        <v>24</v>
      </c>
      <c r="B24" s="52"/>
      <c r="C24" s="53"/>
      <c r="D24" s="54"/>
      <c r="E24" s="55"/>
      <c r="F24" s="21" t="s">
        <v>15</v>
      </c>
      <c r="G24" s="56">
        <v>23165</v>
      </c>
    </row>
    <row r="25" customFormat="1" ht="15.75" spans="1:8">
      <c r="A25" s="39" t="s">
        <v>25</v>
      </c>
      <c r="B25" s="57"/>
      <c r="C25" s="57"/>
      <c r="D25" s="40"/>
      <c r="E25" s="41"/>
      <c r="F25" s="42" t="s">
        <v>15</v>
      </c>
      <c r="G25" s="43">
        <v>600</v>
      </c>
      <c r="H25" s="2"/>
    </row>
    <row r="26" s="1" customFormat="1" ht="17.25" spans="1:7">
      <c r="A26" s="27" t="s">
        <v>26</v>
      </c>
      <c r="B26" s="35"/>
      <c r="C26" s="35"/>
      <c r="D26" s="28"/>
      <c r="E26" s="29"/>
      <c r="F26" s="36" t="s">
        <v>15</v>
      </c>
      <c r="G26" s="31">
        <f>SUM(G23:G25)</f>
        <v>138201.2</v>
      </c>
    </row>
    <row r="27" s="1" customFormat="1" ht="16.5" spans="1:7">
      <c r="A27" s="32"/>
      <c r="B27" s="32"/>
      <c r="C27" s="32"/>
      <c r="D27" s="32"/>
      <c r="E27" s="32"/>
      <c r="F27" s="37"/>
      <c r="G27" s="34"/>
    </row>
    <row r="28" s="1" customFormat="1" spans="1:1">
      <c r="A28" s="1" t="s">
        <v>27</v>
      </c>
    </row>
    <row r="29" s="1" customFormat="1" spans="2:2">
      <c r="B29" s="1" t="s">
        <v>28</v>
      </c>
    </row>
    <row r="30" s="2" customFormat="1" spans="2:2">
      <c r="B30" s="1"/>
    </row>
    <row r="31" s="1" customFormat="1" spans="1:1">
      <c r="A31" s="1" t="s">
        <v>29</v>
      </c>
    </row>
    <row r="32" s="2" customFormat="1" spans="2:2">
      <c r="B32" s="58" t="s">
        <v>199</v>
      </c>
    </row>
    <row r="33" customFormat="1" ht="15" spans="1:2">
      <c r="A33" s="49"/>
      <c r="B33" s="1" t="s">
        <v>30</v>
      </c>
    </row>
    <row r="34" spans="2:2">
      <c r="B34" s="1" t="s">
        <v>31</v>
      </c>
    </row>
    <row r="36" s="1" customFormat="1" spans="1:1">
      <c r="A36" s="1" t="s">
        <v>33</v>
      </c>
    </row>
    <row r="37" s="2" customFormat="1" spans="2:2">
      <c r="B37" s="1" t="s">
        <v>88</v>
      </c>
    </row>
    <row r="38" s="2" customFormat="1" spans="2:2">
      <c r="B38" s="1"/>
    </row>
    <row r="39" s="1" customFormat="1" spans="1:1">
      <c r="A39" s="1" t="s">
        <v>36</v>
      </c>
    </row>
    <row r="40" s="1" customFormat="1" spans="2:2">
      <c r="B40" s="1" t="s">
        <v>37</v>
      </c>
    </row>
    <row r="41" s="2" customFormat="1" spans="2:2">
      <c r="B41" s="44" t="s">
        <v>323</v>
      </c>
    </row>
    <row r="43" s="1" customFormat="1" spans="2:2">
      <c r="B43" s="1" t="s">
        <v>39</v>
      </c>
    </row>
    <row r="45" s="1" customFormat="1" spans="2:2">
      <c r="B45" s="1" t="s">
        <v>40</v>
      </c>
    </row>
    <row r="46" s="2" customFormat="1" spans="2:2">
      <c r="B46" s="1"/>
    </row>
    <row r="47" s="2" customFormat="1" spans="2:2">
      <c r="B47" s="46"/>
    </row>
    <row r="48" s="2" customFormat="1" spans="2:2">
      <c r="B48" s="46"/>
    </row>
    <row r="49" s="2" customFormat="1" spans="2:2">
      <c r="B49" s="1"/>
    </row>
    <row r="52" s="1" customFormat="1" spans="1:1">
      <c r="A52" s="1" t="s">
        <v>41</v>
      </c>
    </row>
    <row r="55" s="1" customFormat="1" spans="1:1">
      <c r="A55" s="1" t="s">
        <v>42</v>
      </c>
    </row>
    <row r="56" s="1" customFormat="1" spans="1:1">
      <c r="A56" s="1" t="s">
        <v>43</v>
      </c>
    </row>
    <row r="60" s="1" customFormat="1" spans="1:4">
      <c r="A60" s="1" t="s">
        <v>99</v>
      </c>
      <c r="D60" s="1" t="s">
        <v>45</v>
      </c>
    </row>
    <row r="63" s="1" customFormat="1" spans="1:4">
      <c r="A63" s="1" t="s">
        <v>46</v>
      </c>
      <c r="D63" s="1" t="s">
        <v>47</v>
      </c>
    </row>
    <row r="64" s="1" customFormat="1" spans="1:4">
      <c r="A64" s="1" t="s">
        <v>48</v>
      </c>
      <c r="D64" s="1" t="s">
        <v>49</v>
      </c>
    </row>
    <row r="65" s="2" customFormat="1" spans="1:4">
      <c r="A65" s="1"/>
      <c r="D65" s="1"/>
    </row>
    <row r="68" s="1" customFormat="1" spans="1:5">
      <c r="A68" s="1" t="s">
        <v>393</v>
      </c>
      <c r="D68" s="1" t="s">
        <v>51</v>
      </c>
      <c r="E68" s="1" t="s">
        <v>52</v>
      </c>
    </row>
    <row r="69" s="1" customFormat="1" spans="1:5">
      <c r="A69" s="1" t="s">
        <v>394</v>
      </c>
      <c r="E69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workbookViewId="0">
      <selection activeCell="E13" sqref="E13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46092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395</v>
      </c>
    </row>
    <row r="8" s="2" customFormat="1" spans="1:1">
      <c r="A8" s="1" t="s">
        <v>396</v>
      </c>
    </row>
    <row r="9" spans="1:1">
      <c r="A9" s="1" t="s">
        <v>397</v>
      </c>
    </row>
    <row r="12" s="1" customFormat="1" spans="1:1">
      <c r="A12" s="1" t="s">
        <v>3</v>
      </c>
    </row>
    <row r="14" s="1" customFormat="1" spans="2:2">
      <c r="B14" s="1" t="s">
        <v>4</v>
      </c>
    </row>
    <row r="15" s="1" customFormat="1" spans="2:2">
      <c r="B15" s="1" t="s">
        <v>5</v>
      </c>
    </row>
    <row r="17" s="1" customFormat="1" spans="1:1">
      <c r="A17" s="1" t="s">
        <v>94</v>
      </c>
    </row>
    <row r="18" ht="15" spans="3:3">
      <c r="C18" s="67"/>
    </row>
    <row r="19" s="1" customFormat="1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="1" customFormat="1" spans="1:7">
      <c r="A20" s="9">
        <v>1</v>
      </c>
      <c r="B20" s="9" t="s">
        <v>13</v>
      </c>
      <c r="C20" s="68" t="s">
        <v>84</v>
      </c>
      <c r="D20" s="69">
        <v>108995</v>
      </c>
      <c r="E20" s="13">
        <f>(D20*0.76)-10500</f>
        <v>72336.2</v>
      </c>
      <c r="F20" s="9" t="s">
        <v>15</v>
      </c>
      <c r="G20" s="70">
        <f>E20*A20</f>
        <v>72336.2</v>
      </c>
    </row>
    <row r="21" s="1" customFormat="1" spans="1:7">
      <c r="A21" s="15"/>
      <c r="B21" s="15"/>
      <c r="C21" s="71" t="s">
        <v>85</v>
      </c>
      <c r="D21" s="72"/>
      <c r="E21" s="19"/>
      <c r="F21" s="15"/>
      <c r="G21" s="73"/>
    </row>
    <row r="22" s="1" customFormat="1" ht="15" spans="1:7">
      <c r="A22" s="21"/>
      <c r="B22" s="21"/>
      <c r="C22" s="74" t="s">
        <v>86</v>
      </c>
      <c r="D22" s="55"/>
      <c r="E22" s="25"/>
      <c r="F22" s="21"/>
      <c r="G22" s="75"/>
    </row>
    <row r="23" s="1" customFormat="1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SUM(G20)</f>
        <v>72336.2</v>
      </c>
    </row>
    <row r="24" s="1" customFormat="1" ht="15" spans="1:7">
      <c r="A24" s="51" t="s">
        <v>24</v>
      </c>
      <c r="B24" s="52"/>
      <c r="C24" s="53"/>
      <c r="D24" s="54"/>
      <c r="E24" s="55"/>
      <c r="F24" s="21" t="s">
        <v>15</v>
      </c>
      <c r="G24" s="56">
        <v>51115</v>
      </c>
    </row>
    <row r="25" customFormat="1" ht="15.75" spans="1:8">
      <c r="A25" s="39" t="s">
        <v>25</v>
      </c>
      <c r="B25" s="57"/>
      <c r="C25" s="57"/>
      <c r="D25" s="40"/>
      <c r="E25" s="41"/>
      <c r="F25" s="42" t="s">
        <v>15</v>
      </c>
      <c r="G25" s="43">
        <v>600</v>
      </c>
      <c r="H25" s="2"/>
    </row>
    <row r="26" s="1" customFormat="1" ht="17.25" spans="1:7">
      <c r="A26" s="27" t="s">
        <v>26</v>
      </c>
      <c r="B26" s="35"/>
      <c r="C26" s="35"/>
      <c r="D26" s="28"/>
      <c r="E26" s="29"/>
      <c r="F26" s="36" t="s">
        <v>15</v>
      </c>
      <c r="G26" s="31">
        <f>SUM(G23:G25)</f>
        <v>124051.2</v>
      </c>
    </row>
    <row r="27" s="1" customFormat="1" ht="16.5" spans="1:7">
      <c r="A27" s="32"/>
      <c r="B27" s="32"/>
      <c r="C27" s="32"/>
      <c r="D27" s="32"/>
      <c r="E27" s="32"/>
      <c r="F27" s="37"/>
      <c r="G27" s="34"/>
    </row>
    <row r="28" s="1" customFormat="1" spans="1:1">
      <c r="A28" s="1" t="s">
        <v>27</v>
      </c>
    </row>
    <row r="29" s="1" customFormat="1" spans="2:2">
      <c r="B29" s="1" t="s">
        <v>28</v>
      </c>
    </row>
    <row r="30" s="2" customFormat="1" spans="2:2">
      <c r="B30" s="1"/>
    </row>
    <row r="31" s="1" customFormat="1" spans="1:1">
      <c r="A31" s="1" t="s">
        <v>29</v>
      </c>
    </row>
    <row r="32" s="2" customFormat="1" spans="2:2">
      <c r="B32" s="58" t="s">
        <v>199</v>
      </c>
    </row>
    <row r="33" customFormat="1" ht="15" spans="1:2">
      <c r="A33" s="49"/>
      <c r="B33" s="1" t="s">
        <v>30</v>
      </c>
    </row>
    <row r="34" spans="2:2">
      <c r="B34" s="1" t="s">
        <v>31</v>
      </c>
    </row>
    <row r="36" s="1" customFormat="1" spans="1:1">
      <c r="A36" s="1" t="s">
        <v>33</v>
      </c>
    </row>
    <row r="37" s="2" customFormat="1" spans="2:2">
      <c r="B37" s="1" t="s">
        <v>88</v>
      </c>
    </row>
    <row r="38" s="2" customFormat="1" spans="2:2">
      <c r="B38" s="1"/>
    </row>
    <row r="39" s="1" customFormat="1" spans="1:1">
      <c r="A39" s="1" t="s">
        <v>36</v>
      </c>
    </row>
    <row r="40" s="1" customFormat="1" spans="2:2">
      <c r="B40" s="1" t="s">
        <v>37</v>
      </c>
    </row>
    <row r="41" s="2" customFormat="1" spans="2:2">
      <c r="B41" s="44" t="s">
        <v>323</v>
      </c>
    </row>
    <row r="43" s="1" customFormat="1" spans="2:2">
      <c r="B43" s="1" t="s">
        <v>39</v>
      </c>
    </row>
    <row r="45" s="1" customFormat="1" spans="2:2">
      <c r="B45" s="1" t="s">
        <v>40</v>
      </c>
    </row>
    <row r="46" s="2" customFormat="1" spans="2:2">
      <c r="B46" s="1"/>
    </row>
    <row r="47" s="2" customFormat="1" spans="2:2">
      <c r="B47" s="46"/>
    </row>
    <row r="48" s="2" customFormat="1" spans="2:2">
      <c r="B48" s="46"/>
    </row>
    <row r="49" s="2" customFormat="1" spans="2:2">
      <c r="B49" s="1"/>
    </row>
    <row r="52" s="1" customFormat="1" spans="1:1">
      <c r="A52" s="1" t="s">
        <v>41</v>
      </c>
    </row>
    <row r="55" s="1" customFormat="1" spans="1:1">
      <c r="A55" s="1" t="s">
        <v>42</v>
      </c>
    </row>
    <row r="56" s="1" customFormat="1" spans="1:1">
      <c r="A56" s="1" t="s">
        <v>43</v>
      </c>
    </row>
    <row r="60" s="1" customFormat="1" spans="1:4">
      <c r="A60" s="1" t="s">
        <v>99</v>
      </c>
      <c r="D60" s="1" t="s">
        <v>45</v>
      </c>
    </row>
    <row r="63" s="1" customFormat="1" spans="1:4">
      <c r="A63" s="1" t="s">
        <v>46</v>
      </c>
      <c r="D63" s="1" t="s">
        <v>47</v>
      </c>
    </row>
    <row r="64" s="1" customFormat="1" spans="1:4">
      <c r="A64" s="1" t="s">
        <v>48</v>
      </c>
      <c r="D64" s="1" t="s">
        <v>49</v>
      </c>
    </row>
    <row r="65" s="2" customFormat="1" spans="1:4">
      <c r="A65" s="1"/>
      <c r="D65" s="1"/>
    </row>
    <row r="68" s="1" customFormat="1" spans="1:5">
      <c r="A68" s="1" t="s">
        <v>398</v>
      </c>
      <c r="D68" s="1" t="s">
        <v>51</v>
      </c>
      <c r="E68" s="1" t="s">
        <v>52</v>
      </c>
    </row>
    <row r="69" s="1" customFormat="1" spans="1:5">
      <c r="A69" s="1" t="s">
        <v>399</v>
      </c>
      <c r="E69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10" workbookViewId="0">
      <selection activeCell="E6" sqref="E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46093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400</v>
      </c>
      <c r="B7" s="3"/>
    </row>
    <row r="8" spans="1:1">
      <c r="A8" s="1" t="s">
        <v>401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63</v>
      </c>
    </row>
    <row r="17" ht="15" spans="3:3">
      <c r="C17" s="67" t="s">
        <v>402</v>
      </c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84</v>
      </c>
      <c r="D19" s="69">
        <v>108995</v>
      </c>
      <c r="E19" s="13">
        <f>(D19*0.76)-10500</f>
        <v>72336.2</v>
      </c>
      <c r="F19" s="9" t="s">
        <v>15</v>
      </c>
      <c r="G19" s="70">
        <f>E19*A19</f>
        <v>72336.2</v>
      </c>
    </row>
    <row r="20" spans="1:7">
      <c r="A20" s="15"/>
      <c r="B20" s="15"/>
      <c r="C20" s="71" t="s">
        <v>85</v>
      </c>
      <c r="D20" s="72"/>
      <c r="E20" s="19"/>
      <c r="F20" s="15"/>
      <c r="G20" s="73"/>
    </row>
    <row r="21" ht="15" spans="1:7">
      <c r="A21" s="21"/>
      <c r="B21" s="21"/>
      <c r="C21" s="74" t="s">
        <v>86</v>
      </c>
      <c r="D21" s="55"/>
      <c r="E21" s="25"/>
      <c r="F21" s="21"/>
      <c r="G21" s="75"/>
    </row>
    <row r="22" s="1" customFormat="1" ht="17.25" spans="1:7">
      <c r="A22" s="27" t="s">
        <v>23</v>
      </c>
      <c r="B22" s="35"/>
      <c r="C22" s="35"/>
      <c r="D22" s="28"/>
      <c r="E22" s="29"/>
      <c r="F22" s="36" t="s">
        <v>15</v>
      </c>
      <c r="G22" s="31">
        <f>SUM(G19:G21)</f>
        <v>72336.2</v>
      </c>
    </row>
    <row r="23" s="2" customFormat="1" ht="16.5" spans="1:7">
      <c r="A23" s="32"/>
      <c r="B23" s="32"/>
      <c r="C23" s="32"/>
      <c r="D23" s="32"/>
      <c r="E23" s="32"/>
      <c r="F23" s="33"/>
      <c r="G23" s="34"/>
    </row>
    <row r="24" s="2" customFormat="1" ht="15" spans="1:7">
      <c r="A24" s="1"/>
      <c r="B24" s="1"/>
      <c r="C24" s="67" t="s">
        <v>403</v>
      </c>
      <c r="D24" s="1"/>
      <c r="E24" s="1"/>
      <c r="F24" s="1"/>
      <c r="G24" s="1"/>
    </row>
    <row r="25" s="2" customFormat="1" ht="25.5" customHeight="1" spans="1:7">
      <c r="A25" s="5" t="s">
        <v>7</v>
      </c>
      <c r="B25" s="5" t="s">
        <v>8</v>
      </c>
      <c r="C25" s="5" t="s">
        <v>9</v>
      </c>
      <c r="D25" s="5" t="s">
        <v>10</v>
      </c>
      <c r="E25" s="6" t="s">
        <v>11</v>
      </c>
      <c r="F25" s="7"/>
      <c r="G25" s="8" t="s">
        <v>12</v>
      </c>
    </row>
    <row r="26" s="2" customFormat="1" spans="1:7">
      <c r="A26" s="9">
        <v>1</v>
      </c>
      <c r="B26" s="9" t="s">
        <v>13</v>
      </c>
      <c r="C26" s="68" t="s">
        <v>96</v>
      </c>
      <c r="D26" s="69">
        <v>168995</v>
      </c>
      <c r="E26" s="13">
        <f>(D26*0.76)-14000</f>
        <v>114436.2</v>
      </c>
      <c r="F26" s="9" t="s">
        <v>15</v>
      </c>
      <c r="G26" s="70">
        <f>E26*A26</f>
        <v>114436.2</v>
      </c>
    </row>
    <row r="27" s="2" customFormat="1" spans="1:7">
      <c r="A27" s="15"/>
      <c r="B27" s="15"/>
      <c r="C27" s="71" t="s">
        <v>85</v>
      </c>
      <c r="D27" s="72"/>
      <c r="E27" s="19"/>
      <c r="F27" s="15"/>
      <c r="G27" s="73"/>
    </row>
    <row r="28" s="2" customFormat="1" ht="15" spans="1:7">
      <c r="A28" s="21"/>
      <c r="B28" s="21"/>
      <c r="C28" s="74" t="s">
        <v>97</v>
      </c>
      <c r="D28" s="55"/>
      <c r="E28" s="25"/>
      <c r="F28" s="21"/>
      <c r="G28" s="75"/>
    </row>
    <row r="29" s="1" customFormat="1" ht="17.25" spans="1:7">
      <c r="A29" s="27" t="s">
        <v>23</v>
      </c>
      <c r="B29" s="35"/>
      <c r="C29" s="35"/>
      <c r="D29" s="28"/>
      <c r="E29" s="29"/>
      <c r="F29" s="36" t="s">
        <v>15</v>
      </c>
      <c r="G29" s="31">
        <f>SUM(G26:G28)</f>
        <v>114436.2</v>
      </c>
    </row>
    <row r="30" s="2" customFormat="1" ht="16.5" spans="1:7">
      <c r="A30" s="32"/>
      <c r="B30" s="32"/>
      <c r="C30" s="32"/>
      <c r="D30" s="32"/>
      <c r="E30" s="32"/>
      <c r="F30" s="33"/>
      <c r="G30" s="34"/>
    </row>
    <row r="31" spans="1:1">
      <c r="A31" s="1" t="s">
        <v>27</v>
      </c>
    </row>
    <row r="32" spans="2:2">
      <c r="B32" s="1" t="s">
        <v>28</v>
      </c>
    </row>
    <row r="34" s="1" customFormat="1" spans="1:1">
      <c r="A34" s="1" t="s">
        <v>29</v>
      </c>
    </row>
    <row r="35" customFormat="1" ht="15" spans="1:2">
      <c r="A35" s="49"/>
      <c r="B35" s="1" t="s">
        <v>243</v>
      </c>
    </row>
    <row r="37" s="1" customFormat="1" spans="1:1">
      <c r="A37" s="1" t="s">
        <v>73</v>
      </c>
    </row>
    <row r="38" spans="2:2">
      <c r="B38" s="59" t="s">
        <v>379</v>
      </c>
    </row>
    <row r="39" spans="2:2">
      <c r="B39" s="60" t="s">
        <v>380</v>
      </c>
    </row>
    <row r="40" spans="2:2">
      <c r="B40" s="60" t="s">
        <v>381</v>
      </c>
    </row>
    <row r="42" spans="1:1">
      <c r="A42" s="1" t="s">
        <v>33</v>
      </c>
    </row>
    <row r="43" spans="2:2">
      <c r="B43" s="1" t="s">
        <v>88</v>
      </c>
    </row>
    <row r="45" spans="1:1">
      <c r="A45" s="1" t="s">
        <v>36</v>
      </c>
    </row>
    <row r="46" spans="2:2">
      <c r="B46" s="1" t="s">
        <v>37</v>
      </c>
    </row>
    <row r="48" spans="2:2">
      <c r="B48" s="1" t="s">
        <v>39</v>
      </c>
    </row>
    <row r="50" spans="2:2">
      <c r="B50" s="1" t="s">
        <v>40</v>
      </c>
    </row>
    <row r="51" spans="2:2">
      <c r="B51" s="46"/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2" spans="1:4">
      <c r="A62" s="1" t="s">
        <v>76</v>
      </c>
      <c r="D62" s="1" t="s">
        <v>45</v>
      </c>
    </row>
    <row r="65" spans="1:4">
      <c r="A65" s="1" t="s">
        <v>46</v>
      </c>
      <c r="D65" s="1" t="s">
        <v>47</v>
      </c>
    </row>
    <row r="66" spans="1:4">
      <c r="A66" s="1" t="s">
        <v>48</v>
      </c>
      <c r="D66" s="1" t="s">
        <v>49</v>
      </c>
    </row>
    <row r="70" spans="1:5">
      <c r="A70" s="1" t="s">
        <v>404</v>
      </c>
      <c r="D70" s="1" t="s">
        <v>51</v>
      </c>
      <c r="E70" s="1" t="s">
        <v>52</v>
      </c>
    </row>
    <row r="71" spans="1:5">
      <c r="A71" s="1" t="s">
        <v>405</v>
      </c>
      <c r="E71" s="1" t="s">
        <v>54</v>
      </c>
    </row>
  </sheetData>
  <mergeCells count="15">
    <mergeCell ref="A4:B4"/>
    <mergeCell ref="A22:E22"/>
    <mergeCell ref="A29:E29"/>
    <mergeCell ref="A19:A21"/>
    <mergeCell ref="A26:A28"/>
    <mergeCell ref="B19:B21"/>
    <mergeCell ref="B26:B28"/>
    <mergeCell ref="D19:D21"/>
    <mergeCell ref="D26:D28"/>
    <mergeCell ref="E19:E21"/>
    <mergeCell ref="E26:E28"/>
    <mergeCell ref="F19:F21"/>
    <mergeCell ref="F26:F28"/>
    <mergeCell ref="G19:G21"/>
    <mergeCell ref="G26:G28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4" workbookViewId="0">
      <selection activeCell="A71" sqref="A71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46093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406</v>
      </c>
    </row>
    <row r="8" s="2" customFormat="1" spans="1:1">
      <c r="A8" s="1" t="s">
        <v>407</v>
      </c>
    </row>
    <row r="9" spans="1:1">
      <c r="A9" s="1" t="s">
        <v>408</v>
      </c>
    </row>
    <row r="12" s="1" customFormat="1" spans="1:1">
      <c r="A12" s="1" t="s">
        <v>3</v>
      </c>
    </row>
    <row r="14" s="1" customFormat="1" spans="2:2">
      <c r="B14" s="1" t="s">
        <v>4</v>
      </c>
    </row>
    <row r="15" s="1" customFormat="1" spans="2:2">
      <c r="B15" s="1" t="s">
        <v>5</v>
      </c>
    </row>
    <row r="17" s="1" customFormat="1" spans="1:1">
      <c r="A17" s="1" t="s">
        <v>94</v>
      </c>
    </row>
    <row r="18" ht="15" spans="3:3">
      <c r="C18" s="67"/>
    </row>
    <row r="19" s="1" customFormat="1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="1" customFormat="1" spans="1:7">
      <c r="A20" s="9">
        <v>1</v>
      </c>
      <c r="B20" s="9" t="s">
        <v>13</v>
      </c>
      <c r="C20" s="68" t="s">
        <v>143</v>
      </c>
      <c r="D20" s="69">
        <v>78095</v>
      </c>
      <c r="E20" s="13">
        <f>(D20*0.76)-7000</f>
        <v>52352.2</v>
      </c>
      <c r="F20" s="9" t="s">
        <v>15</v>
      </c>
      <c r="G20" s="70">
        <f>E20*A20</f>
        <v>52352.2</v>
      </c>
    </row>
    <row r="21" s="1" customFormat="1" spans="1:7">
      <c r="A21" s="15"/>
      <c r="B21" s="15"/>
      <c r="C21" s="71" t="s">
        <v>57</v>
      </c>
      <c r="D21" s="72"/>
      <c r="E21" s="19"/>
      <c r="F21" s="15"/>
      <c r="G21" s="73"/>
    </row>
    <row r="22" s="1" customFormat="1" ht="15" spans="1:7">
      <c r="A22" s="21"/>
      <c r="B22" s="21"/>
      <c r="C22" s="74" t="s">
        <v>144</v>
      </c>
      <c r="D22" s="55"/>
      <c r="E22" s="25"/>
      <c r="F22" s="21"/>
      <c r="G22" s="75"/>
    </row>
    <row r="23" s="1" customFormat="1" spans="1:7">
      <c r="A23" s="9">
        <v>1</v>
      </c>
      <c r="B23" s="9" t="s">
        <v>13</v>
      </c>
      <c r="C23" s="11" t="s">
        <v>150</v>
      </c>
      <c r="D23" s="69">
        <v>44195</v>
      </c>
      <c r="E23" s="13">
        <f>(D23*0.76)-1800</f>
        <v>31788.2</v>
      </c>
      <c r="F23" s="9" t="s">
        <v>15</v>
      </c>
      <c r="G23" s="70">
        <f>E23*A23</f>
        <v>31788.2</v>
      </c>
    </row>
    <row r="24" s="1" customFormat="1" spans="1:7">
      <c r="A24" s="15"/>
      <c r="B24" s="15"/>
      <c r="C24" s="17" t="s">
        <v>114</v>
      </c>
      <c r="D24" s="72"/>
      <c r="E24" s="19"/>
      <c r="F24" s="15"/>
      <c r="G24" s="73"/>
    </row>
    <row r="25" s="1" customFormat="1" spans="1:7">
      <c r="A25" s="15"/>
      <c r="B25" s="15"/>
      <c r="C25" s="17" t="s">
        <v>151</v>
      </c>
      <c r="D25" s="72"/>
      <c r="E25" s="19"/>
      <c r="F25" s="15"/>
      <c r="G25" s="73"/>
    </row>
    <row r="26" s="1" customFormat="1" ht="15" spans="1:7">
      <c r="A26" s="21"/>
      <c r="B26" s="21"/>
      <c r="C26" s="23" t="s">
        <v>152</v>
      </c>
      <c r="D26" s="55"/>
      <c r="E26" s="25"/>
      <c r="F26" s="21"/>
      <c r="G26" s="75"/>
    </row>
    <row r="27" s="1" customFormat="1" ht="17.25" spans="1:7">
      <c r="A27" s="27" t="s">
        <v>23</v>
      </c>
      <c r="B27" s="35"/>
      <c r="C27" s="35"/>
      <c r="D27" s="28"/>
      <c r="E27" s="29"/>
      <c r="F27" s="36" t="s">
        <v>15</v>
      </c>
      <c r="G27" s="31">
        <f>SUM(G20:G26)</f>
        <v>84140.4</v>
      </c>
    </row>
    <row r="28" s="1" customFormat="1" ht="15" spans="1:7">
      <c r="A28" s="51" t="s">
        <v>24</v>
      </c>
      <c r="B28" s="52"/>
      <c r="C28" s="53"/>
      <c r="D28" s="54"/>
      <c r="E28" s="55"/>
      <c r="F28" s="21" t="s">
        <v>15</v>
      </c>
      <c r="G28" s="56">
        <v>13275</v>
      </c>
    </row>
    <row r="29" customFormat="1" ht="15.75" spans="1:8">
      <c r="A29" s="39" t="s">
        <v>25</v>
      </c>
      <c r="B29" s="57"/>
      <c r="C29" s="57"/>
      <c r="D29" s="40"/>
      <c r="E29" s="41"/>
      <c r="F29" s="42" t="s">
        <v>15</v>
      </c>
      <c r="G29" s="43">
        <v>600</v>
      </c>
      <c r="H29" s="2"/>
    </row>
    <row r="30" s="1" customFormat="1" ht="17.25" spans="1:7">
      <c r="A30" s="27" t="s">
        <v>26</v>
      </c>
      <c r="B30" s="35"/>
      <c r="C30" s="35"/>
      <c r="D30" s="28"/>
      <c r="E30" s="29"/>
      <c r="F30" s="36" t="s">
        <v>15</v>
      </c>
      <c r="G30" s="31">
        <f>SUM(G27:G29)</f>
        <v>98015.4</v>
      </c>
    </row>
    <row r="31" s="1" customFormat="1" ht="16.5" spans="1:7">
      <c r="A31" s="32"/>
      <c r="B31" s="32"/>
      <c r="C31" s="32"/>
      <c r="D31" s="32"/>
      <c r="E31" s="32"/>
      <c r="F31" s="37"/>
      <c r="G31" s="34"/>
    </row>
    <row r="32" s="1" customFormat="1" spans="1:1">
      <c r="A32" s="1" t="s">
        <v>27</v>
      </c>
    </row>
    <row r="33" s="1" customFormat="1" spans="2:2">
      <c r="B33" s="1" t="s">
        <v>28</v>
      </c>
    </row>
    <row r="34" s="2" customFormat="1" spans="2:2">
      <c r="B34" s="1"/>
    </row>
    <row r="35" s="1" customFormat="1" spans="1:1">
      <c r="A35" s="1" t="s">
        <v>29</v>
      </c>
    </row>
    <row r="36" s="2" customFormat="1" spans="2:2">
      <c r="B36" s="58" t="s">
        <v>199</v>
      </c>
    </row>
    <row r="37" customFormat="1" ht="15" spans="1:2">
      <c r="A37" s="49"/>
      <c r="B37" s="1" t="s">
        <v>30</v>
      </c>
    </row>
    <row r="38" spans="2:2">
      <c r="B38" s="1" t="s">
        <v>31</v>
      </c>
    </row>
    <row r="40" s="1" customFormat="1" spans="1:1">
      <c r="A40" s="1" t="s">
        <v>33</v>
      </c>
    </row>
    <row r="41" s="2" customFormat="1" spans="2:2">
      <c r="B41" s="1" t="s">
        <v>35</v>
      </c>
    </row>
    <row r="42" s="2" customFormat="1" spans="2:2">
      <c r="B42" s="1" t="s">
        <v>121</v>
      </c>
    </row>
    <row r="43" s="2" customFormat="1" spans="2:2">
      <c r="B43" s="1"/>
    </row>
    <row r="44" s="1" customFormat="1" spans="1:1">
      <c r="A44" s="1" t="s">
        <v>36</v>
      </c>
    </row>
    <row r="45" s="1" customFormat="1" spans="2:2">
      <c r="B45" s="1" t="s">
        <v>37</v>
      </c>
    </row>
    <row r="46" s="2" customFormat="1" spans="2:2">
      <c r="B46" s="44" t="s">
        <v>323</v>
      </c>
    </row>
    <row r="48" s="1" customFormat="1" spans="2:2">
      <c r="B48" s="1" t="s">
        <v>39</v>
      </c>
    </row>
    <row r="50" s="1" customFormat="1" spans="2:2">
      <c r="B50" s="1" t="s">
        <v>40</v>
      </c>
    </row>
    <row r="51" s="2" customFormat="1" spans="2:2">
      <c r="B51" s="46"/>
    </row>
    <row r="52" s="2" customFormat="1" spans="2:2">
      <c r="B52" s="1"/>
    </row>
    <row r="55" s="1" customFormat="1" spans="1:1">
      <c r="A55" s="1" t="s">
        <v>41</v>
      </c>
    </row>
    <row r="58" s="1" customFormat="1" spans="1:1">
      <c r="A58" s="1" t="s">
        <v>42</v>
      </c>
    </row>
    <row r="59" s="1" customFormat="1" spans="1:1">
      <c r="A59" s="1" t="s">
        <v>43</v>
      </c>
    </row>
    <row r="63" s="1" customFormat="1" spans="1:4">
      <c r="A63" s="1" t="s">
        <v>99</v>
      </c>
      <c r="D63" s="1" t="s">
        <v>45</v>
      </c>
    </row>
    <row r="66" s="1" customFormat="1" spans="1:4">
      <c r="A66" s="1" t="s">
        <v>46</v>
      </c>
      <c r="D66" s="1" t="s">
        <v>47</v>
      </c>
    </row>
    <row r="67" s="1" customFormat="1" spans="1:4">
      <c r="A67" s="1" t="s">
        <v>48</v>
      </c>
      <c r="D67" s="1" t="s">
        <v>49</v>
      </c>
    </row>
    <row r="68" s="2" customFormat="1" spans="1:4">
      <c r="A68" s="1"/>
      <c r="D68" s="1"/>
    </row>
    <row r="71" s="1" customFormat="1" spans="1:5">
      <c r="A71" s="1" t="s">
        <v>404</v>
      </c>
      <c r="D71" s="1" t="s">
        <v>51</v>
      </c>
      <c r="E71" s="1" t="s">
        <v>52</v>
      </c>
    </row>
    <row r="72" s="1" customFormat="1" spans="1:5">
      <c r="A72" s="1" t="s">
        <v>409</v>
      </c>
      <c r="E72" s="1" t="s">
        <v>54</v>
      </c>
    </row>
  </sheetData>
  <mergeCells count="16">
    <mergeCell ref="A4:B4"/>
    <mergeCell ref="A27:E27"/>
    <mergeCell ref="A29:E29"/>
    <mergeCell ref="A30:E30"/>
    <mergeCell ref="A20:A22"/>
    <mergeCell ref="A23:A26"/>
    <mergeCell ref="B20:B22"/>
    <mergeCell ref="B23:B26"/>
    <mergeCell ref="D20:D22"/>
    <mergeCell ref="D23:D26"/>
    <mergeCell ref="E20:E22"/>
    <mergeCell ref="E23:E26"/>
    <mergeCell ref="F20:F22"/>
    <mergeCell ref="F23:F26"/>
    <mergeCell ref="G20:G22"/>
    <mergeCell ref="G23:G26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F85"/>
  <sheetViews>
    <sheetView topLeftCell="A60" workbookViewId="0">
      <selection activeCell="A84" sqref="A84"/>
    </sheetView>
  </sheetViews>
  <sheetFormatPr defaultColWidth="9.1047619047619" defaultRowHeight="14.25" outlineLevelCol="5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5.66666666666667" style="1" customWidth="1"/>
    <col min="6" max="6" width="16.6666666666667" style="1" customWidth="1"/>
    <col min="7" max="16384" width="9.1047619047619" style="1"/>
  </cols>
  <sheetData>
    <row r="4" spans="1:2">
      <c r="A4" s="3">
        <v>46093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410</v>
      </c>
    </row>
    <row r="8" spans="1:1">
      <c r="A8" s="3" t="s">
        <v>411</v>
      </c>
    </row>
    <row r="9" spans="1:1">
      <c r="A9" s="3" t="s">
        <v>412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413</v>
      </c>
    </row>
    <row r="18" ht="15" spans="3:3">
      <c r="C18" s="67"/>
    </row>
    <row r="19" ht="25.5" customHeight="1" spans="1:6">
      <c r="A19" s="5" t="s">
        <v>7</v>
      </c>
      <c r="B19" s="5" t="s">
        <v>8</v>
      </c>
      <c r="C19" s="5" t="s">
        <v>9</v>
      </c>
      <c r="D19" s="5" t="s">
        <v>10</v>
      </c>
      <c r="E19" s="7"/>
      <c r="F19" s="8" t="s">
        <v>414</v>
      </c>
    </row>
    <row r="20" spans="1:6">
      <c r="A20" s="9">
        <v>8</v>
      </c>
      <c r="B20" s="9" t="s">
        <v>13</v>
      </c>
      <c r="C20" s="68" t="s">
        <v>213</v>
      </c>
      <c r="D20" s="69">
        <v>112995</v>
      </c>
      <c r="E20" s="9" t="s">
        <v>15</v>
      </c>
      <c r="F20" s="70">
        <f>D20*A20</f>
        <v>903960</v>
      </c>
    </row>
    <row r="21" spans="1:6">
      <c r="A21" s="15"/>
      <c r="B21" s="15"/>
      <c r="C21" s="93" t="s">
        <v>214</v>
      </c>
      <c r="D21" s="72"/>
      <c r="E21" s="15"/>
      <c r="F21" s="73"/>
    </row>
    <row r="22" ht="15" spans="1:6">
      <c r="A22" s="21"/>
      <c r="B22" s="21"/>
      <c r="C22" s="94" t="s">
        <v>215</v>
      </c>
      <c r="D22" s="55"/>
      <c r="E22" s="21"/>
      <c r="F22" s="75"/>
    </row>
    <row r="23" spans="1:6">
      <c r="A23" s="9">
        <v>9</v>
      </c>
      <c r="B23" s="9" t="s">
        <v>13</v>
      </c>
      <c r="C23" s="95" t="s">
        <v>415</v>
      </c>
      <c r="D23" s="69">
        <v>40595</v>
      </c>
      <c r="E23" s="9" t="s">
        <v>15</v>
      </c>
      <c r="F23" s="70">
        <f>D23*A23</f>
        <v>365355</v>
      </c>
    </row>
    <row r="24" spans="1:6">
      <c r="A24" s="15"/>
      <c r="B24" s="15"/>
      <c r="C24" s="93" t="s">
        <v>217</v>
      </c>
      <c r="D24" s="72"/>
      <c r="E24" s="15"/>
      <c r="F24" s="73"/>
    </row>
    <row r="25" ht="15" spans="1:6">
      <c r="A25" s="21"/>
      <c r="B25" s="21"/>
      <c r="C25" s="94" t="s">
        <v>416</v>
      </c>
      <c r="D25" s="55"/>
      <c r="E25" s="21"/>
      <c r="F25" s="75"/>
    </row>
    <row r="26" spans="1:6">
      <c r="A26" s="9">
        <v>6</v>
      </c>
      <c r="B26" s="9" t="s">
        <v>13</v>
      </c>
      <c r="C26" s="95" t="s">
        <v>216</v>
      </c>
      <c r="D26" s="69">
        <v>13495</v>
      </c>
      <c r="E26" s="9" t="s">
        <v>15</v>
      </c>
      <c r="F26" s="70">
        <f>D26*A26</f>
        <v>80970</v>
      </c>
    </row>
    <row r="27" spans="1:6">
      <c r="A27" s="15"/>
      <c r="B27" s="15"/>
      <c r="C27" s="93" t="s">
        <v>217</v>
      </c>
      <c r="D27" s="72"/>
      <c r="E27" s="15"/>
      <c r="F27" s="73"/>
    </row>
    <row r="28" ht="15" spans="1:6">
      <c r="A28" s="21"/>
      <c r="B28" s="21"/>
      <c r="C28" s="94" t="s">
        <v>218</v>
      </c>
      <c r="D28" s="55"/>
      <c r="E28" s="21"/>
      <c r="F28" s="75"/>
    </row>
    <row r="29" spans="1:6">
      <c r="A29" s="9">
        <v>3</v>
      </c>
      <c r="B29" s="9" t="s">
        <v>13</v>
      </c>
      <c r="C29" s="95" t="s">
        <v>344</v>
      </c>
      <c r="D29" s="69">
        <v>11495</v>
      </c>
      <c r="E29" s="9" t="s">
        <v>15</v>
      </c>
      <c r="F29" s="70">
        <f>D29*A29</f>
        <v>34485</v>
      </c>
    </row>
    <row r="30" spans="1:6">
      <c r="A30" s="15"/>
      <c r="B30" s="15"/>
      <c r="C30" s="93" t="s">
        <v>217</v>
      </c>
      <c r="D30" s="72"/>
      <c r="E30" s="15"/>
      <c r="F30" s="73"/>
    </row>
    <row r="31" ht="15" spans="1:6">
      <c r="A31" s="21"/>
      <c r="B31" s="21"/>
      <c r="C31" s="94" t="s">
        <v>345</v>
      </c>
      <c r="D31" s="55"/>
      <c r="E31" s="21"/>
      <c r="F31" s="75"/>
    </row>
    <row r="32" spans="1:6">
      <c r="A32" s="9">
        <v>1</v>
      </c>
      <c r="B32" s="9" t="s">
        <v>13</v>
      </c>
      <c r="C32" s="95" t="s">
        <v>417</v>
      </c>
      <c r="D32" s="69">
        <v>16495</v>
      </c>
      <c r="E32" s="9" t="s">
        <v>15</v>
      </c>
      <c r="F32" s="70">
        <f>D32*A32</f>
        <v>16495</v>
      </c>
    </row>
    <row r="33" spans="1:6">
      <c r="A33" s="15"/>
      <c r="B33" s="15"/>
      <c r="C33" s="93" t="s">
        <v>217</v>
      </c>
      <c r="D33" s="72"/>
      <c r="E33" s="15"/>
      <c r="F33" s="73"/>
    </row>
    <row r="34" ht="15" spans="1:6">
      <c r="A34" s="21"/>
      <c r="B34" s="21"/>
      <c r="C34" s="94" t="s">
        <v>418</v>
      </c>
      <c r="D34" s="55"/>
      <c r="E34" s="21"/>
      <c r="F34" s="75"/>
    </row>
    <row r="35" spans="1:6">
      <c r="A35" s="9">
        <v>1</v>
      </c>
      <c r="B35" s="9" t="s">
        <v>13</v>
      </c>
      <c r="C35" s="95" t="s">
        <v>219</v>
      </c>
      <c r="D35" s="69">
        <v>20495</v>
      </c>
      <c r="E35" s="9" t="s">
        <v>15</v>
      </c>
      <c r="F35" s="70">
        <f>D35*A35</f>
        <v>20495</v>
      </c>
    </row>
    <row r="36" spans="1:6">
      <c r="A36" s="15"/>
      <c r="B36" s="15"/>
      <c r="C36" s="93" t="s">
        <v>217</v>
      </c>
      <c r="D36" s="72"/>
      <c r="E36" s="15"/>
      <c r="F36" s="73"/>
    </row>
    <row r="37" ht="15" spans="1:6">
      <c r="A37" s="21"/>
      <c r="B37" s="21"/>
      <c r="C37" s="94" t="s">
        <v>220</v>
      </c>
      <c r="D37" s="55"/>
      <c r="E37" s="21"/>
      <c r="F37" s="75"/>
    </row>
    <row r="38" ht="15" spans="1:6">
      <c r="A38" s="39" t="s">
        <v>25</v>
      </c>
      <c r="B38" s="57"/>
      <c r="C38" s="57"/>
      <c r="D38" s="40"/>
      <c r="E38" s="42" t="s">
        <v>15</v>
      </c>
      <c r="F38" s="43">
        <v>1000</v>
      </c>
    </row>
    <row r="39" ht="17.25" spans="1:6">
      <c r="A39" s="27" t="s">
        <v>23</v>
      </c>
      <c r="B39" s="35"/>
      <c r="C39" s="35"/>
      <c r="D39" s="28"/>
      <c r="E39" s="36" t="s">
        <v>15</v>
      </c>
      <c r="F39" s="31">
        <f>SUM(F20:F38)</f>
        <v>1422760</v>
      </c>
    </row>
    <row r="41" spans="1:1">
      <c r="A41" s="1" t="s">
        <v>27</v>
      </c>
    </row>
    <row r="42" spans="2:2">
      <c r="B42" s="1" t="s">
        <v>28</v>
      </c>
    </row>
    <row r="44" s="1" customFormat="1" spans="1:1">
      <c r="A44" s="1" t="s">
        <v>29</v>
      </c>
    </row>
    <row r="45" customFormat="1" ht="15" spans="1:2">
      <c r="A45" s="49"/>
      <c r="B45" s="1" t="s">
        <v>30</v>
      </c>
    </row>
    <row r="47" spans="1:1">
      <c r="A47" s="1" t="s">
        <v>73</v>
      </c>
    </row>
    <row r="48" spans="2:2">
      <c r="B48" s="61" t="s">
        <v>419</v>
      </c>
    </row>
    <row r="49" spans="2:2">
      <c r="B49" s="62" t="s">
        <v>222</v>
      </c>
    </row>
    <row r="50" spans="2:2">
      <c r="B50" s="1" t="s">
        <v>223</v>
      </c>
    </row>
    <row r="51" spans="2:2">
      <c r="B51" s="61" t="s">
        <v>221</v>
      </c>
    </row>
    <row r="52" spans="2:2">
      <c r="B52" s="62" t="s">
        <v>222</v>
      </c>
    </row>
    <row r="53" spans="2:2">
      <c r="B53" s="1" t="s">
        <v>223</v>
      </c>
    </row>
    <row r="55" spans="1:1">
      <c r="A55" s="1" t="s">
        <v>33</v>
      </c>
    </row>
    <row r="56" customFormat="1" ht="15" spans="2:2">
      <c r="B56" s="1" t="s">
        <v>224</v>
      </c>
    </row>
    <row r="57" s="2" customFormat="1" spans="2:2">
      <c r="B57" s="1"/>
    </row>
    <row r="58" spans="1:1">
      <c r="A58" s="1" t="s">
        <v>36</v>
      </c>
    </row>
    <row r="59" spans="2:2">
      <c r="B59" s="1" t="s">
        <v>37</v>
      </c>
    </row>
    <row r="61" spans="2:2">
      <c r="B61" s="1" t="s">
        <v>39</v>
      </c>
    </row>
    <row r="62" spans="2:2">
      <c r="B62" s="1" t="s">
        <v>40</v>
      </c>
    </row>
    <row r="64" spans="2:2">
      <c r="B64" s="46" t="s">
        <v>128</v>
      </c>
    </row>
    <row r="65" spans="2:2">
      <c r="B65" s="92"/>
    </row>
    <row r="67" spans="2:2">
      <c r="B67" s="46"/>
    </row>
    <row r="68" spans="2:2">
      <c r="B68" s="46"/>
    </row>
    <row r="69" spans="1:1">
      <c r="A69" s="1" t="s">
        <v>41</v>
      </c>
    </row>
    <row r="72" spans="1:1">
      <c r="A72" s="1" t="s">
        <v>42</v>
      </c>
    </row>
    <row r="73" spans="1:1">
      <c r="A73" s="1" t="s">
        <v>43</v>
      </c>
    </row>
    <row r="76" spans="1:4">
      <c r="A76" s="1" t="s">
        <v>99</v>
      </c>
      <c r="D76" s="1" t="s">
        <v>45</v>
      </c>
    </row>
    <row r="79" spans="1:4">
      <c r="A79" s="1" t="s">
        <v>46</v>
      </c>
      <c r="D79" s="1" t="s">
        <v>47</v>
      </c>
    </row>
    <row r="80" spans="1:4">
      <c r="A80" s="1" t="s">
        <v>48</v>
      </c>
      <c r="D80" s="1" t="s">
        <v>49</v>
      </c>
    </row>
    <row r="84" spans="1:4">
      <c r="A84" s="1" t="s">
        <v>420</v>
      </c>
      <c r="D84" s="1" t="s">
        <v>51</v>
      </c>
    </row>
    <row r="85" spans="1:1">
      <c r="A85" s="1" t="s">
        <v>421</v>
      </c>
    </row>
  </sheetData>
  <mergeCells count="33">
    <mergeCell ref="A4:B4"/>
    <mergeCell ref="A38:D38"/>
    <mergeCell ref="A39:D39"/>
    <mergeCell ref="A20:A22"/>
    <mergeCell ref="A23:A25"/>
    <mergeCell ref="A26:A28"/>
    <mergeCell ref="A29:A31"/>
    <mergeCell ref="A32:A34"/>
    <mergeCell ref="A35:A37"/>
    <mergeCell ref="B20:B22"/>
    <mergeCell ref="B23:B25"/>
    <mergeCell ref="B26:B28"/>
    <mergeCell ref="B29:B31"/>
    <mergeCell ref="B32:B34"/>
    <mergeCell ref="B35:B37"/>
    <mergeCell ref="D20:D22"/>
    <mergeCell ref="D23:D25"/>
    <mergeCell ref="D26:D28"/>
    <mergeCell ref="D29:D31"/>
    <mergeCell ref="D32:D34"/>
    <mergeCell ref="D35:D37"/>
    <mergeCell ref="E20:E22"/>
    <mergeCell ref="E23:E25"/>
    <mergeCell ref="E26:E28"/>
    <mergeCell ref="E29:E31"/>
    <mergeCell ref="E32:E34"/>
    <mergeCell ref="E35:E37"/>
    <mergeCell ref="F20:F22"/>
    <mergeCell ref="F23:F25"/>
    <mergeCell ref="F26:F28"/>
    <mergeCell ref="F29:F31"/>
    <mergeCell ref="F32:F34"/>
    <mergeCell ref="F35:F37"/>
  </mergeCells>
  <pageMargins left="0.393055555555556" right="0.17" top="0.84" bottom="0.629861111111111" header="0.5" footer="0.196527777777778"/>
  <pageSetup paperSize="1" scale="57" orientation="portrait" horizontalDpi="120" verticalDpi="7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F81"/>
  <sheetViews>
    <sheetView topLeftCell="A9" workbookViewId="0">
      <selection activeCell="D20" sqref="D20:D22"/>
    </sheetView>
  </sheetViews>
  <sheetFormatPr defaultColWidth="9.1047619047619" defaultRowHeight="14.25" outlineLevelCol="5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5.66666666666667" style="1" customWidth="1"/>
    <col min="6" max="6" width="16.6666666666667" style="1" customWidth="1"/>
    <col min="7" max="16384" width="9.1047619047619" style="1"/>
  </cols>
  <sheetData>
    <row r="4" spans="1:2">
      <c r="A4" s="3">
        <v>46093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410</v>
      </c>
    </row>
    <row r="8" spans="1:1">
      <c r="A8" s="3" t="s">
        <v>411</v>
      </c>
    </row>
    <row r="9" spans="1:1">
      <c r="A9" s="3" t="s">
        <v>412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422</v>
      </c>
    </row>
    <row r="18" ht="15" spans="3:3">
      <c r="C18" s="67"/>
    </row>
    <row r="19" ht="25.5" customHeight="1" spans="1:6">
      <c r="A19" s="5" t="s">
        <v>7</v>
      </c>
      <c r="B19" s="5" t="s">
        <v>8</v>
      </c>
      <c r="C19" s="5" t="s">
        <v>9</v>
      </c>
      <c r="D19" s="5" t="s">
        <v>10</v>
      </c>
      <c r="E19" s="7"/>
      <c r="F19" s="8" t="s">
        <v>414</v>
      </c>
    </row>
    <row r="20" spans="1:6">
      <c r="A20" s="9">
        <v>7</v>
      </c>
      <c r="B20" s="9" t="s">
        <v>13</v>
      </c>
      <c r="C20" s="68" t="s">
        <v>213</v>
      </c>
      <c r="D20" s="69">
        <v>112995</v>
      </c>
      <c r="E20" s="9" t="s">
        <v>15</v>
      </c>
      <c r="F20" s="70">
        <f>D20*A20</f>
        <v>790965</v>
      </c>
    </row>
    <row r="21" spans="1:6">
      <c r="A21" s="15"/>
      <c r="B21" s="15"/>
      <c r="C21" s="93" t="s">
        <v>214</v>
      </c>
      <c r="D21" s="72"/>
      <c r="E21" s="15"/>
      <c r="F21" s="73"/>
    </row>
    <row r="22" ht="15" spans="1:6">
      <c r="A22" s="21"/>
      <c r="B22" s="21"/>
      <c r="C22" s="94" t="s">
        <v>215</v>
      </c>
      <c r="D22" s="55"/>
      <c r="E22" s="21"/>
      <c r="F22" s="75"/>
    </row>
    <row r="23" spans="1:6">
      <c r="A23" s="9">
        <v>2</v>
      </c>
      <c r="B23" s="9" t="s">
        <v>13</v>
      </c>
      <c r="C23" s="68" t="s">
        <v>423</v>
      </c>
      <c r="D23" s="69">
        <v>81995</v>
      </c>
      <c r="E23" s="9" t="s">
        <v>15</v>
      </c>
      <c r="F23" s="70">
        <f>D23*A23</f>
        <v>163990</v>
      </c>
    </row>
    <row r="24" spans="1:6">
      <c r="A24" s="15"/>
      <c r="B24" s="15"/>
      <c r="C24" s="93" t="s">
        <v>214</v>
      </c>
      <c r="D24" s="72"/>
      <c r="E24" s="15"/>
      <c r="F24" s="73"/>
    </row>
    <row r="25" ht="15" spans="1:6">
      <c r="A25" s="21"/>
      <c r="B25" s="21"/>
      <c r="C25" s="94" t="s">
        <v>424</v>
      </c>
      <c r="D25" s="55"/>
      <c r="E25" s="21"/>
      <c r="F25" s="75"/>
    </row>
    <row r="26" spans="1:6">
      <c r="A26" s="9">
        <v>6</v>
      </c>
      <c r="B26" s="9" t="s">
        <v>13</v>
      </c>
      <c r="C26" s="95" t="s">
        <v>417</v>
      </c>
      <c r="D26" s="69">
        <v>16495</v>
      </c>
      <c r="E26" s="9" t="s">
        <v>15</v>
      </c>
      <c r="F26" s="70">
        <f>D26*A26</f>
        <v>98970</v>
      </c>
    </row>
    <row r="27" spans="1:6">
      <c r="A27" s="15"/>
      <c r="B27" s="15"/>
      <c r="C27" s="93" t="s">
        <v>217</v>
      </c>
      <c r="D27" s="72"/>
      <c r="E27" s="15"/>
      <c r="F27" s="73"/>
    </row>
    <row r="28" ht="15" spans="1:6">
      <c r="A28" s="21"/>
      <c r="B28" s="21"/>
      <c r="C28" s="94" t="s">
        <v>418</v>
      </c>
      <c r="D28" s="55"/>
      <c r="E28" s="21"/>
      <c r="F28" s="75"/>
    </row>
    <row r="29" spans="1:6">
      <c r="A29" s="9">
        <v>5</v>
      </c>
      <c r="B29" s="9" t="s">
        <v>13</v>
      </c>
      <c r="C29" s="95" t="s">
        <v>344</v>
      </c>
      <c r="D29" s="69">
        <v>11495</v>
      </c>
      <c r="E29" s="9" t="s">
        <v>15</v>
      </c>
      <c r="F29" s="70">
        <f>D29*A29</f>
        <v>57475</v>
      </c>
    </row>
    <row r="30" spans="1:6">
      <c r="A30" s="15"/>
      <c r="B30" s="15"/>
      <c r="C30" s="93" t="s">
        <v>217</v>
      </c>
      <c r="D30" s="72"/>
      <c r="E30" s="15"/>
      <c r="F30" s="73"/>
    </row>
    <row r="31" ht="15" spans="1:6">
      <c r="A31" s="21"/>
      <c r="B31" s="21"/>
      <c r="C31" s="94" t="s">
        <v>345</v>
      </c>
      <c r="D31" s="55"/>
      <c r="E31" s="21"/>
      <c r="F31" s="75"/>
    </row>
    <row r="32" spans="1:6">
      <c r="A32" s="9">
        <v>4</v>
      </c>
      <c r="B32" s="9" t="s">
        <v>13</v>
      </c>
      <c r="C32" s="95" t="s">
        <v>216</v>
      </c>
      <c r="D32" s="69">
        <v>13495</v>
      </c>
      <c r="E32" s="9" t="s">
        <v>15</v>
      </c>
      <c r="F32" s="70">
        <f>D32*A32</f>
        <v>53980</v>
      </c>
    </row>
    <row r="33" spans="1:6">
      <c r="A33" s="15"/>
      <c r="B33" s="15"/>
      <c r="C33" s="93" t="s">
        <v>217</v>
      </c>
      <c r="D33" s="72"/>
      <c r="E33" s="15"/>
      <c r="F33" s="73"/>
    </row>
    <row r="34" ht="15" spans="1:6">
      <c r="A34" s="21"/>
      <c r="B34" s="21"/>
      <c r="C34" s="94" t="s">
        <v>218</v>
      </c>
      <c r="D34" s="55"/>
      <c r="E34" s="21"/>
      <c r="F34" s="75"/>
    </row>
    <row r="35" ht="15" spans="1:6">
      <c r="A35" s="39" t="s">
        <v>25</v>
      </c>
      <c r="B35" s="57"/>
      <c r="C35" s="57"/>
      <c r="D35" s="40"/>
      <c r="E35" s="42" t="s">
        <v>15</v>
      </c>
      <c r="F35" s="43">
        <v>1000</v>
      </c>
    </row>
    <row r="36" ht="17.25" spans="1:6">
      <c r="A36" s="27" t="s">
        <v>23</v>
      </c>
      <c r="B36" s="35"/>
      <c r="C36" s="35"/>
      <c r="D36" s="28"/>
      <c r="E36" s="36" t="s">
        <v>15</v>
      </c>
      <c r="F36" s="31">
        <f>SUM(F20:F35)</f>
        <v>1166380</v>
      </c>
    </row>
    <row r="38" spans="1:1">
      <c r="A38" s="1" t="s">
        <v>27</v>
      </c>
    </row>
    <row r="39" spans="2:2">
      <c r="B39" s="1" t="s">
        <v>28</v>
      </c>
    </row>
    <row r="41" s="1" customFormat="1" spans="1:1">
      <c r="A41" s="1" t="s">
        <v>29</v>
      </c>
    </row>
    <row r="42" customFormat="1" ht="15" spans="1:2">
      <c r="A42" s="49"/>
      <c r="B42" s="1" t="s">
        <v>30</v>
      </c>
    </row>
    <row r="44" spans="1:1">
      <c r="A44" s="1" t="s">
        <v>73</v>
      </c>
    </row>
    <row r="45" spans="2:2">
      <c r="B45" s="61" t="s">
        <v>221</v>
      </c>
    </row>
    <row r="46" spans="2:2">
      <c r="B46" s="62" t="s">
        <v>222</v>
      </c>
    </row>
    <row r="47" spans="2:2">
      <c r="B47" s="1" t="s">
        <v>223</v>
      </c>
    </row>
    <row r="49" spans="1:1">
      <c r="A49" s="1" t="s">
        <v>33</v>
      </c>
    </row>
    <row r="50" customFormat="1" ht="15" spans="2:2">
      <c r="B50" s="1" t="s">
        <v>224</v>
      </c>
    </row>
    <row r="51" s="2" customFormat="1" spans="2:2">
      <c r="B51" s="1"/>
    </row>
    <row r="52" spans="1:1">
      <c r="A52" s="1" t="s">
        <v>36</v>
      </c>
    </row>
    <row r="53" spans="2:2">
      <c r="B53" s="1" t="s">
        <v>37</v>
      </c>
    </row>
    <row r="55" spans="2:2">
      <c r="B55" s="1" t="s">
        <v>39</v>
      </c>
    </row>
    <row r="56" spans="2:2">
      <c r="B56" s="1" t="s">
        <v>40</v>
      </c>
    </row>
    <row r="58" spans="2:2">
      <c r="B58" s="46" t="s">
        <v>128</v>
      </c>
    </row>
    <row r="59" spans="2:2">
      <c r="B59" s="92"/>
    </row>
    <row r="62" spans="2:2">
      <c r="B62" s="46"/>
    </row>
    <row r="63" spans="2:2">
      <c r="B63" s="46"/>
    </row>
    <row r="64" spans="1:1">
      <c r="A64" s="1" t="s">
        <v>41</v>
      </c>
    </row>
    <row r="67" spans="1:1">
      <c r="A67" s="1" t="s">
        <v>42</v>
      </c>
    </row>
    <row r="68" spans="1:1">
      <c r="A68" s="1" t="s">
        <v>43</v>
      </c>
    </row>
    <row r="71" spans="1:4">
      <c r="A71" s="1" t="s">
        <v>99</v>
      </c>
      <c r="D71" s="1" t="s">
        <v>45</v>
      </c>
    </row>
    <row r="74" spans="1:4">
      <c r="A74" s="1" t="s">
        <v>46</v>
      </c>
      <c r="D74" s="1" t="s">
        <v>47</v>
      </c>
    </row>
    <row r="75" spans="1:4">
      <c r="A75" s="1" t="s">
        <v>48</v>
      </c>
      <c r="D75" s="1" t="s">
        <v>49</v>
      </c>
    </row>
    <row r="80" spans="1:4">
      <c r="A80" s="1" t="s">
        <v>425</v>
      </c>
      <c r="D80" s="1" t="s">
        <v>51</v>
      </c>
    </row>
    <row r="81" spans="1:1">
      <c r="A81" s="1" t="s">
        <v>421</v>
      </c>
    </row>
  </sheetData>
  <mergeCells count="28">
    <mergeCell ref="A4:B4"/>
    <mergeCell ref="A35:D35"/>
    <mergeCell ref="A36:D36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</mergeCells>
  <pageMargins left="0.393055555555556" right="0.17" top="0.84" bottom="0.629861111111111" header="0.5" footer="0.196527777777778"/>
  <pageSetup paperSize="1" scale="60" orientation="portrait" horizontalDpi="120" verticalDpi="7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9"/>
  <sheetViews>
    <sheetView zoomScaleSheetLayoutView="60" topLeftCell="A18" workbookViewId="0">
      <selection activeCell="C31" sqref="C31"/>
    </sheetView>
  </sheetViews>
  <sheetFormatPr defaultColWidth="9.1047619047619" defaultRowHeight="14.25" outlineLevelCol="6"/>
  <cols>
    <col min="1" max="1" width="6.55238095238095" style="96" customWidth="1"/>
    <col min="2" max="2" width="11.4380952380952" style="96" customWidth="1"/>
    <col min="3" max="3" width="56.5714285714286" style="96" customWidth="1"/>
    <col min="4" max="4" width="12.552380952381" style="96" customWidth="1"/>
    <col min="5" max="5" width="14.8571428571429" style="96" customWidth="1"/>
    <col min="6" max="6" width="5.66666666666667" style="96" customWidth="1"/>
    <col min="7" max="7" width="15.4380952380952" style="96" customWidth="1"/>
    <col min="8" max="8" width="9.1047619047619" style="96"/>
    <col min="9" max="9" width="11.9047619047619" style="96" customWidth="1"/>
    <col min="10" max="16384" width="9.1047619047619" style="96"/>
  </cols>
  <sheetData>
    <row r="4" spans="1:2">
      <c r="A4" s="3">
        <v>46093</v>
      </c>
      <c r="B4" s="3"/>
    </row>
    <row r="5" spans="1:2">
      <c r="A5" s="103"/>
      <c r="B5" s="103"/>
    </row>
    <row r="6" spans="1:2">
      <c r="A6" s="103"/>
      <c r="B6" s="103"/>
    </row>
    <row r="7" spans="1:2">
      <c r="A7" s="103" t="s">
        <v>426</v>
      </c>
      <c r="B7" s="103"/>
    </row>
    <row r="8" spans="1:2">
      <c r="A8" s="103" t="s">
        <v>427</v>
      </c>
      <c r="B8" s="103"/>
    </row>
    <row r="11" spans="1:1">
      <c r="A11" s="96" t="s">
        <v>3</v>
      </c>
    </row>
    <row r="13" spans="2:2">
      <c r="B13" s="96" t="s">
        <v>4</v>
      </c>
    </row>
    <row r="14" spans="2:2">
      <c r="B14" s="96" t="s">
        <v>5</v>
      </c>
    </row>
    <row r="17" spans="1:1">
      <c r="A17" s="96" t="s">
        <v>63</v>
      </c>
    </row>
    <row r="18" ht="15" spans="3:3">
      <c r="C18" s="101" t="s">
        <v>104</v>
      </c>
    </row>
    <row r="19" ht="25.5" customHeight="1" spans="1:7">
      <c r="A19" s="97" t="s">
        <v>7</v>
      </c>
      <c r="B19" s="97" t="s">
        <v>8</v>
      </c>
      <c r="C19" s="97" t="s">
        <v>9</v>
      </c>
      <c r="D19" s="97" t="s">
        <v>10</v>
      </c>
      <c r="E19" s="98" t="s">
        <v>11</v>
      </c>
      <c r="F19" s="99"/>
      <c r="G19" s="100" t="s">
        <v>12</v>
      </c>
    </row>
    <row r="20" ht="14" customHeight="1" spans="1:7">
      <c r="A20" s="9">
        <v>1</v>
      </c>
      <c r="B20" s="9" t="s">
        <v>13</v>
      </c>
      <c r="C20" s="68" t="s">
        <v>84</v>
      </c>
      <c r="D20" s="69">
        <v>108995</v>
      </c>
      <c r="E20" s="13">
        <f>(D20*0.78)-10500</f>
        <v>74516.1</v>
      </c>
      <c r="F20" s="9" t="s">
        <v>15</v>
      </c>
      <c r="G20" s="70">
        <f>E20*A20</f>
        <v>74516.1</v>
      </c>
    </row>
    <row r="21" ht="14" customHeight="1" spans="1:7">
      <c r="A21" s="15"/>
      <c r="B21" s="15"/>
      <c r="C21" s="71" t="s">
        <v>85</v>
      </c>
      <c r="D21" s="72"/>
      <c r="E21" s="19"/>
      <c r="F21" s="15"/>
      <c r="G21" s="73"/>
    </row>
    <row r="22" ht="14" customHeight="1" spans="1:7">
      <c r="A22" s="21"/>
      <c r="B22" s="21"/>
      <c r="C22" s="74" t="s">
        <v>86</v>
      </c>
      <c r="D22" s="55"/>
      <c r="E22" s="25"/>
      <c r="F22" s="21"/>
      <c r="G22" s="75"/>
    </row>
    <row r="23" ht="14" customHeight="1" spans="1:7">
      <c r="A23" s="9">
        <v>2</v>
      </c>
      <c r="B23" s="9" t="s">
        <v>13</v>
      </c>
      <c r="C23" s="68" t="s">
        <v>143</v>
      </c>
      <c r="D23" s="69">
        <v>78095</v>
      </c>
      <c r="E23" s="13">
        <f>(D23*0.78)-7000</f>
        <v>53914.1</v>
      </c>
      <c r="F23" s="9" t="s">
        <v>15</v>
      </c>
      <c r="G23" s="70">
        <f>E23*A23</f>
        <v>107828.2</v>
      </c>
    </row>
    <row r="24" ht="14" customHeight="1" spans="1:7">
      <c r="A24" s="15"/>
      <c r="B24" s="15"/>
      <c r="C24" s="71" t="s">
        <v>57</v>
      </c>
      <c r="D24" s="72"/>
      <c r="E24" s="19"/>
      <c r="F24" s="15"/>
      <c r="G24" s="73"/>
    </row>
    <row r="25" ht="14" customHeight="1" spans="1:7">
      <c r="A25" s="21"/>
      <c r="B25" s="21"/>
      <c r="C25" s="74" t="s">
        <v>144</v>
      </c>
      <c r="D25" s="55"/>
      <c r="E25" s="25"/>
      <c r="F25" s="21"/>
      <c r="G25" s="75"/>
    </row>
    <row r="26" ht="14" customHeight="1" spans="1:7">
      <c r="A26" s="9">
        <v>1</v>
      </c>
      <c r="B26" s="9" t="s">
        <v>13</v>
      </c>
      <c r="C26" s="68" t="s">
        <v>105</v>
      </c>
      <c r="D26" s="69">
        <v>42995</v>
      </c>
      <c r="E26" s="13">
        <f>(D26*0.78)-6500</f>
        <v>27036.1</v>
      </c>
      <c r="F26" s="9" t="s">
        <v>15</v>
      </c>
      <c r="G26" s="70">
        <f>E26*A26</f>
        <v>27036.1</v>
      </c>
    </row>
    <row r="27" ht="14" customHeight="1" spans="1:7">
      <c r="A27" s="15"/>
      <c r="B27" s="15"/>
      <c r="C27" s="71" t="s">
        <v>21</v>
      </c>
      <c r="D27" s="72"/>
      <c r="E27" s="19"/>
      <c r="F27" s="15"/>
      <c r="G27" s="73"/>
    </row>
    <row r="28" ht="14" customHeight="1" spans="1:7">
      <c r="A28" s="21"/>
      <c r="B28" s="21"/>
      <c r="C28" s="74" t="s">
        <v>106</v>
      </c>
      <c r="D28" s="55"/>
      <c r="E28" s="25"/>
      <c r="F28" s="21"/>
      <c r="G28" s="75"/>
    </row>
    <row r="29" ht="17.25" spans="1:7">
      <c r="A29" s="104" t="s">
        <v>23</v>
      </c>
      <c r="B29" s="105"/>
      <c r="C29" s="105"/>
      <c r="D29" s="106"/>
      <c r="E29" s="107"/>
      <c r="F29" s="108" t="s">
        <v>15</v>
      </c>
      <c r="G29" s="109">
        <f>SUM(G20:G28)</f>
        <v>209380.4</v>
      </c>
    </row>
    <row r="30" ht="16.5" spans="1:7">
      <c r="A30" s="110"/>
      <c r="B30" s="110"/>
      <c r="C30" s="110"/>
      <c r="D30" s="110"/>
      <c r="E30" s="110"/>
      <c r="F30" s="111"/>
      <c r="G30" s="112"/>
    </row>
    <row r="31" ht="15" spans="3:3">
      <c r="C31" s="101" t="s">
        <v>111</v>
      </c>
    </row>
    <row r="32" ht="25.5" customHeight="1" spans="1:7">
      <c r="A32" s="97" t="s">
        <v>7</v>
      </c>
      <c r="B32" s="97" t="s">
        <v>8</v>
      </c>
      <c r="C32" s="97" t="s">
        <v>9</v>
      </c>
      <c r="D32" s="97" t="s">
        <v>10</v>
      </c>
      <c r="E32" s="98" t="s">
        <v>11</v>
      </c>
      <c r="F32" s="99"/>
      <c r="G32" s="100" t="s">
        <v>12</v>
      </c>
    </row>
    <row r="33" ht="14" customHeight="1" spans="1:7">
      <c r="A33" s="9">
        <v>1</v>
      </c>
      <c r="B33" s="9" t="s">
        <v>13</v>
      </c>
      <c r="C33" s="68" t="s">
        <v>84</v>
      </c>
      <c r="D33" s="69">
        <v>108995</v>
      </c>
      <c r="E33" s="13">
        <f>(D33*0.78)-10500</f>
        <v>74516.1</v>
      </c>
      <c r="F33" s="9" t="s">
        <v>15</v>
      </c>
      <c r="G33" s="70">
        <f>E33*A33</f>
        <v>74516.1</v>
      </c>
    </row>
    <row r="34" ht="14" customHeight="1" spans="1:7">
      <c r="A34" s="15"/>
      <c r="B34" s="15"/>
      <c r="C34" s="71" t="s">
        <v>85</v>
      </c>
      <c r="D34" s="72"/>
      <c r="E34" s="19"/>
      <c r="F34" s="15"/>
      <c r="G34" s="73"/>
    </row>
    <row r="35" ht="14" customHeight="1" spans="1:7">
      <c r="A35" s="21"/>
      <c r="B35" s="21"/>
      <c r="C35" s="74" t="s">
        <v>86</v>
      </c>
      <c r="D35" s="55"/>
      <c r="E35" s="25"/>
      <c r="F35" s="21"/>
      <c r="G35" s="75"/>
    </row>
    <row r="36" ht="14" customHeight="1" spans="1:7">
      <c r="A36" s="9">
        <v>2</v>
      </c>
      <c r="B36" s="9" t="s">
        <v>13</v>
      </c>
      <c r="C36" s="68" t="s">
        <v>143</v>
      </c>
      <c r="D36" s="69">
        <v>78095</v>
      </c>
      <c r="E36" s="13">
        <f>(D36*0.78)-7000</f>
        <v>53914.1</v>
      </c>
      <c r="F36" s="9" t="s">
        <v>15</v>
      </c>
      <c r="G36" s="70">
        <f>E36*A36</f>
        <v>107828.2</v>
      </c>
    </row>
    <row r="37" ht="14" customHeight="1" spans="1:7">
      <c r="A37" s="15"/>
      <c r="B37" s="15"/>
      <c r="C37" s="71" t="s">
        <v>57</v>
      </c>
      <c r="D37" s="72"/>
      <c r="E37" s="19"/>
      <c r="F37" s="15"/>
      <c r="G37" s="73"/>
    </row>
    <row r="38" ht="14" customHeight="1" spans="1:7">
      <c r="A38" s="21"/>
      <c r="B38" s="21"/>
      <c r="C38" s="74" t="s">
        <v>144</v>
      </c>
      <c r="D38" s="55"/>
      <c r="E38" s="25"/>
      <c r="F38" s="21"/>
      <c r="G38" s="75"/>
    </row>
    <row r="39" ht="14" customHeight="1" spans="1:7">
      <c r="A39" s="9">
        <v>1</v>
      </c>
      <c r="B39" s="9" t="s">
        <v>13</v>
      </c>
      <c r="C39" s="68" t="s">
        <v>112</v>
      </c>
      <c r="D39" s="69">
        <v>60595</v>
      </c>
      <c r="E39" s="13">
        <f>(D39*0.78)-7000</f>
        <v>40264.1</v>
      </c>
      <c r="F39" s="9" t="s">
        <v>15</v>
      </c>
      <c r="G39" s="70">
        <f>E39*A39</f>
        <v>40264.1</v>
      </c>
    </row>
    <row r="40" ht="14" customHeight="1" spans="1:7">
      <c r="A40" s="15"/>
      <c r="B40" s="15"/>
      <c r="C40" s="71" t="s">
        <v>57</v>
      </c>
      <c r="D40" s="72"/>
      <c r="E40" s="19"/>
      <c r="F40" s="15"/>
      <c r="G40" s="73"/>
    </row>
    <row r="41" ht="14" customHeight="1" spans="1:7">
      <c r="A41" s="21"/>
      <c r="B41" s="21"/>
      <c r="C41" s="74" t="s">
        <v>106</v>
      </c>
      <c r="D41" s="55"/>
      <c r="E41" s="25"/>
      <c r="F41" s="21"/>
      <c r="G41" s="75"/>
    </row>
    <row r="42" ht="17.25" spans="1:7">
      <c r="A42" s="104" t="s">
        <v>23</v>
      </c>
      <c r="B42" s="105"/>
      <c r="C42" s="105"/>
      <c r="D42" s="106"/>
      <c r="E42" s="107"/>
      <c r="F42" s="108" t="s">
        <v>15</v>
      </c>
      <c r="G42" s="109">
        <f>SUM(G33:G41)</f>
        <v>222608.4</v>
      </c>
    </row>
    <row r="43" ht="16.5" spans="1:7">
      <c r="A43" s="110"/>
      <c r="B43" s="110"/>
      <c r="C43" s="110"/>
      <c r="D43" s="110"/>
      <c r="E43" s="110"/>
      <c r="F43" s="111"/>
      <c r="G43" s="112"/>
    </row>
    <row r="44" spans="1:1">
      <c r="A44" s="96" t="s">
        <v>27</v>
      </c>
    </row>
    <row r="45" spans="2:2">
      <c r="B45" s="96" t="s">
        <v>28</v>
      </c>
    </row>
    <row r="47" s="1" customFormat="1" spans="1:1">
      <c r="A47" s="1" t="s">
        <v>29</v>
      </c>
    </row>
    <row r="48" customFormat="1" ht="15" spans="1:2">
      <c r="A48" s="49"/>
      <c r="B48" s="1" t="s">
        <v>243</v>
      </c>
    </row>
    <row r="50" s="96" customFormat="1" spans="1:1">
      <c r="A50" s="96" t="s">
        <v>73</v>
      </c>
    </row>
    <row r="51" s="102" customFormat="1" spans="2:2">
      <c r="B51" s="61" t="s">
        <v>428</v>
      </c>
    </row>
    <row r="52" s="102" customFormat="1" spans="2:2">
      <c r="B52" s="60" t="s">
        <v>380</v>
      </c>
    </row>
    <row r="53" s="102" customFormat="1" spans="2:2">
      <c r="B53" s="60" t="s">
        <v>381</v>
      </c>
    </row>
    <row r="54" s="102" customFormat="1" spans="2:2">
      <c r="B54" s="1" t="s">
        <v>233</v>
      </c>
    </row>
    <row r="55" s="102" customFormat="1" spans="2:2">
      <c r="B55" s="1" t="s">
        <v>118</v>
      </c>
    </row>
    <row r="56" spans="2:2">
      <c r="B56" s="1" t="s">
        <v>119</v>
      </c>
    </row>
    <row r="57" spans="2:2">
      <c r="B57" s="1"/>
    </row>
    <row r="58" spans="1:1">
      <c r="A58" s="96" t="s">
        <v>33</v>
      </c>
    </row>
    <row r="59" s="102" customFormat="1" spans="2:2">
      <c r="B59" s="1" t="s">
        <v>88</v>
      </c>
    </row>
    <row r="60" s="102" customFormat="1" spans="2:2">
      <c r="B60" s="1" t="s">
        <v>35</v>
      </c>
    </row>
    <row r="61" spans="2:2">
      <c r="B61" s="1"/>
    </row>
    <row r="62" spans="1:1">
      <c r="A62" s="96" t="s">
        <v>36</v>
      </c>
    </row>
    <row r="63" spans="2:2">
      <c r="B63" s="96" t="s">
        <v>37</v>
      </c>
    </row>
    <row r="65" spans="2:2">
      <c r="B65" s="96" t="s">
        <v>39</v>
      </c>
    </row>
    <row r="67" spans="2:2">
      <c r="B67" s="96" t="s">
        <v>40</v>
      </c>
    </row>
    <row r="73" spans="1:1">
      <c r="A73" s="96" t="s">
        <v>41</v>
      </c>
    </row>
    <row r="76" spans="1:1">
      <c r="A76" s="96" t="s">
        <v>42</v>
      </c>
    </row>
    <row r="77" spans="1:1">
      <c r="A77" s="96" t="s">
        <v>43</v>
      </c>
    </row>
    <row r="80" spans="1:4">
      <c r="A80" s="96" t="s">
        <v>76</v>
      </c>
      <c r="D80" s="96" t="s">
        <v>45</v>
      </c>
    </row>
    <row r="83" spans="1:4">
      <c r="A83" s="96" t="s">
        <v>46</v>
      </c>
      <c r="D83" s="96" t="s">
        <v>47</v>
      </c>
    </row>
    <row r="84" ht="15" customHeight="1" spans="1:4">
      <c r="A84" s="96" t="s">
        <v>48</v>
      </c>
      <c r="D84" s="96" t="s">
        <v>49</v>
      </c>
    </row>
    <row r="85" ht="15" customHeight="1"/>
    <row r="88" spans="1:5">
      <c r="A88" s="1" t="s">
        <v>429</v>
      </c>
      <c r="D88" s="96" t="s">
        <v>51</v>
      </c>
      <c r="E88" s="96" t="s">
        <v>52</v>
      </c>
    </row>
    <row r="89" spans="1:5">
      <c r="A89" s="1" t="s">
        <v>430</v>
      </c>
      <c r="E89" s="96" t="s">
        <v>54</v>
      </c>
    </row>
  </sheetData>
  <mergeCells count="39">
    <mergeCell ref="A4:B4"/>
    <mergeCell ref="A29:E29"/>
    <mergeCell ref="A42:E42"/>
    <mergeCell ref="A20:A22"/>
    <mergeCell ref="A23:A25"/>
    <mergeCell ref="A26:A28"/>
    <mergeCell ref="A33:A35"/>
    <mergeCell ref="A36:A38"/>
    <mergeCell ref="A39:A41"/>
    <mergeCell ref="B20:B22"/>
    <mergeCell ref="B23:B25"/>
    <mergeCell ref="B26:B28"/>
    <mergeCell ref="B33:B35"/>
    <mergeCell ref="B36:B38"/>
    <mergeCell ref="B39:B41"/>
    <mergeCell ref="D20:D22"/>
    <mergeCell ref="D23:D25"/>
    <mergeCell ref="D26:D28"/>
    <mergeCell ref="D33:D35"/>
    <mergeCell ref="D36:D38"/>
    <mergeCell ref="D39:D41"/>
    <mergeCell ref="E20:E22"/>
    <mergeCell ref="E23:E25"/>
    <mergeCell ref="E26:E28"/>
    <mergeCell ref="E33:E35"/>
    <mergeCell ref="E36:E38"/>
    <mergeCell ref="E39:E41"/>
    <mergeCell ref="F20:F22"/>
    <mergeCell ref="F23:F25"/>
    <mergeCell ref="F26:F28"/>
    <mergeCell ref="F33:F35"/>
    <mergeCell ref="F36:F38"/>
    <mergeCell ref="F39:F41"/>
    <mergeCell ref="G20:G22"/>
    <mergeCell ref="G23:G25"/>
    <mergeCell ref="G26:G28"/>
    <mergeCell ref="G33:G35"/>
    <mergeCell ref="G36:G38"/>
    <mergeCell ref="G39:G41"/>
  </mergeCells>
  <pageMargins left="0.393055555555556" right="0.17" top="0.84" bottom="0.590277777777778" header="0.5" footer="0.196527777777778"/>
  <pageSetup paperSize="1" scale="55" orientation="portrait" horizontalDpi="120" verticalDpi="7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workbookViewId="0">
      <selection activeCell="C33" sqref="C33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46093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431</v>
      </c>
    </row>
    <row r="8" s="2" customFormat="1" spans="1:1">
      <c r="A8" s="1" t="s">
        <v>432</v>
      </c>
    </row>
    <row r="9" spans="1:1">
      <c r="A9" s="1" t="s">
        <v>433</v>
      </c>
    </row>
    <row r="10" spans="1:1">
      <c r="A10" s="1" t="s">
        <v>434</v>
      </c>
    </row>
    <row r="13" s="1" customFormat="1" spans="1:1">
      <c r="A13" s="1" t="s">
        <v>3</v>
      </c>
    </row>
    <row r="15" s="1" customFormat="1" spans="2:2">
      <c r="B15" s="1" t="s">
        <v>4</v>
      </c>
    </row>
    <row r="16" s="1" customFormat="1" spans="2:2">
      <c r="B16" s="1" t="s">
        <v>5</v>
      </c>
    </row>
    <row r="18" s="1" customFormat="1" spans="1:1">
      <c r="A18" s="1" t="s">
        <v>94</v>
      </c>
    </row>
    <row r="19" ht="15" spans="3:3">
      <c r="C19" s="67"/>
    </row>
    <row r="20" s="1" customFormat="1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="1" customFormat="1" spans="1:7">
      <c r="A21" s="9">
        <v>3</v>
      </c>
      <c r="B21" s="9" t="s">
        <v>13</v>
      </c>
      <c r="C21" s="68" t="s">
        <v>143</v>
      </c>
      <c r="D21" s="69">
        <v>78095</v>
      </c>
      <c r="E21" s="13">
        <f>(D21*0.76)-7000</f>
        <v>52352.2</v>
      </c>
      <c r="F21" s="9" t="s">
        <v>15</v>
      </c>
      <c r="G21" s="70">
        <f>E21*A21</f>
        <v>157056.6</v>
      </c>
    </row>
    <row r="22" s="1" customFormat="1" spans="1:7">
      <c r="A22" s="15"/>
      <c r="B22" s="15"/>
      <c r="C22" s="71" t="s">
        <v>57</v>
      </c>
      <c r="D22" s="72"/>
      <c r="E22" s="19"/>
      <c r="F22" s="15"/>
      <c r="G22" s="73"/>
    </row>
    <row r="23" s="1" customFormat="1" ht="15" spans="1:7">
      <c r="A23" s="21"/>
      <c r="B23" s="21"/>
      <c r="C23" s="74" t="s">
        <v>144</v>
      </c>
      <c r="D23" s="55"/>
      <c r="E23" s="25"/>
      <c r="F23" s="21"/>
      <c r="G23" s="75"/>
    </row>
    <row r="24" s="1" customFormat="1" spans="1:7">
      <c r="A24" s="9">
        <v>1</v>
      </c>
      <c r="B24" s="9" t="s">
        <v>13</v>
      </c>
      <c r="C24" s="68" t="s">
        <v>126</v>
      </c>
      <c r="D24" s="69">
        <v>33995</v>
      </c>
      <c r="E24" s="13">
        <f>(D24*0.76)-6500</f>
        <v>19336.2</v>
      </c>
      <c r="F24" s="9" t="s">
        <v>15</v>
      </c>
      <c r="G24" s="70">
        <f>E24*A24</f>
        <v>19336.2</v>
      </c>
    </row>
    <row r="25" s="1" customFormat="1" spans="1:7">
      <c r="A25" s="15"/>
      <c r="B25" s="15"/>
      <c r="C25" s="71" t="s">
        <v>21</v>
      </c>
      <c r="D25" s="72"/>
      <c r="E25" s="19"/>
      <c r="F25" s="15"/>
      <c r="G25" s="73"/>
    </row>
    <row r="26" s="1" customFormat="1" ht="15" spans="1:7">
      <c r="A26" s="21"/>
      <c r="B26" s="21"/>
      <c r="C26" s="74" t="s">
        <v>127</v>
      </c>
      <c r="D26" s="55"/>
      <c r="E26" s="25"/>
      <c r="F26" s="21"/>
      <c r="G26" s="75"/>
    </row>
    <row r="27" s="1" customFormat="1" ht="17.25" spans="1:7">
      <c r="A27" s="27" t="s">
        <v>23</v>
      </c>
      <c r="B27" s="35"/>
      <c r="C27" s="35"/>
      <c r="D27" s="28"/>
      <c r="E27" s="29"/>
      <c r="F27" s="36" t="s">
        <v>15</v>
      </c>
      <c r="G27" s="31">
        <f>SUM(G21:G26)</f>
        <v>176392.8</v>
      </c>
    </row>
    <row r="28" s="1" customFormat="1" ht="15" spans="1:7">
      <c r="A28" s="51" t="s">
        <v>24</v>
      </c>
      <c r="B28" s="52"/>
      <c r="C28" s="53"/>
      <c r="D28" s="54"/>
      <c r="E28" s="55"/>
      <c r="F28" s="21" t="s">
        <v>15</v>
      </c>
      <c r="G28" s="56">
        <v>95330</v>
      </c>
    </row>
    <row r="29" customFormat="1" ht="15.75" spans="1:8">
      <c r="A29" s="39" t="s">
        <v>25</v>
      </c>
      <c r="B29" s="57"/>
      <c r="C29" s="57"/>
      <c r="D29" s="40"/>
      <c r="E29" s="41"/>
      <c r="F29" s="42" t="s">
        <v>15</v>
      </c>
      <c r="G29" s="43">
        <v>600</v>
      </c>
      <c r="H29" s="2"/>
    </row>
    <row r="30" s="1" customFormat="1" ht="17.25" spans="1:7">
      <c r="A30" s="27" t="s">
        <v>26</v>
      </c>
      <c r="B30" s="35"/>
      <c r="C30" s="35"/>
      <c r="D30" s="28"/>
      <c r="E30" s="29"/>
      <c r="F30" s="36" t="s">
        <v>15</v>
      </c>
      <c r="G30" s="31">
        <f>SUM(G27:G29)</f>
        <v>272322.8</v>
      </c>
    </row>
    <row r="31" s="1" customFormat="1" ht="16.5" spans="1:7">
      <c r="A31" s="32"/>
      <c r="B31" s="32"/>
      <c r="C31" s="32"/>
      <c r="D31" s="32"/>
      <c r="E31" s="32"/>
      <c r="F31" s="37"/>
      <c r="G31" s="34"/>
    </row>
    <row r="32" s="1" customFormat="1" ht="17.25" spans="1:7">
      <c r="A32" s="32"/>
      <c r="B32" s="32"/>
      <c r="C32" s="101" t="s">
        <v>435</v>
      </c>
      <c r="D32" s="32"/>
      <c r="E32" s="32"/>
      <c r="F32" s="37"/>
      <c r="G32" s="34"/>
    </row>
    <row r="33" s="1" customFormat="1" ht="25.5" customHeight="1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="1" customFormat="1" spans="1:7">
      <c r="A34" s="9">
        <v>1</v>
      </c>
      <c r="B34" s="9" t="s">
        <v>13</v>
      </c>
      <c r="C34" s="68" t="s">
        <v>126</v>
      </c>
      <c r="D34" s="69">
        <v>33995</v>
      </c>
      <c r="E34" s="13">
        <f>(D34*0.76)-6500</f>
        <v>19336.2</v>
      </c>
      <c r="F34" s="9" t="s">
        <v>15</v>
      </c>
      <c r="G34" s="70">
        <f>E34*A34</f>
        <v>19336.2</v>
      </c>
    </row>
    <row r="35" s="1" customFormat="1" spans="1:7">
      <c r="A35" s="15"/>
      <c r="B35" s="15"/>
      <c r="C35" s="71" t="s">
        <v>21</v>
      </c>
      <c r="D35" s="72"/>
      <c r="E35" s="19"/>
      <c r="F35" s="15"/>
      <c r="G35" s="73"/>
    </row>
    <row r="36" s="1" customFormat="1" ht="15" spans="1:7">
      <c r="A36" s="21"/>
      <c r="B36" s="21"/>
      <c r="C36" s="74" t="s">
        <v>127</v>
      </c>
      <c r="D36" s="55"/>
      <c r="E36" s="25"/>
      <c r="F36" s="21"/>
      <c r="G36" s="75"/>
    </row>
    <row r="37" s="1" customFormat="1" ht="16.5" spans="1:7">
      <c r="A37" s="32"/>
      <c r="B37" s="32"/>
      <c r="C37" s="32"/>
      <c r="D37" s="32"/>
      <c r="E37" s="32"/>
      <c r="F37" s="37"/>
      <c r="G37" s="34"/>
    </row>
    <row r="38" s="1" customFormat="1" spans="1:1">
      <c r="A38" s="1" t="s">
        <v>27</v>
      </c>
    </row>
    <row r="39" s="1" customFormat="1" spans="2:2">
      <c r="B39" s="1" t="s">
        <v>28</v>
      </c>
    </row>
    <row r="40" s="2" customFormat="1" spans="2:2">
      <c r="B40" s="1"/>
    </row>
    <row r="41" s="1" customFormat="1" spans="1:1">
      <c r="A41" s="1" t="s">
        <v>29</v>
      </c>
    </row>
    <row r="42" s="2" customFormat="1" spans="2:2">
      <c r="B42" s="58" t="s">
        <v>199</v>
      </c>
    </row>
    <row r="43" customFormat="1" ht="15" spans="1:2">
      <c r="A43" s="49"/>
      <c r="B43" s="1" t="s">
        <v>30</v>
      </c>
    </row>
    <row r="44" spans="2:2">
      <c r="B44" s="1" t="s">
        <v>31</v>
      </c>
    </row>
    <row r="46" s="1" customFormat="1" spans="1:1">
      <c r="A46" s="1" t="s">
        <v>33</v>
      </c>
    </row>
    <row r="47" s="2" customFormat="1" spans="2:2">
      <c r="B47" s="1" t="s">
        <v>35</v>
      </c>
    </row>
    <row r="48" s="2" customFormat="1" spans="2:2">
      <c r="B48" s="1"/>
    </row>
    <row r="49" s="1" customFormat="1" spans="1:1">
      <c r="A49" s="1" t="s">
        <v>36</v>
      </c>
    </row>
    <row r="50" s="1" customFormat="1" spans="2:2">
      <c r="B50" s="1" t="s">
        <v>37</v>
      </c>
    </row>
    <row r="51" s="2" customFormat="1" spans="2:2">
      <c r="B51" s="44" t="s">
        <v>323</v>
      </c>
    </row>
    <row r="53" s="1" customFormat="1" spans="2:2">
      <c r="B53" s="1" t="s">
        <v>39</v>
      </c>
    </row>
    <row r="55" s="1" customFormat="1" spans="2:2">
      <c r="B55" s="1" t="s">
        <v>40</v>
      </c>
    </row>
    <row r="56" s="2" customFormat="1" spans="2:2">
      <c r="B56" s="46"/>
    </row>
    <row r="57" s="2" customFormat="1" spans="2:2">
      <c r="B57" s="1"/>
    </row>
    <row r="60" s="1" customFormat="1" spans="1:1">
      <c r="A60" s="1" t="s">
        <v>41</v>
      </c>
    </row>
    <row r="63" s="1" customFormat="1" spans="1:1">
      <c r="A63" s="1" t="s">
        <v>42</v>
      </c>
    </row>
    <row r="64" s="1" customFormat="1" spans="1:1">
      <c r="A64" s="1" t="s">
        <v>43</v>
      </c>
    </row>
    <row r="68" s="1" customFormat="1" spans="1:4">
      <c r="A68" s="1" t="s">
        <v>99</v>
      </c>
      <c r="D68" s="1" t="s">
        <v>45</v>
      </c>
    </row>
    <row r="71" s="1" customFormat="1" spans="1:4">
      <c r="A71" s="1" t="s">
        <v>46</v>
      </c>
      <c r="D71" s="1" t="s">
        <v>47</v>
      </c>
    </row>
    <row r="72" s="1" customFormat="1" spans="1:4">
      <c r="A72" s="1" t="s">
        <v>48</v>
      </c>
      <c r="D72" s="1" t="s">
        <v>49</v>
      </c>
    </row>
    <row r="73" s="2" customFormat="1" spans="1:4">
      <c r="A73" s="1"/>
      <c r="D73" s="1"/>
    </row>
    <row r="76" s="1" customFormat="1" spans="1:5">
      <c r="A76" s="1" t="s">
        <v>436</v>
      </c>
      <c r="D76" s="1" t="s">
        <v>51</v>
      </c>
      <c r="E76" s="1" t="s">
        <v>52</v>
      </c>
    </row>
    <row r="77" s="1" customFormat="1" spans="1:5">
      <c r="A77" s="1" t="s">
        <v>437</v>
      </c>
      <c r="E77" s="1" t="s">
        <v>54</v>
      </c>
    </row>
  </sheetData>
  <mergeCells count="22">
    <mergeCell ref="A4:B4"/>
    <mergeCell ref="A27:E27"/>
    <mergeCell ref="A29:E29"/>
    <mergeCell ref="A30:E30"/>
    <mergeCell ref="A21:A23"/>
    <mergeCell ref="A24:A26"/>
    <mergeCell ref="A34:A36"/>
    <mergeCell ref="B21:B23"/>
    <mergeCell ref="B24:B26"/>
    <mergeCell ref="B34:B36"/>
    <mergeCell ref="D21:D23"/>
    <mergeCell ref="D24:D26"/>
    <mergeCell ref="D34:D36"/>
    <mergeCell ref="E21:E23"/>
    <mergeCell ref="E24:E26"/>
    <mergeCell ref="E34:E36"/>
    <mergeCell ref="F21:F23"/>
    <mergeCell ref="F24:F26"/>
    <mergeCell ref="F34:F36"/>
    <mergeCell ref="G21:G23"/>
    <mergeCell ref="G24:G26"/>
    <mergeCell ref="G34:G36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4" workbookViewId="0">
      <selection activeCell="C55" sqref="C5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202</v>
      </c>
      <c r="B7" s="3"/>
    </row>
    <row r="8" spans="1:2">
      <c r="A8" s="3" t="s">
        <v>203</v>
      </c>
      <c r="B8" s="3"/>
    </row>
    <row r="9" spans="1:2">
      <c r="A9" s="1" t="s">
        <v>204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438</v>
      </c>
    </row>
    <row r="18" ht="15" customHeight="1" spans="2:3">
      <c r="B18" s="44"/>
      <c r="C18" s="4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143</v>
      </c>
      <c r="D20" s="69">
        <v>78095</v>
      </c>
      <c r="E20" s="13">
        <f>(D20*0.76)-7000</f>
        <v>52352.2</v>
      </c>
      <c r="F20" s="9" t="s">
        <v>15</v>
      </c>
      <c r="G20" s="70">
        <f>E20*A20</f>
        <v>52352.2</v>
      </c>
    </row>
    <row r="21" spans="1:7">
      <c r="A21" s="15"/>
      <c r="B21" s="15"/>
      <c r="C21" s="71" t="s">
        <v>57</v>
      </c>
      <c r="D21" s="72"/>
      <c r="E21" s="19"/>
      <c r="F21" s="15"/>
      <c r="G21" s="73"/>
    </row>
    <row r="22" ht="15" spans="1:7">
      <c r="A22" s="21"/>
      <c r="B22" s="21"/>
      <c r="C22" s="74" t="s">
        <v>144</v>
      </c>
      <c r="D22" s="55"/>
      <c r="E22" s="25"/>
      <c r="F22" s="21"/>
      <c r="G22" s="75"/>
    </row>
    <row r="23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SUM(G20:G22)</f>
        <v>52352.2</v>
      </c>
    </row>
    <row r="24" ht="15" spans="1:7">
      <c r="A24" s="51" t="s">
        <v>24</v>
      </c>
      <c r="B24" s="52"/>
      <c r="C24" s="53"/>
      <c r="D24" s="54"/>
      <c r="E24" s="55"/>
      <c r="F24" s="21" t="s">
        <v>15</v>
      </c>
      <c r="G24" s="56">
        <v>27120</v>
      </c>
    </row>
    <row r="25" customFormat="1" ht="15.75" spans="1:8">
      <c r="A25" s="39" t="s">
        <v>25</v>
      </c>
      <c r="B25" s="57"/>
      <c r="C25" s="57"/>
      <c r="D25" s="40"/>
      <c r="E25" s="41"/>
      <c r="F25" s="42" t="s">
        <v>15</v>
      </c>
      <c r="G25" s="43">
        <v>600</v>
      </c>
      <c r="H25" s="2"/>
    </row>
    <row r="26" ht="17.25" spans="1:7">
      <c r="A26" s="27" t="s">
        <v>26</v>
      </c>
      <c r="B26" s="35"/>
      <c r="C26" s="35"/>
      <c r="D26" s="28"/>
      <c r="E26" s="29"/>
      <c r="F26" s="36" t="s">
        <v>15</v>
      </c>
      <c r="G26" s="31">
        <f>SUM(G23:G25)</f>
        <v>80072.2</v>
      </c>
    </row>
    <row r="27" ht="16.5" spans="1:7">
      <c r="A27" s="32"/>
      <c r="B27" s="32"/>
      <c r="C27" s="32"/>
      <c r="D27" s="32"/>
      <c r="E27" s="32"/>
      <c r="F27" s="33"/>
      <c r="G27" s="34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customFormat="1" ht="15" spans="1:2">
      <c r="A32" s="49"/>
      <c r="B32" s="1" t="s">
        <v>30</v>
      </c>
    </row>
    <row r="33" customFormat="1" ht="15" spans="1:2">
      <c r="A33" s="49"/>
      <c r="B33" s="1" t="s">
        <v>31</v>
      </c>
    </row>
    <row r="34" customFormat="1" ht="15" spans="1:2">
      <c r="A34" s="49"/>
      <c r="B34" s="91" t="s">
        <v>32</v>
      </c>
    </row>
    <row r="35" customFormat="1" ht="15" spans="1:2">
      <c r="A35" s="49"/>
      <c r="B35" s="1"/>
    </row>
    <row r="36" spans="1:1">
      <c r="A36" s="1" t="s">
        <v>33</v>
      </c>
    </row>
    <row r="37" spans="2:2">
      <c r="B37" s="1" t="s">
        <v>35</v>
      </c>
    </row>
    <row r="39" s="1" customFormat="1" spans="1:1">
      <c r="A39" s="1" t="s">
        <v>36</v>
      </c>
    </row>
    <row r="40" s="1" customFormat="1" spans="2:2">
      <c r="B40" s="1" t="s">
        <v>37</v>
      </c>
    </row>
    <row r="41" spans="2:2">
      <c r="B41" s="44" t="s">
        <v>38</v>
      </c>
    </row>
    <row r="43" spans="2:2">
      <c r="B43" s="1" t="s">
        <v>39</v>
      </c>
    </row>
    <row r="44" spans="2:2">
      <c r="B44" s="1" t="s">
        <v>40</v>
      </c>
    </row>
    <row r="45" spans="2:2">
      <c r="B45" s="46"/>
    </row>
    <row r="46" spans="2:2">
      <c r="B46" s="46"/>
    </row>
    <row r="47" spans="2:2">
      <c r="B47" s="46"/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44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5" spans="1:5">
      <c r="A65" s="1" t="s">
        <v>439</v>
      </c>
      <c r="D65" s="1" t="s">
        <v>51</v>
      </c>
      <c r="E65" s="1" t="s">
        <v>52</v>
      </c>
    </row>
    <row r="66" spans="1:5">
      <c r="A66" s="1" t="s">
        <v>201</v>
      </c>
      <c r="E66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M83"/>
  <sheetViews>
    <sheetView workbookViewId="0">
      <selection activeCell="B56" sqref="B56"/>
    </sheetView>
  </sheetViews>
  <sheetFormatPr defaultColWidth="9.1047619047619" defaultRowHeight="14.25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102</v>
      </c>
      <c r="B7" s="3"/>
    </row>
    <row r="8" spans="1:2">
      <c r="A8" s="3" t="s">
        <v>103</v>
      </c>
      <c r="B8" s="3"/>
    </row>
    <row r="9" spans="1:1">
      <c r="A9" s="66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5" spans="13:13">
      <c r="M15" s="1" t="s">
        <v>82</v>
      </c>
    </row>
    <row r="17" spans="1:1">
      <c r="A17" s="1" t="s">
        <v>63</v>
      </c>
    </row>
    <row r="18" ht="15" customHeight="1" spans="2:3">
      <c r="B18" s="44"/>
      <c r="C18" s="4" t="s">
        <v>104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105</v>
      </c>
      <c r="D20" s="69">
        <v>42995</v>
      </c>
      <c r="E20" s="13">
        <f>(D20*0.78)-6500</f>
        <v>27036.1</v>
      </c>
      <c r="F20" s="9" t="s">
        <v>15</v>
      </c>
      <c r="G20" s="70">
        <f>E20*A20</f>
        <v>27036.1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106</v>
      </c>
      <c r="D22" s="55"/>
      <c r="E22" s="25"/>
      <c r="F22" s="21"/>
      <c r="G22" s="75"/>
    </row>
    <row r="23" spans="1:7">
      <c r="A23" s="9">
        <v>3</v>
      </c>
      <c r="B23" s="9" t="s">
        <v>13</v>
      </c>
      <c r="C23" s="11" t="s">
        <v>107</v>
      </c>
      <c r="D23" s="12">
        <v>25695</v>
      </c>
      <c r="E23" s="13">
        <f>(D23*0.78)-800</f>
        <v>19242.1</v>
      </c>
      <c r="F23" s="9" t="s">
        <v>15</v>
      </c>
      <c r="G23" s="14">
        <f>E23*A23</f>
        <v>57726.3</v>
      </c>
    </row>
    <row r="24" spans="1:7">
      <c r="A24" s="15"/>
      <c r="B24" s="15"/>
      <c r="C24" s="17" t="s">
        <v>108</v>
      </c>
      <c r="D24" s="18"/>
      <c r="E24" s="19"/>
      <c r="F24" s="15"/>
      <c r="G24" s="20"/>
    </row>
    <row r="25" spans="1:7">
      <c r="A25" s="15"/>
      <c r="B25" s="15"/>
      <c r="C25" s="17" t="s">
        <v>109</v>
      </c>
      <c r="D25" s="18"/>
      <c r="E25" s="19"/>
      <c r="F25" s="15"/>
      <c r="G25" s="20"/>
    </row>
    <row r="26" ht="15" spans="1:7">
      <c r="A26" s="21"/>
      <c r="B26" s="21"/>
      <c r="C26" s="23" t="s">
        <v>110</v>
      </c>
      <c r="D26" s="24"/>
      <c r="E26" s="25"/>
      <c r="F26" s="21"/>
      <c r="G26" s="26"/>
    </row>
    <row r="27" ht="15" spans="1:7">
      <c r="A27" s="39" t="s">
        <v>25</v>
      </c>
      <c r="B27" s="57"/>
      <c r="C27" s="57"/>
      <c r="D27" s="40"/>
      <c r="E27" s="41"/>
      <c r="F27" s="42" t="s">
        <v>15</v>
      </c>
      <c r="G27" s="43">
        <v>600</v>
      </c>
    </row>
    <row r="28" ht="17.25" spans="1:7">
      <c r="A28" s="27" t="s">
        <v>87</v>
      </c>
      <c r="B28" s="35"/>
      <c r="C28" s="35"/>
      <c r="D28" s="28"/>
      <c r="E28" s="29"/>
      <c r="F28" s="36" t="s">
        <v>15</v>
      </c>
      <c r="G28" s="31">
        <f>SUM(G20:G27)</f>
        <v>85362.4</v>
      </c>
    </row>
    <row r="29" ht="16.5" spans="1:7">
      <c r="A29" s="32"/>
      <c r="B29" s="32"/>
      <c r="C29" s="32"/>
      <c r="D29" s="32"/>
      <c r="E29" s="32"/>
      <c r="F29" s="33"/>
      <c r="G29" s="34"/>
    </row>
    <row r="30" ht="15" customHeight="1" spans="2:3">
      <c r="B30" s="44"/>
      <c r="C30" s="4" t="s">
        <v>111</v>
      </c>
    </row>
    <row r="31" ht="26.25" spans="1:7">
      <c r="A31" s="5" t="s">
        <v>7</v>
      </c>
      <c r="B31" s="5" t="s">
        <v>8</v>
      </c>
      <c r="C31" s="5" t="s">
        <v>9</v>
      </c>
      <c r="D31" s="5" t="s">
        <v>10</v>
      </c>
      <c r="E31" s="6" t="s">
        <v>11</v>
      </c>
      <c r="F31" s="7"/>
      <c r="G31" s="8" t="s">
        <v>12</v>
      </c>
    </row>
    <row r="32" spans="1:7">
      <c r="A32" s="9">
        <v>1</v>
      </c>
      <c r="B32" s="9" t="s">
        <v>13</v>
      </c>
      <c r="C32" s="68" t="s">
        <v>112</v>
      </c>
      <c r="D32" s="69">
        <v>60595</v>
      </c>
      <c r="E32" s="13">
        <f>(D32*0.78)-7000</f>
        <v>40264.1</v>
      </c>
      <c r="F32" s="9" t="s">
        <v>15</v>
      </c>
      <c r="G32" s="70">
        <f>E32*A32</f>
        <v>40264.1</v>
      </c>
    </row>
    <row r="33" spans="1:7">
      <c r="A33" s="15"/>
      <c r="B33" s="15"/>
      <c r="C33" s="71" t="s">
        <v>57</v>
      </c>
      <c r="D33" s="72"/>
      <c r="E33" s="19"/>
      <c r="F33" s="15"/>
      <c r="G33" s="73"/>
    </row>
    <row r="34" ht="15" spans="1:7">
      <c r="A34" s="21"/>
      <c r="B34" s="21"/>
      <c r="C34" s="74" t="s">
        <v>106</v>
      </c>
      <c r="D34" s="55"/>
      <c r="E34" s="25"/>
      <c r="F34" s="21"/>
      <c r="G34" s="75"/>
    </row>
    <row r="35" spans="1:7">
      <c r="A35" s="9">
        <v>3</v>
      </c>
      <c r="B35" s="10" t="s">
        <v>13</v>
      </c>
      <c r="C35" s="11" t="s">
        <v>113</v>
      </c>
      <c r="D35" s="12">
        <v>29495</v>
      </c>
      <c r="E35" s="13">
        <f>(D35*0.78)-1300</f>
        <v>21706.1</v>
      </c>
      <c r="F35" s="9" t="s">
        <v>15</v>
      </c>
      <c r="G35" s="14">
        <f>E35*A35</f>
        <v>65118.3</v>
      </c>
    </row>
    <row r="36" spans="1:7">
      <c r="A36" s="15"/>
      <c r="B36" s="16"/>
      <c r="C36" s="17" t="s">
        <v>114</v>
      </c>
      <c r="D36" s="18"/>
      <c r="E36" s="19"/>
      <c r="F36" s="15"/>
      <c r="G36" s="20"/>
    </row>
    <row r="37" spans="1:7">
      <c r="A37" s="15"/>
      <c r="B37" s="16"/>
      <c r="C37" s="17" t="s">
        <v>115</v>
      </c>
      <c r="D37" s="18"/>
      <c r="E37" s="19"/>
      <c r="F37" s="15"/>
      <c r="G37" s="20"/>
    </row>
    <row r="38" ht="15" spans="1:7">
      <c r="A38" s="21"/>
      <c r="B38" s="22"/>
      <c r="C38" s="23" t="s">
        <v>116</v>
      </c>
      <c r="D38" s="24"/>
      <c r="E38" s="25"/>
      <c r="F38" s="21"/>
      <c r="G38" s="26"/>
    </row>
    <row r="39" ht="15" spans="1:7">
      <c r="A39" s="39" t="s">
        <v>25</v>
      </c>
      <c r="B39" s="57"/>
      <c r="C39" s="57"/>
      <c r="D39" s="40"/>
      <c r="E39" s="41"/>
      <c r="F39" s="42" t="s">
        <v>15</v>
      </c>
      <c r="G39" s="43">
        <v>600</v>
      </c>
    </row>
    <row r="40" ht="17.25" spans="1:7">
      <c r="A40" s="27" t="s">
        <v>87</v>
      </c>
      <c r="B40" s="35"/>
      <c r="C40" s="35"/>
      <c r="D40" s="28"/>
      <c r="E40" s="29"/>
      <c r="F40" s="36" t="s">
        <v>15</v>
      </c>
      <c r="G40" s="31">
        <f>SUM(G32:G39)</f>
        <v>105982.4</v>
      </c>
    </row>
    <row r="41" ht="16.5" spans="1:7">
      <c r="A41" s="32"/>
      <c r="B41" s="32"/>
      <c r="C41" s="32"/>
      <c r="D41" s="32"/>
      <c r="E41" s="32"/>
      <c r="F41" s="33"/>
      <c r="G41" s="34"/>
    </row>
    <row r="42" spans="1:1">
      <c r="A42" s="1" t="s">
        <v>27</v>
      </c>
    </row>
    <row r="43" spans="2:2">
      <c r="B43" s="1" t="s">
        <v>28</v>
      </c>
    </row>
    <row r="45" s="1" customFormat="1" spans="1:1">
      <c r="A45" s="1" t="s">
        <v>29</v>
      </c>
    </row>
    <row r="46" customFormat="1" ht="15" spans="1:2">
      <c r="A46" s="49"/>
      <c r="B46" s="1" t="s">
        <v>30</v>
      </c>
    </row>
    <row r="48" spans="1:1">
      <c r="A48" s="1" t="s">
        <v>73</v>
      </c>
    </row>
    <row r="49" spans="2:2">
      <c r="B49" s="1" t="s">
        <v>117</v>
      </c>
    </row>
    <row r="50" spans="2:2">
      <c r="B50" s="1" t="s">
        <v>118</v>
      </c>
    </row>
    <row r="51" spans="2:2">
      <c r="B51" s="1" t="s">
        <v>119</v>
      </c>
    </row>
    <row r="52" spans="2:2">
      <c r="B52" s="1" t="s">
        <v>120</v>
      </c>
    </row>
    <row r="54" spans="1:1">
      <c r="A54" s="1" t="s">
        <v>33</v>
      </c>
    </row>
    <row r="55" spans="2:2">
      <c r="B55" s="1" t="s">
        <v>35</v>
      </c>
    </row>
    <row r="56" spans="2:2">
      <c r="B56" s="1" t="s">
        <v>121</v>
      </c>
    </row>
    <row r="58" spans="1:1">
      <c r="A58" s="1" t="s">
        <v>36</v>
      </c>
    </row>
    <row r="59" spans="2:2">
      <c r="B59" s="1" t="s">
        <v>37</v>
      </c>
    </row>
    <row r="61" spans="2:2">
      <c r="B61" s="1" t="s">
        <v>39</v>
      </c>
    </row>
    <row r="62" spans="2:2">
      <c r="B62" s="1" t="s">
        <v>40</v>
      </c>
    </row>
    <row r="63" spans="2:2">
      <c r="B63" s="2"/>
    </row>
    <row r="67" spans="1:1">
      <c r="A67" s="1" t="s">
        <v>41</v>
      </c>
    </row>
    <row r="70" spans="1:1">
      <c r="A70" s="1" t="s">
        <v>42</v>
      </c>
    </row>
    <row r="71" spans="1:1">
      <c r="A71" s="1" t="s">
        <v>43</v>
      </c>
    </row>
    <row r="74" spans="1:4">
      <c r="A74" s="1" t="s">
        <v>44</v>
      </c>
      <c r="D74" s="1" t="s">
        <v>45</v>
      </c>
    </row>
    <row r="77" spans="1:4">
      <c r="A77" s="1" t="s">
        <v>46</v>
      </c>
      <c r="D77" s="1" t="s">
        <v>47</v>
      </c>
    </row>
    <row r="78" spans="1:4">
      <c r="A78" s="1" t="s">
        <v>48</v>
      </c>
      <c r="D78" s="1" t="s">
        <v>49</v>
      </c>
    </row>
    <row r="82" spans="1:5">
      <c r="A82" s="1" t="s">
        <v>122</v>
      </c>
      <c r="D82" s="1" t="s">
        <v>51</v>
      </c>
      <c r="E82" s="1" t="s">
        <v>52</v>
      </c>
    </row>
    <row r="83" spans="1:5">
      <c r="A83" s="1" t="s">
        <v>123</v>
      </c>
      <c r="E83" s="1" t="s">
        <v>54</v>
      </c>
    </row>
  </sheetData>
  <mergeCells count="29">
    <mergeCell ref="A4:B4"/>
    <mergeCell ref="A27:E27"/>
    <mergeCell ref="A28:E28"/>
    <mergeCell ref="A39:E39"/>
    <mergeCell ref="A40:E40"/>
    <mergeCell ref="A20:A22"/>
    <mergeCell ref="A23:A26"/>
    <mergeCell ref="A32:A34"/>
    <mergeCell ref="A35:A38"/>
    <mergeCell ref="B20:B22"/>
    <mergeCell ref="B23:B26"/>
    <mergeCell ref="B32:B34"/>
    <mergeCell ref="B35:B38"/>
    <mergeCell ref="D20:D22"/>
    <mergeCell ref="D23:D26"/>
    <mergeCell ref="D32:D34"/>
    <mergeCell ref="D35:D38"/>
    <mergeCell ref="E20:E22"/>
    <mergeCell ref="E23:E26"/>
    <mergeCell ref="E32:E34"/>
    <mergeCell ref="E35:E38"/>
    <mergeCell ref="F20:F22"/>
    <mergeCell ref="F23:F26"/>
    <mergeCell ref="F32:F34"/>
    <mergeCell ref="F35:F38"/>
    <mergeCell ref="G20:G22"/>
    <mergeCell ref="G23:G26"/>
    <mergeCell ref="G32:G34"/>
    <mergeCell ref="G35:G38"/>
  </mergeCells>
  <pageMargins left="0.393055555555556" right="0.17" top="0.84" bottom="0.590277777777778" header="0.5" footer="0.196527777777778"/>
  <pageSetup paperSize="1" scale="58" orientation="portrait" horizontalDpi="120" verticalDpi="7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workbookViewId="0">
      <selection activeCell="C17" sqref="C1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241</v>
      </c>
      <c r="B7" s="3"/>
    </row>
    <row r="8" spans="1:1">
      <c r="A8" s="3" t="s">
        <v>242</v>
      </c>
    </row>
    <row r="9" spans="1:1">
      <c r="A9" s="66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125</v>
      </c>
    </row>
    <row r="17" ht="15" spans="2:3">
      <c r="B17" s="44"/>
      <c r="C17" s="67" t="s">
        <v>104</v>
      </c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20</v>
      </c>
      <c r="D19" s="69">
        <v>30995</v>
      </c>
      <c r="E19" s="13">
        <f>(D19*0.76)-6500</f>
        <v>17056.2</v>
      </c>
      <c r="F19" s="9" t="s">
        <v>15</v>
      </c>
      <c r="G19" s="70">
        <f>E19*A19</f>
        <v>17056.2</v>
      </c>
    </row>
    <row r="20" spans="1:7">
      <c r="A20" s="15"/>
      <c r="B20" s="15"/>
      <c r="C20" s="71" t="s">
        <v>21</v>
      </c>
      <c r="D20" s="72"/>
      <c r="E20" s="19"/>
      <c r="F20" s="15"/>
      <c r="G20" s="73"/>
    </row>
    <row r="21" ht="15" spans="1:7">
      <c r="A21" s="21"/>
      <c r="B21" s="21"/>
      <c r="C21" s="74" t="s">
        <v>22</v>
      </c>
      <c r="D21" s="55"/>
      <c r="E21" s="25"/>
      <c r="F21" s="21"/>
      <c r="G21" s="75"/>
    </row>
    <row r="22" ht="17.25" spans="1:7">
      <c r="A22" s="27" t="s">
        <v>23</v>
      </c>
      <c r="B22" s="35"/>
      <c r="C22" s="35"/>
      <c r="D22" s="28"/>
      <c r="E22" s="29"/>
      <c r="F22" s="30" t="s">
        <v>15</v>
      </c>
      <c r="G22" s="31">
        <f>SUM(G19:G21)</f>
        <v>17056.2</v>
      </c>
    </row>
    <row r="23" ht="16.5" spans="1:7">
      <c r="A23" s="32"/>
      <c r="B23" s="32"/>
      <c r="C23" s="32"/>
      <c r="D23" s="32"/>
      <c r="E23" s="32"/>
      <c r="F23" s="33"/>
      <c r="G23" s="34"/>
    </row>
    <row r="24" ht="15" spans="2:3">
      <c r="B24" s="44"/>
      <c r="C24" s="67" t="s">
        <v>111</v>
      </c>
    </row>
    <row r="25" ht="26.25" spans="1:7">
      <c r="A25" s="5" t="s">
        <v>7</v>
      </c>
      <c r="B25" s="5" t="s">
        <v>8</v>
      </c>
      <c r="C25" s="5" t="s">
        <v>9</v>
      </c>
      <c r="D25" s="5" t="s">
        <v>10</v>
      </c>
      <c r="E25" s="6" t="s">
        <v>11</v>
      </c>
      <c r="F25" s="7"/>
      <c r="G25" s="8" t="s">
        <v>12</v>
      </c>
    </row>
    <row r="26" spans="1:7">
      <c r="A26" s="9">
        <v>1</v>
      </c>
      <c r="B26" s="9" t="s">
        <v>13</v>
      </c>
      <c r="C26" s="68" t="s">
        <v>56</v>
      </c>
      <c r="D26" s="69">
        <v>43595</v>
      </c>
      <c r="E26" s="13">
        <f>(D26*0.76)-7000</f>
        <v>26132.2</v>
      </c>
      <c r="F26" s="9" t="s">
        <v>15</v>
      </c>
      <c r="G26" s="70">
        <f>E26*A26</f>
        <v>26132.2</v>
      </c>
    </row>
    <row r="27" spans="1:7">
      <c r="A27" s="15"/>
      <c r="B27" s="15"/>
      <c r="C27" s="71" t="s">
        <v>57</v>
      </c>
      <c r="D27" s="72"/>
      <c r="E27" s="19"/>
      <c r="F27" s="15"/>
      <c r="G27" s="73"/>
    </row>
    <row r="28" ht="15" spans="1:7">
      <c r="A28" s="21"/>
      <c r="B28" s="21"/>
      <c r="C28" s="74" t="s">
        <v>58</v>
      </c>
      <c r="D28" s="55"/>
      <c r="E28" s="25"/>
      <c r="F28" s="21"/>
      <c r="G28" s="75"/>
    </row>
    <row r="29" ht="17.25" spans="1:7">
      <c r="A29" s="27" t="s">
        <v>23</v>
      </c>
      <c r="B29" s="35"/>
      <c r="C29" s="35"/>
      <c r="D29" s="28"/>
      <c r="E29" s="29"/>
      <c r="F29" s="30" t="s">
        <v>15</v>
      </c>
      <c r="G29" s="31">
        <f>SUM(G26:G28)</f>
        <v>26132.2</v>
      </c>
    </row>
    <row r="30" ht="16.5" spans="1:7">
      <c r="A30" s="32"/>
      <c r="B30" s="32"/>
      <c r="C30" s="32"/>
      <c r="D30" s="32"/>
      <c r="E30" s="32"/>
      <c r="F30" s="33"/>
      <c r="G30" s="34"/>
    </row>
    <row r="31" spans="1:1">
      <c r="A31" s="1" t="s">
        <v>27</v>
      </c>
    </row>
    <row r="32" spans="2:2">
      <c r="B32" s="1" t="s">
        <v>28</v>
      </c>
    </row>
    <row r="34" s="1" customFormat="1" spans="1:1">
      <c r="A34" s="1" t="s">
        <v>29</v>
      </c>
    </row>
    <row r="35" customFormat="1" ht="15" spans="1:2">
      <c r="A35" s="49"/>
      <c r="B35" s="1" t="s">
        <v>243</v>
      </c>
    </row>
    <row r="37" spans="1:1">
      <c r="A37" s="1" t="s">
        <v>73</v>
      </c>
    </row>
    <row r="38" spans="2:2">
      <c r="B38" s="1" t="s">
        <v>117</v>
      </c>
    </row>
    <row r="39" spans="2:2">
      <c r="B39" s="1" t="s">
        <v>118</v>
      </c>
    </row>
    <row r="40" spans="2:2">
      <c r="B40" s="1" t="s">
        <v>119</v>
      </c>
    </row>
    <row r="42" spans="1:1">
      <c r="A42" s="1" t="s">
        <v>33</v>
      </c>
    </row>
    <row r="43" spans="2:2">
      <c r="B43" s="1" t="s">
        <v>35</v>
      </c>
    </row>
    <row r="45" spans="1:1">
      <c r="A45" s="1" t="s">
        <v>36</v>
      </c>
    </row>
    <row r="46" spans="2:2">
      <c r="B46" s="1" t="s">
        <v>37</v>
      </c>
    </row>
    <row r="48" spans="2:2">
      <c r="B48" s="1" t="s">
        <v>39</v>
      </c>
    </row>
    <row r="49" spans="2:2">
      <c r="B49" s="1" t="s">
        <v>40</v>
      </c>
    </row>
    <row r="51" spans="2:2">
      <c r="B51" s="46" t="s">
        <v>128</v>
      </c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2" spans="1:4">
      <c r="A62" s="1" t="s">
        <v>44</v>
      </c>
      <c r="D62" s="1" t="s">
        <v>45</v>
      </c>
    </row>
    <row r="65" spans="1:4">
      <c r="A65" s="1" t="s">
        <v>46</v>
      </c>
      <c r="D65" s="1" t="s">
        <v>47</v>
      </c>
    </row>
    <row r="66" spans="1:4">
      <c r="A66" s="1" t="s">
        <v>48</v>
      </c>
      <c r="D66" s="1" t="s">
        <v>49</v>
      </c>
    </row>
    <row r="70" spans="1:5">
      <c r="A70" s="1" t="s">
        <v>440</v>
      </c>
      <c r="D70" s="1" t="s">
        <v>51</v>
      </c>
      <c r="E70" s="1" t="s">
        <v>52</v>
      </c>
    </row>
    <row r="71" spans="1:5">
      <c r="A71" s="1" t="s">
        <v>159</v>
      </c>
      <c r="E71" s="1" t="s">
        <v>54</v>
      </c>
    </row>
  </sheetData>
  <mergeCells count="15">
    <mergeCell ref="A4:B4"/>
    <mergeCell ref="A22:E22"/>
    <mergeCell ref="A29:E29"/>
    <mergeCell ref="A19:A21"/>
    <mergeCell ref="A26:A28"/>
    <mergeCell ref="B19:B21"/>
    <mergeCell ref="B26:B28"/>
    <mergeCell ref="D19:D21"/>
    <mergeCell ref="D26:D28"/>
    <mergeCell ref="E19:E21"/>
    <mergeCell ref="E26:E28"/>
    <mergeCell ref="F19:F21"/>
    <mergeCell ref="F26:F28"/>
    <mergeCell ref="G19:G21"/>
    <mergeCell ref="G26:G28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44" workbookViewId="0">
      <selection activeCell="A65" sqref="A6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441</v>
      </c>
      <c r="B7" s="3"/>
    </row>
    <row r="8" spans="1:2">
      <c r="A8" s="3" t="s">
        <v>442</v>
      </c>
      <c r="B8" s="3"/>
    </row>
    <row r="9" spans="1:2">
      <c r="A9" s="1" t="s">
        <v>443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184</v>
      </c>
    </row>
    <row r="18" ht="15" customHeight="1" spans="2:3">
      <c r="B18" s="44"/>
      <c r="C18" s="4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15</v>
      </c>
      <c r="B20" s="9" t="s">
        <v>13</v>
      </c>
      <c r="C20" s="68" t="s">
        <v>96</v>
      </c>
      <c r="D20" s="69">
        <v>168995</v>
      </c>
      <c r="E20" s="13">
        <f>(D20*0.76)-14000</f>
        <v>114436.2</v>
      </c>
      <c r="F20" s="9" t="s">
        <v>15</v>
      </c>
      <c r="G20" s="70">
        <f>E20*A20</f>
        <v>1716543</v>
      </c>
    </row>
    <row r="21" spans="1:7">
      <c r="A21" s="15"/>
      <c r="B21" s="15"/>
      <c r="C21" s="71" t="s">
        <v>85</v>
      </c>
      <c r="D21" s="72"/>
      <c r="E21" s="19"/>
      <c r="F21" s="15"/>
      <c r="G21" s="73"/>
    </row>
    <row r="22" ht="15" spans="1:7">
      <c r="A22" s="21"/>
      <c r="B22" s="21"/>
      <c r="C22" s="74" t="s">
        <v>97</v>
      </c>
      <c r="D22" s="55"/>
      <c r="E22" s="25"/>
      <c r="F22" s="21"/>
      <c r="G22" s="75"/>
    </row>
    <row r="23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SUM(G20:G22)</f>
        <v>1716543</v>
      </c>
    </row>
    <row r="24" ht="15" spans="1:7">
      <c r="A24" s="51" t="s">
        <v>24</v>
      </c>
      <c r="B24" s="52"/>
      <c r="C24" s="53"/>
      <c r="D24" s="54"/>
      <c r="E24" s="55"/>
      <c r="F24" s="21" t="s">
        <v>15</v>
      </c>
      <c r="G24" s="56">
        <v>389225</v>
      </c>
    </row>
    <row r="25" ht="17.25" spans="1:7">
      <c r="A25" s="27" t="s">
        <v>26</v>
      </c>
      <c r="B25" s="35"/>
      <c r="C25" s="35"/>
      <c r="D25" s="28"/>
      <c r="E25" s="29"/>
      <c r="F25" s="36" t="s">
        <v>15</v>
      </c>
      <c r="G25" s="31">
        <f>SUM(G23:G24)</f>
        <v>2105768</v>
      </c>
    </row>
    <row r="26" ht="16.5" spans="1:7">
      <c r="A26" s="32"/>
      <c r="B26" s="32"/>
      <c r="C26" s="32"/>
      <c r="D26" s="32"/>
      <c r="E26" s="32"/>
      <c r="F26" s="33"/>
      <c r="G26" s="34"/>
    </row>
    <row r="27" spans="1:1">
      <c r="A27" s="1" t="s">
        <v>27</v>
      </c>
    </row>
    <row r="28" spans="2:2">
      <c r="B28" s="1" t="s">
        <v>28</v>
      </c>
    </row>
    <row r="30" s="1" customFormat="1" spans="1:1">
      <c r="A30" s="1" t="s">
        <v>29</v>
      </c>
    </row>
    <row r="31" customFormat="1" ht="15" spans="1:2">
      <c r="A31" s="49"/>
      <c r="B31" s="1" t="s">
        <v>30</v>
      </c>
    </row>
    <row r="32" customFormat="1" ht="15" spans="1:2">
      <c r="A32" s="49"/>
      <c r="B32" s="1" t="s">
        <v>31</v>
      </c>
    </row>
    <row r="33" customFormat="1" ht="15" spans="1:2">
      <c r="A33" s="49"/>
      <c r="B33" s="91" t="s">
        <v>32</v>
      </c>
    </row>
    <row r="34" customFormat="1" ht="15" spans="1:2">
      <c r="A34" s="49"/>
      <c r="B34" s="1"/>
    </row>
    <row r="35" spans="1:1">
      <c r="A35" s="1" t="s">
        <v>33</v>
      </c>
    </row>
    <row r="36" spans="2:2">
      <c r="B36" s="1" t="s">
        <v>88</v>
      </c>
    </row>
    <row r="38" s="1" customFormat="1" spans="1:1">
      <c r="A38" s="1" t="s">
        <v>36</v>
      </c>
    </row>
    <row r="39" s="1" customFormat="1" spans="2:2">
      <c r="B39" s="1" t="s">
        <v>37</v>
      </c>
    </row>
    <row r="40" spans="2:2">
      <c r="B40" s="44" t="s">
        <v>38</v>
      </c>
    </row>
    <row r="42" spans="2:2">
      <c r="B42" s="1" t="s">
        <v>39</v>
      </c>
    </row>
    <row r="44" spans="2:2">
      <c r="B44" s="1" t="s">
        <v>40</v>
      </c>
    </row>
    <row r="45" spans="2:2">
      <c r="B45" s="46"/>
    </row>
    <row r="46" spans="2:2">
      <c r="B46" s="46"/>
    </row>
    <row r="47" spans="2:2">
      <c r="B47" s="46"/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44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5" spans="1:5">
      <c r="A65" s="1" t="s">
        <v>444</v>
      </c>
      <c r="D65" s="1" t="s">
        <v>51</v>
      </c>
      <c r="E65" s="1" t="s">
        <v>52</v>
      </c>
    </row>
    <row r="66" spans="1:5">
      <c r="A66" s="1" t="s">
        <v>295</v>
      </c>
      <c r="E66" s="1" t="s">
        <v>54</v>
      </c>
    </row>
  </sheetData>
  <mergeCells count="9">
    <mergeCell ref="A4:B4"/>
    <mergeCell ref="A23:E23"/>
    <mergeCell ref="A25:E25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topLeftCell="A26" workbookViewId="0">
      <selection activeCell="A35" sqref="$A35:$XFD3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445</v>
      </c>
      <c r="B7" s="3"/>
    </row>
    <row r="8" spans="1:2">
      <c r="A8" s="3" t="s">
        <v>446</v>
      </c>
      <c r="B8" s="3"/>
    </row>
    <row r="9" spans="1:2">
      <c r="A9" s="1" t="s">
        <v>447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184</v>
      </c>
    </row>
    <row r="18" ht="15" customHeight="1" spans="2:3">
      <c r="B18" s="44"/>
      <c r="C18" s="4" t="s">
        <v>104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105</v>
      </c>
      <c r="D20" s="69">
        <v>42995</v>
      </c>
      <c r="E20" s="13">
        <f>(D20*0.76)-6500</f>
        <v>26176.2</v>
      </c>
      <c r="F20" s="9" t="s">
        <v>15</v>
      </c>
      <c r="G20" s="70">
        <f>E20*A20</f>
        <v>26176.2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106</v>
      </c>
      <c r="D22" s="55"/>
      <c r="E22" s="25"/>
      <c r="F22" s="21"/>
      <c r="G22" s="75"/>
    </row>
    <row r="23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SUM(G20:G22)</f>
        <v>26176.2</v>
      </c>
    </row>
    <row r="24" ht="15" spans="1:7">
      <c r="A24" s="51" t="s">
        <v>24</v>
      </c>
      <c r="B24" s="52"/>
      <c r="C24" s="53"/>
      <c r="D24" s="54"/>
      <c r="E24" s="55"/>
      <c r="F24" s="21" t="s">
        <v>15</v>
      </c>
      <c r="G24" s="56">
        <v>9600</v>
      </c>
    </row>
    <row r="25" customFormat="1" ht="15.75" spans="1:8">
      <c r="A25" s="39" t="s">
        <v>25</v>
      </c>
      <c r="B25" s="57"/>
      <c r="C25" s="57"/>
      <c r="D25" s="40"/>
      <c r="E25" s="41"/>
      <c r="F25" s="42" t="s">
        <v>15</v>
      </c>
      <c r="G25" s="43">
        <v>600</v>
      </c>
      <c r="H25" s="2"/>
    </row>
    <row r="26" ht="17.25" spans="1:7">
      <c r="A26" s="27" t="s">
        <v>26</v>
      </c>
      <c r="B26" s="35"/>
      <c r="C26" s="35"/>
      <c r="D26" s="28"/>
      <c r="E26" s="29"/>
      <c r="F26" s="36" t="s">
        <v>15</v>
      </c>
      <c r="G26" s="31">
        <f>SUM(G23:G25)</f>
        <v>36376.2</v>
      </c>
    </row>
    <row r="27" ht="16.5" spans="1:7">
      <c r="A27" s="32"/>
      <c r="B27" s="32"/>
      <c r="C27" s="32"/>
      <c r="D27" s="32"/>
      <c r="E27" s="32"/>
      <c r="F27" s="33"/>
      <c r="G27" s="34"/>
    </row>
    <row r="28" ht="15" customHeight="1" spans="2:3">
      <c r="B28" s="44"/>
      <c r="C28" s="4" t="s">
        <v>111</v>
      </c>
    </row>
    <row r="29" ht="26.25" spans="1:7">
      <c r="A29" s="5" t="s">
        <v>7</v>
      </c>
      <c r="B29" s="5" t="s">
        <v>8</v>
      </c>
      <c r="C29" s="5" t="s">
        <v>9</v>
      </c>
      <c r="D29" s="5" t="s">
        <v>10</v>
      </c>
      <c r="E29" s="6" t="s">
        <v>11</v>
      </c>
      <c r="F29" s="7"/>
      <c r="G29" s="8" t="s">
        <v>12</v>
      </c>
    </row>
    <row r="30" spans="1:7">
      <c r="A30" s="9">
        <v>1</v>
      </c>
      <c r="B30" s="9" t="s">
        <v>13</v>
      </c>
      <c r="C30" s="68" t="s">
        <v>112</v>
      </c>
      <c r="D30" s="69">
        <v>60595</v>
      </c>
      <c r="E30" s="13">
        <f>(D30*0.76)-7000</f>
        <v>39052.2</v>
      </c>
      <c r="F30" s="9" t="s">
        <v>15</v>
      </c>
      <c r="G30" s="70">
        <f>E30*A30</f>
        <v>39052.2</v>
      </c>
    </row>
    <row r="31" spans="1:7">
      <c r="A31" s="15"/>
      <c r="B31" s="15"/>
      <c r="C31" s="71" t="s">
        <v>57</v>
      </c>
      <c r="D31" s="72"/>
      <c r="E31" s="19"/>
      <c r="F31" s="15"/>
      <c r="G31" s="73"/>
    </row>
    <row r="32" ht="15" spans="1:7">
      <c r="A32" s="21"/>
      <c r="B32" s="21"/>
      <c r="C32" s="74" t="s">
        <v>106</v>
      </c>
      <c r="D32" s="55"/>
      <c r="E32" s="25"/>
      <c r="F32" s="21"/>
      <c r="G32" s="75"/>
    </row>
    <row r="33" ht="17.25" spans="1:7">
      <c r="A33" s="27" t="s">
        <v>23</v>
      </c>
      <c r="B33" s="35"/>
      <c r="C33" s="35"/>
      <c r="D33" s="28"/>
      <c r="E33" s="29"/>
      <c r="F33" s="36" t="s">
        <v>15</v>
      </c>
      <c r="G33" s="31">
        <f>SUM(G30:G32)</f>
        <v>39052.2</v>
      </c>
    </row>
    <row r="34" ht="15" spans="1:7">
      <c r="A34" s="51" t="s">
        <v>24</v>
      </c>
      <c r="B34" s="52"/>
      <c r="C34" s="53"/>
      <c r="D34" s="54"/>
      <c r="E34" s="55"/>
      <c r="F34" s="21" t="s">
        <v>15</v>
      </c>
      <c r="G34" s="56">
        <v>9600</v>
      </c>
    </row>
    <row r="35" customFormat="1" ht="15.75" spans="1:8">
      <c r="A35" s="39" t="s">
        <v>25</v>
      </c>
      <c r="B35" s="57"/>
      <c r="C35" s="57"/>
      <c r="D35" s="40"/>
      <c r="E35" s="41"/>
      <c r="F35" s="42" t="s">
        <v>15</v>
      </c>
      <c r="G35" s="43">
        <v>600</v>
      </c>
      <c r="H35" s="2"/>
    </row>
    <row r="36" ht="17.25" spans="1:7">
      <c r="A36" s="27" t="s">
        <v>26</v>
      </c>
      <c r="B36" s="35"/>
      <c r="C36" s="35"/>
      <c r="D36" s="28"/>
      <c r="E36" s="29"/>
      <c r="F36" s="36" t="s">
        <v>15</v>
      </c>
      <c r="G36" s="31">
        <f>SUM(G33:G35)</f>
        <v>49252.2</v>
      </c>
    </row>
    <row r="37" ht="16.5" spans="1:7">
      <c r="A37" s="32"/>
      <c r="B37" s="32"/>
      <c r="C37" s="32"/>
      <c r="D37" s="32"/>
      <c r="E37" s="32"/>
      <c r="F37" s="33"/>
      <c r="G37" s="34"/>
    </row>
    <row r="38" spans="1:1">
      <c r="A38" s="1" t="s">
        <v>27</v>
      </c>
    </row>
    <row r="39" spans="2:2">
      <c r="B39" s="1" t="s">
        <v>28</v>
      </c>
    </row>
    <row r="41" s="1" customFormat="1" spans="1:1">
      <c r="A41" s="1" t="s">
        <v>29</v>
      </c>
    </row>
    <row r="42" customFormat="1" ht="15" spans="1:2">
      <c r="A42" s="49"/>
      <c r="B42" s="1" t="s">
        <v>30</v>
      </c>
    </row>
    <row r="43" customFormat="1" ht="15" spans="1:2">
      <c r="A43" s="49"/>
      <c r="B43" s="1" t="s">
        <v>31</v>
      </c>
    </row>
    <row r="44" customFormat="1" ht="15" spans="1:2">
      <c r="A44" s="49"/>
      <c r="B44" s="91" t="s">
        <v>32</v>
      </c>
    </row>
    <row r="45" customFormat="1" ht="15" spans="1:2">
      <c r="A45" s="49"/>
      <c r="B45" s="1"/>
    </row>
    <row r="46" spans="1:1">
      <c r="A46" s="1" t="s">
        <v>33</v>
      </c>
    </row>
    <row r="47" spans="2:2">
      <c r="B47" s="1" t="s">
        <v>35</v>
      </c>
    </row>
    <row r="49" s="1" customFormat="1" spans="1:1">
      <c r="A49" s="1" t="s">
        <v>36</v>
      </c>
    </row>
    <row r="50" s="1" customFormat="1" spans="2:2">
      <c r="B50" s="1" t="s">
        <v>37</v>
      </c>
    </row>
    <row r="51" spans="2:2">
      <c r="B51" s="44" t="s">
        <v>38</v>
      </c>
    </row>
    <row r="53" spans="2:2">
      <c r="B53" s="1" t="s">
        <v>39</v>
      </c>
    </row>
    <row r="54" spans="2:2">
      <c r="B54" s="1" t="s">
        <v>40</v>
      </c>
    </row>
    <row r="55" spans="2:2">
      <c r="B55" s="46"/>
    </row>
    <row r="56" spans="2:2">
      <c r="B56" s="46"/>
    </row>
    <row r="57" spans="2:2">
      <c r="B57" s="46"/>
    </row>
    <row r="60" spans="1:1">
      <c r="A60" s="1" t="s">
        <v>41</v>
      </c>
    </row>
    <row r="63" spans="1:1">
      <c r="A63" s="1" t="s">
        <v>42</v>
      </c>
    </row>
    <row r="64" spans="1:1">
      <c r="A64" s="1" t="s">
        <v>43</v>
      </c>
    </row>
    <row r="67" spans="1:4">
      <c r="A67" s="1" t="s">
        <v>44</v>
      </c>
      <c r="D67" s="1" t="s">
        <v>45</v>
      </c>
    </row>
    <row r="70" spans="1:4">
      <c r="A70" s="1" t="s">
        <v>46</v>
      </c>
      <c r="D70" s="1" t="s">
        <v>47</v>
      </c>
    </row>
    <row r="71" spans="1:4">
      <c r="A71" s="1" t="s">
        <v>48</v>
      </c>
      <c r="D71" s="1" t="s">
        <v>49</v>
      </c>
    </row>
    <row r="75" spans="1:5">
      <c r="A75" s="1" t="s">
        <v>448</v>
      </c>
      <c r="D75" s="1" t="s">
        <v>51</v>
      </c>
      <c r="E75" s="1" t="s">
        <v>52</v>
      </c>
    </row>
    <row r="76" spans="1:5">
      <c r="A76" s="1" t="s">
        <v>449</v>
      </c>
      <c r="E76" s="1" t="s">
        <v>54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A73" sqref="A7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714285714286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450</v>
      </c>
      <c r="B7" s="3"/>
    </row>
    <row r="8" spans="1:1">
      <c r="A8" s="3" t="s">
        <v>451</v>
      </c>
    </row>
    <row r="9" spans="1:1">
      <c r="A9" s="66" t="s">
        <v>452</v>
      </c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125</v>
      </c>
    </row>
    <row r="18" ht="15" spans="2:3">
      <c r="B18" s="44"/>
      <c r="C18" s="67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20</v>
      </c>
      <c r="D20" s="69">
        <v>30995</v>
      </c>
      <c r="E20" s="13">
        <f>(D20*0.76)-6500</f>
        <v>17056.2</v>
      </c>
      <c r="F20" s="9" t="s">
        <v>15</v>
      </c>
      <c r="G20" s="70">
        <f>E20*A20</f>
        <v>17056.2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22</v>
      </c>
      <c r="D22" s="55"/>
      <c r="E22" s="25"/>
      <c r="F22" s="21"/>
      <c r="G22" s="75"/>
    </row>
    <row r="23" spans="1:7">
      <c r="A23" s="9">
        <v>1</v>
      </c>
      <c r="B23" s="9" t="s">
        <v>13</v>
      </c>
      <c r="C23" s="68" t="s">
        <v>126</v>
      </c>
      <c r="D23" s="69">
        <v>33995</v>
      </c>
      <c r="E23" s="13">
        <f>(D23*0.76)-6500</f>
        <v>19336.2</v>
      </c>
      <c r="F23" s="9" t="s">
        <v>15</v>
      </c>
      <c r="G23" s="70">
        <f>E23*A23</f>
        <v>19336.2</v>
      </c>
    </row>
    <row r="24" spans="1:7">
      <c r="A24" s="15"/>
      <c r="B24" s="15"/>
      <c r="C24" s="71" t="s">
        <v>21</v>
      </c>
      <c r="D24" s="72"/>
      <c r="E24" s="19"/>
      <c r="F24" s="15"/>
      <c r="G24" s="73"/>
    </row>
    <row r="25" ht="15" spans="1:7">
      <c r="A25" s="21"/>
      <c r="B25" s="21"/>
      <c r="C25" s="74" t="s">
        <v>127</v>
      </c>
      <c r="D25" s="55"/>
      <c r="E25" s="25"/>
      <c r="F25" s="21"/>
      <c r="G25" s="75"/>
    </row>
    <row r="26" spans="1:7">
      <c r="A26" s="9">
        <v>1</v>
      </c>
      <c r="B26" s="9" t="s">
        <v>13</v>
      </c>
      <c r="C26" s="68" t="s">
        <v>105</v>
      </c>
      <c r="D26" s="69">
        <v>42995</v>
      </c>
      <c r="E26" s="13">
        <f>(D26*0.76)-6500</f>
        <v>26176.2</v>
      </c>
      <c r="F26" s="9" t="s">
        <v>15</v>
      </c>
      <c r="G26" s="70">
        <f>E26*A26</f>
        <v>26176.2</v>
      </c>
    </row>
    <row r="27" spans="1:7">
      <c r="A27" s="15"/>
      <c r="B27" s="15"/>
      <c r="C27" s="71" t="s">
        <v>21</v>
      </c>
      <c r="D27" s="72"/>
      <c r="E27" s="19"/>
      <c r="F27" s="15"/>
      <c r="G27" s="73"/>
    </row>
    <row r="28" ht="15" spans="1:7">
      <c r="A28" s="21"/>
      <c r="B28" s="21"/>
      <c r="C28" s="74" t="s">
        <v>106</v>
      </c>
      <c r="D28" s="55"/>
      <c r="E28" s="25"/>
      <c r="F28" s="21"/>
      <c r="G28" s="75"/>
    </row>
    <row r="29" spans="1:7">
      <c r="A29" s="9">
        <v>1</v>
      </c>
      <c r="B29" s="9" t="s">
        <v>13</v>
      </c>
      <c r="C29" s="68" t="s">
        <v>195</v>
      </c>
      <c r="D29" s="69">
        <v>50995</v>
      </c>
      <c r="E29" s="13">
        <f>(D29*0.76)-7000</f>
        <v>31756.2</v>
      </c>
      <c r="F29" s="9" t="s">
        <v>15</v>
      </c>
      <c r="G29" s="70">
        <f>E29*A29</f>
        <v>31756.2</v>
      </c>
    </row>
    <row r="30" spans="1:7">
      <c r="A30" s="15"/>
      <c r="B30" s="15"/>
      <c r="C30" s="71" t="s">
        <v>21</v>
      </c>
      <c r="D30" s="72"/>
      <c r="E30" s="19"/>
      <c r="F30" s="15"/>
      <c r="G30" s="73"/>
    </row>
    <row r="31" ht="15" spans="1:7">
      <c r="A31" s="21"/>
      <c r="B31" s="21"/>
      <c r="C31" s="74" t="s">
        <v>196</v>
      </c>
      <c r="D31" s="55"/>
      <c r="E31" s="25"/>
      <c r="F31" s="21"/>
      <c r="G31" s="75"/>
    </row>
    <row r="32" ht="17.25" spans="1:7">
      <c r="A32" s="27" t="s">
        <v>23</v>
      </c>
      <c r="B32" s="35"/>
      <c r="C32" s="35"/>
      <c r="D32" s="28"/>
      <c r="E32" s="29"/>
      <c r="F32" s="30" t="s">
        <v>15</v>
      </c>
      <c r="G32" s="31">
        <f>SUM(G20:G31)</f>
        <v>94324.8</v>
      </c>
    </row>
    <row r="33" ht="16.5" spans="1:7">
      <c r="A33" s="32"/>
      <c r="B33" s="32"/>
      <c r="C33" s="32"/>
      <c r="D33" s="32"/>
      <c r="E33" s="32"/>
      <c r="F33" s="33"/>
      <c r="G33" s="34"/>
    </row>
    <row r="34" spans="1:1">
      <c r="A34" s="1" t="s">
        <v>27</v>
      </c>
    </row>
    <row r="35" spans="2:2">
      <c r="B35" s="1" t="s">
        <v>28</v>
      </c>
    </row>
    <row r="37" s="1" customFormat="1" spans="1:1">
      <c r="A37" s="1" t="s">
        <v>29</v>
      </c>
    </row>
    <row r="38" customFormat="1" ht="15" spans="1:2">
      <c r="A38" s="49"/>
      <c r="B38" s="1" t="s">
        <v>243</v>
      </c>
    </row>
    <row r="40" spans="1:1">
      <c r="A40" s="1" t="s">
        <v>73</v>
      </c>
    </row>
    <row r="41" spans="2:2">
      <c r="B41" s="1" t="s">
        <v>117</v>
      </c>
    </row>
    <row r="42" spans="2:2">
      <c r="B42" s="1" t="s">
        <v>118</v>
      </c>
    </row>
    <row r="43" spans="2:2">
      <c r="B43" s="1" t="s">
        <v>119</v>
      </c>
    </row>
    <row r="45" spans="1:1">
      <c r="A45" s="1" t="s">
        <v>33</v>
      </c>
    </row>
    <row r="46" spans="2:2">
      <c r="B46" s="1" t="s">
        <v>35</v>
      </c>
    </row>
    <row r="48" spans="1:1">
      <c r="A48" s="1" t="s">
        <v>36</v>
      </c>
    </row>
    <row r="49" spans="2:2">
      <c r="B49" s="1" t="s">
        <v>37</v>
      </c>
    </row>
    <row r="51" spans="2:2">
      <c r="B51" s="1" t="s">
        <v>39</v>
      </c>
    </row>
    <row r="52" spans="2:2">
      <c r="B52" s="1" t="s">
        <v>40</v>
      </c>
    </row>
    <row r="54" spans="2:2">
      <c r="B54" s="46" t="s">
        <v>128</v>
      </c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44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3" spans="1:5">
      <c r="A73" s="1" t="s">
        <v>453</v>
      </c>
      <c r="D73" s="1" t="s">
        <v>51</v>
      </c>
      <c r="E73" s="1" t="s">
        <v>52</v>
      </c>
    </row>
    <row r="74" spans="1:5">
      <c r="A74" s="1" t="s">
        <v>454</v>
      </c>
      <c r="E74" s="1" t="s">
        <v>54</v>
      </c>
    </row>
  </sheetData>
  <mergeCells count="26">
    <mergeCell ref="A4:B4"/>
    <mergeCell ref="A32:E32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F84"/>
  <sheetViews>
    <sheetView workbookViewId="0">
      <selection activeCell="D10" sqref="D10"/>
    </sheetView>
  </sheetViews>
  <sheetFormatPr defaultColWidth="9.1047619047619" defaultRowHeight="14.25" outlineLevelCol="5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5.66666666666667" style="1" customWidth="1"/>
    <col min="6" max="6" width="16.6666666666667" style="1" customWidth="1"/>
    <col min="7" max="16384" width="9.1047619047619" style="1"/>
  </cols>
  <sheetData>
    <row r="4" spans="1:2">
      <c r="A4" s="3">
        <v>46097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410</v>
      </c>
    </row>
    <row r="8" spans="1:1">
      <c r="A8" s="3" t="s">
        <v>411</v>
      </c>
    </row>
    <row r="9" spans="1:1">
      <c r="A9" s="3" t="s">
        <v>412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422</v>
      </c>
    </row>
    <row r="18" ht="15" spans="3:3">
      <c r="C18" s="67"/>
    </row>
    <row r="19" ht="25.5" customHeight="1" spans="1:6">
      <c r="A19" s="5" t="s">
        <v>7</v>
      </c>
      <c r="B19" s="5" t="s">
        <v>8</v>
      </c>
      <c r="C19" s="5" t="s">
        <v>9</v>
      </c>
      <c r="D19" s="5" t="s">
        <v>10</v>
      </c>
      <c r="E19" s="7"/>
      <c r="F19" s="8" t="s">
        <v>414</v>
      </c>
    </row>
    <row r="20" spans="1:6">
      <c r="A20" s="9">
        <v>7</v>
      </c>
      <c r="B20" s="9" t="s">
        <v>13</v>
      </c>
      <c r="C20" s="68" t="s">
        <v>213</v>
      </c>
      <c r="D20" s="69">
        <v>112995</v>
      </c>
      <c r="E20" s="9" t="s">
        <v>15</v>
      </c>
      <c r="F20" s="70">
        <f>D20*A20</f>
        <v>790965</v>
      </c>
    </row>
    <row r="21" spans="1:6">
      <c r="A21" s="15"/>
      <c r="B21" s="15"/>
      <c r="C21" s="93" t="s">
        <v>214</v>
      </c>
      <c r="D21" s="72"/>
      <c r="E21" s="15"/>
      <c r="F21" s="73"/>
    </row>
    <row r="22" ht="15" spans="1:6">
      <c r="A22" s="21"/>
      <c r="B22" s="21"/>
      <c r="C22" s="94" t="s">
        <v>215</v>
      </c>
      <c r="D22" s="55"/>
      <c r="E22" s="21"/>
      <c r="F22" s="75"/>
    </row>
    <row r="23" spans="1:6">
      <c r="A23" s="9">
        <v>2</v>
      </c>
      <c r="B23" s="9" t="s">
        <v>13</v>
      </c>
      <c r="C23" s="68" t="s">
        <v>423</v>
      </c>
      <c r="D23" s="69">
        <v>81995</v>
      </c>
      <c r="E23" s="9" t="s">
        <v>15</v>
      </c>
      <c r="F23" s="70">
        <f>D23*A23</f>
        <v>163990</v>
      </c>
    </row>
    <row r="24" spans="1:6">
      <c r="A24" s="15"/>
      <c r="B24" s="15"/>
      <c r="C24" s="93" t="s">
        <v>214</v>
      </c>
      <c r="D24" s="72"/>
      <c r="E24" s="15"/>
      <c r="F24" s="73"/>
    </row>
    <row r="25" ht="15" spans="1:6">
      <c r="A25" s="21"/>
      <c r="B25" s="21"/>
      <c r="C25" s="94" t="s">
        <v>424</v>
      </c>
      <c r="D25" s="55"/>
      <c r="E25" s="21"/>
      <c r="F25" s="75"/>
    </row>
    <row r="26" spans="1:6">
      <c r="A26" s="9">
        <v>6</v>
      </c>
      <c r="B26" s="9" t="s">
        <v>13</v>
      </c>
      <c r="C26" s="95" t="s">
        <v>417</v>
      </c>
      <c r="D26" s="69">
        <v>16495</v>
      </c>
      <c r="E26" s="9" t="s">
        <v>15</v>
      </c>
      <c r="F26" s="70">
        <f>D26*A26</f>
        <v>98970</v>
      </c>
    </row>
    <row r="27" spans="1:6">
      <c r="A27" s="15"/>
      <c r="B27" s="15"/>
      <c r="C27" s="93" t="s">
        <v>217</v>
      </c>
      <c r="D27" s="72"/>
      <c r="E27" s="15"/>
      <c r="F27" s="73"/>
    </row>
    <row r="28" ht="15" spans="1:6">
      <c r="A28" s="21"/>
      <c r="B28" s="21"/>
      <c r="C28" s="94" t="s">
        <v>418</v>
      </c>
      <c r="D28" s="55"/>
      <c r="E28" s="21"/>
      <c r="F28" s="75"/>
    </row>
    <row r="29" spans="1:6">
      <c r="A29" s="9">
        <v>5</v>
      </c>
      <c r="B29" s="9" t="s">
        <v>13</v>
      </c>
      <c r="C29" s="95" t="s">
        <v>344</v>
      </c>
      <c r="D29" s="69">
        <v>11495</v>
      </c>
      <c r="E29" s="9" t="s">
        <v>15</v>
      </c>
      <c r="F29" s="70">
        <f>D29*A29</f>
        <v>57475</v>
      </c>
    </row>
    <row r="30" spans="1:6">
      <c r="A30" s="15"/>
      <c r="B30" s="15"/>
      <c r="C30" s="93" t="s">
        <v>217</v>
      </c>
      <c r="D30" s="72"/>
      <c r="E30" s="15"/>
      <c r="F30" s="73"/>
    </row>
    <row r="31" ht="15" spans="1:6">
      <c r="A31" s="21"/>
      <c r="B31" s="21"/>
      <c r="C31" s="94" t="s">
        <v>345</v>
      </c>
      <c r="D31" s="55"/>
      <c r="E31" s="21"/>
      <c r="F31" s="75"/>
    </row>
    <row r="32" spans="1:6">
      <c r="A32" s="9">
        <v>4</v>
      </c>
      <c r="B32" s="9" t="s">
        <v>13</v>
      </c>
      <c r="C32" s="95" t="s">
        <v>216</v>
      </c>
      <c r="D32" s="69">
        <v>13495</v>
      </c>
      <c r="E32" s="9" t="s">
        <v>15</v>
      </c>
      <c r="F32" s="70">
        <f>D32*A32</f>
        <v>53980</v>
      </c>
    </row>
    <row r="33" spans="1:6">
      <c r="A33" s="15"/>
      <c r="B33" s="15"/>
      <c r="C33" s="93" t="s">
        <v>217</v>
      </c>
      <c r="D33" s="72"/>
      <c r="E33" s="15"/>
      <c r="F33" s="73"/>
    </row>
    <row r="34" ht="15" spans="1:6">
      <c r="A34" s="21"/>
      <c r="B34" s="21"/>
      <c r="C34" s="94" t="s">
        <v>218</v>
      </c>
      <c r="D34" s="55"/>
      <c r="E34" s="21"/>
      <c r="F34" s="75"/>
    </row>
    <row r="35" spans="1:6">
      <c r="A35" s="9">
        <v>8</v>
      </c>
      <c r="B35" s="9" t="s">
        <v>13</v>
      </c>
      <c r="C35" s="95" t="s">
        <v>415</v>
      </c>
      <c r="D35" s="69">
        <v>40595</v>
      </c>
      <c r="E35" s="9" t="s">
        <v>15</v>
      </c>
      <c r="F35" s="70">
        <f>D35*A35</f>
        <v>324760</v>
      </c>
    </row>
    <row r="36" spans="1:6">
      <c r="A36" s="15"/>
      <c r="B36" s="15"/>
      <c r="C36" s="93" t="s">
        <v>217</v>
      </c>
      <c r="D36" s="72"/>
      <c r="E36" s="15"/>
      <c r="F36" s="73"/>
    </row>
    <row r="37" ht="15" spans="1:6">
      <c r="A37" s="21"/>
      <c r="B37" s="21"/>
      <c r="C37" s="94" t="s">
        <v>416</v>
      </c>
      <c r="D37" s="55"/>
      <c r="E37" s="21"/>
      <c r="F37" s="75"/>
    </row>
    <row r="38" ht="15" spans="1:6">
      <c r="A38" s="39" t="s">
        <v>25</v>
      </c>
      <c r="B38" s="57"/>
      <c r="C38" s="57"/>
      <c r="D38" s="40"/>
      <c r="E38" s="42" t="s">
        <v>15</v>
      </c>
      <c r="F38" s="43">
        <v>1000</v>
      </c>
    </row>
    <row r="39" ht="17.25" spans="1:6">
      <c r="A39" s="27" t="s">
        <v>23</v>
      </c>
      <c r="B39" s="35"/>
      <c r="C39" s="35"/>
      <c r="D39" s="28"/>
      <c r="E39" s="36" t="s">
        <v>15</v>
      </c>
      <c r="F39" s="31">
        <f>SUM(F20:F38)</f>
        <v>1491140</v>
      </c>
    </row>
    <row r="41" spans="1:1">
      <c r="A41" s="1" t="s">
        <v>27</v>
      </c>
    </row>
    <row r="42" spans="2:2">
      <c r="B42" s="1" t="s">
        <v>28</v>
      </c>
    </row>
    <row r="44" s="1" customFormat="1" spans="1:1">
      <c r="A44" s="1" t="s">
        <v>29</v>
      </c>
    </row>
    <row r="45" customFormat="1" ht="15" spans="1:2">
      <c r="A45" s="49"/>
      <c r="B45" s="1" t="s">
        <v>30</v>
      </c>
    </row>
    <row r="47" spans="1:1">
      <c r="A47" s="1" t="s">
        <v>73</v>
      </c>
    </row>
    <row r="48" spans="2:2">
      <c r="B48" s="61" t="s">
        <v>221</v>
      </c>
    </row>
    <row r="49" spans="2:2">
      <c r="B49" s="62" t="s">
        <v>222</v>
      </c>
    </row>
    <row r="50" spans="2:2">
      <c r="B50" s="1" t="s">
        <v>223</v>
      </c>
    </row>
    <row r="52" spans="1:1">
      <c r="A52" s="1" t="s">
        <v>33</v>
      </c>
    </row>
    <row r="53" customFormat="1" ht="15" spans="2:2">
      <c r="B53" s="1" t="s">
        <v>224</v>
      </c>
    </row>
    <row r="54" s="2" customFormat="1" spans="2:2">
      <c r="B54" s="1"/>
    </row>
    <row r="55" spans="1:1">
      <c r="A55" s="1" t="s">
        <v>36</v>
      </c>
    </row>
    <row r="56" spans="2:2">
      <c r="B56" s="1" t="s">
        <v>37</v>
      </c>
    </row>
    <row r="58" spans="2:2">
      <c r="B58" s="1" t="s">
        <v>39</v>
      </c>
    </row>
    <row r="59" spans="2:2">
      <c r="B59" s="1" t="s">
        <v>40</v>
      </c>
    </row>
    <row r="61" spans="2:2">
      <c r="B61" s="46" t="s">
        <v>128</v>
      </c>
    </row>
    <row r="62" spans="2:2">
      <c r="B62" s="92"/>
    </row>
    <row r="65" spans="2:2">
      <c r="B65" s="46"/>
    </row>
    <row r="66" spans="2:2">
      <c r="B66" s="46"/>
    </row>
    <row r="67" spans="1:1">
      <c r="A67" s="1" t="s">
        <v>41</v>
      </c>
    </row>
    <row r="70" spans="1:1">
      <c r="A70" s="1" t="s">
        <v>42</v>
      </c>
    </row>
    <row r="71" spans="1:1">
      <c r="A71" s="1" t="s">
        <v>43</v>
      </c>
    </row>
    <row r="74" spans="1:4">
      <c r="A74" s="1" t="s">
        <v>99</v>
      </c>
      <c r="D74" s="1" t="s">
        <v>45</v>
      </c>
    </row>
    <row r="77" spans="1:4">
      <c r="A77" s="1" t="s">
        <v>46</v>
      </c>
      <c r="D77" s="1" t="s">
        <v>47</v>
      </c>
    </row>
    <row r="78" spans="1:4">
      <c r="A78" s="1" t="s">
        <v>48</v>
      </c>
      <c r="D78" s="1" t="s">
        <v>49</v>
      </c>
    </row>
    <row r="83" spans="1:4">
      <c r="A83" s="1" t="s">
        <v>455</v>
      </c>
      <c r="D83" s="1" t="s">
        <v>51</v>
      </c>
    </row>
    <row r="84" spans="1:1">
      <c r="A84" s="1" t="s">
        <v>421</v>
      </c>
    </row>
  </sheetData>
  <mergeCells count="33">
    <mergeCell ref="A4:B4"/>
    <mergeCell ref="A38:D38"/>
    <mergeCell ref="A39:D39"/>
    <mergeCell ref="A20:A22"/>
    <mergeCell ref="A23:A25"/>
    <mergeCell ref="A26:A28"/>
    <mergeCell ref="A29:A31"/>
    <mergeCell ref="A32:A34"/>
    <mergeCell ref="A35:A37"/>
    <mergeCell ref="B20:B22"/>
    <mergeCell ref="B23:B25"/>
    <mergeCell ref="B26:B28"/>
    <mergeCell ref="B29:B31"/>
    <mergeCell ref="B32:B34"/>
    <mergeCell ref="B35:B37"/>
    <mergeCell ref="D20:D22"/>
    <mergeCell ref="D23:D25"/>
    <mergeCell ref="D26:D28"/>
    <mergeCell ref="D29:D31"/>
    <mergeCell ref="D32:D34"/>
    <mergeCell ref="D35:D37"/>
    <mergeCell ref="E20:E22"/>
    <mergeCell ref="E23:E25"/>
    <mergeCell ref="E26:E28"/>
    <mergeCell ref="E29:E31"/>
    <mergeCell ref="E32:E34"/>
    <mergeCell ref="E35:E37"/>
    <mergeCell ref="F20:F22"/>
    <mergeCell ref="F23:F25"/>
    <mergeCell ref="F26:F28"/>
    <mergeCell ref="F29:F31"/>
    <mergeCell ref="F32:F34"/>
    <mergeCell ref="F35:F37"/>
  </mergeCells>
  <pageMargins left="0.393055555555556" right="0.17" top="0.84" bottom="0.629861111111111" header="0.5" footer="0.196527777777778"/>
  <pageSetup paperSize="1" scale="58" orientation="portrait" horizontalDpi="120" verticalDpi="72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workbookViewId="0">
      <selection activeCell="D12" sqref="D12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70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46098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456</v>
      </c>
      <c r="B7" s="3"/>
    </row>
    <row r="8" spans="1:1">
      <c r="A8" s="66"/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5" spans="1:1">
      <c r="A15" s="1" t="s">
        <v>125</v>
      </c>
    </row>
    <row r="16" ht="15" spans="2:3">
      <c r="B16" s="44"/>
      <c r="C16" s="67"/>
    </row>
    <row r="17" ht="26.25" spans="1:7">
      <c r="A17" s="5" t="s">
        <v>7</v>
      </c>
      <c r="B17" s="5" t="s">
        <v>8</v>
      </c>
      <c r="C17" s="5" t="s">
        <v>9</v>
      </c>
      <c r="D17" s="5" t="s">
        <v>10</v>
      </c>
      <c r="E17" s="6" t="s">
        <v>11</v>
      </c>
      <c r="F17" s="7"/>
      <c r="G17" s="8" t="s">
        <v>12</v>
      </c>
    </row>
    <row r="18" spans="1:7">
      <c r="A18" s="9">
        <v>35</v>
      </c>
      <c r="B18" s="10" t="s">
        <v>13</v>
      </c>
      <c r="C18" s="11" t="s">
        <v>18</v>
      </c>
      <c r="D18" s="69">
        <v>121995</v>
      </c>
      <c r="E18" s="13">
        <f>(D18*0.76)-7000</f>
        <v>85716.2</v>
      </c>
      <c r="F18" s="9" t="s">
        <v>15</v>
      </c>
      <c r="G18" s="70">
        <f>E18*A18</f>
        <v>3000067</v>
      </c>
    </row>
    <row r="19" spans="1:7">
      <c r="A19" s="15"/>
      <c r="B19" s="16"/>
      <c r="C19" s="17" t="s">
        <v>457</v>
      </c>
      <c r="D19" s="72"/>
      <c r="E19" s="19"/>
      <c r="F19" s="15"/>
      <c r="G19" s="73"/>
    </row>
    <row r="20" spans="1:7">
      <c r="A20" s="15"/>
      <c r="B20" s="16"/>
      <c r="C20" s="17" t="s">
        <v>458</v>
      </c>
      <c r="D20" s="72"/>
      <c r="E20" s="19"/>
      <c r="F20" s="15"/>
      <c r="G20" s="73"/>
    </row>
    <row r="21" spans="1:7">
      <c r="A21" s="15"/>
      <c r="B21" s="16"/>
      <c r="C21" s="17" t="s">
        <v>459</v>
      </c>
      <c r="D21" s="72"/>
      <c r="E21" s="19"/>
      <c r="F21" s="15"/>
      <c r="G21" s="73"/>
    </row>
    <row r="22" ht="15" spans="1:7">
      <c r="A22" s="21"/>
      <c r="B22" s="22"/>
      <c r="C22" s="23" t="s">
        <v>460</v>
      </c>
      <c r="D22" s="55"/>
      <c r="E22" s="25"/>
      <c r="F22" s="21"/>
      <c r="G22" s="75"/>
    </row>
    <row r="23" spans="1:7">
      <c r="A23" s="9">
        <v>1</v>
      </c>
      <c r="B23" s="10" t="s">
        <v>13</v>
      </c>
      <c r="C23" s="11" t="s">
        <v>143</v>
      </c>
      <c r="D23" s="69">
        <v>78095</v>
      </c>
      <c r="E23" s="13">
        <f>(D23*0.76)-7000</f>
        <v>52352.2</v>
      </c>
      <c r="F23" s="9" t="s">
        <v>15</v>
      </c>
      <c r="G23" s="70">
        <f>E23*A23</f>
        <v>52352.2</v>
      </c>
    </row>
    <row r="24" spans="1:7">
      <c r="A24" s="15"/>
      <c r="B24" s="16"/>
      <c r="C24" s="17" t="s">
        <v>461</v>
      </c>
      <c r="D24" s="72"/>
      <c r="E24" s="19"/>
      <c r="F24" s="15"/>
      <c r="G24" s="73"/>
    </row>
    <row r="25" spans="1:7">
      <c r="A25" s="15"/>
      <c r="B25" s="16"/>
      <c r="C25" s="17" t="s">
        <v>462</v>
      </c>
      <c r="D25" s="72"/>
      <c r="E25" s="19"/>
      <c r="F25" s="15"/>
      <c r="G25" s="73"/>
    </row>
    <row r="26" spans="1:7">
      <c r="A26" s="15"/>
      <c r="B26" s="16"/>
      <c r="C26" s="17" t="s">
        <v>463</v>
      </c>
      <c r="D26" s="72"/>
      <c r="E26" s="19"/>
      <c r="F26" s="15"/>
      <c r="G26" s="73"/>
    </row>
    <row r="27" ht="15" spans="1:7">
      <c r="A27" s="15"/>
      <c r="B27" s="16"/>
      <c r="C27" s="23" t="s">
        <v>464</v>
      </c>
      <c r="D27" s="72"/>
      <c r="E27" s="19"/>
      <c r="F27" s="21"/>
      <c r="G27" s="75"/>
    </row>
    <row r="28" ht="17.25" spans="1:7">
      <c r="A28" s="27" t="s">
        <v>23</v>
      </c>
      <c r="B28" s="28"/>
      <c r="C28" s="35"/>
      <c r="D28" s="28"/>
      <c r="E28" s="29"/>
      <c r="F28" s="30" t="s">
        <v>15</v>
      </c>
      <c r="G28" s="31">
        <f>SUM(G18:G27)</f>
        <v>3052419.2</v>
      </c>
    </row>
    <row r="29" ht="16.5" spans="1:7">
      <c r="A29" s="32"/>
      <c r="B29" s="32"/>
      <c r="C29" s="32"/>
      <c r="D29" s="32"/>
      <c r="E29" s="32"/>
      <c r="F29" s="33"/>
      <c r="G29" s="34"/>
    </row>
    <row r="30" spans="1:1">
      <c r="A30" s="1" t="s">
        <v>27</v>
      </c>
    </row>
    <row r="31" spans="2:2">
      <c r="B31" s="1" t="s">
        <v>28</v>
      </c>
    </row>
    <row r="33" s="1" customFormat="1" spans="1:1">
      <c r="A33" s="1" t="s">
        <v>29</v>
      </c>
    </row>
    <row r="34" customFormat="1" ht="15" spans="1:2">
      <c r="A34" s="49"/>
      <c r="B34" s="1" t="s">
        <v>243</v>
      </c>
    </row>
    <row r="36" spans="1:1">
      <c r="A36" s="1" t="s">
        <v>73</v>
      </c>
    </row>
    <row r="37" spans="2:2">
      <c r="B37" s="61" t="s">
        <v>465</v>
      </c>
    </row>
    <row r="38" spans="2:2">
      <c r="B38" s="60" t="s">
        <v>466</v>
      </c>
    </row>
    <row r="39" spans="2:2">
      <c r="B39" s="60" t="s">
        <v>467</v>
      </c>
    </row>
    <row r="40" spans="2:2">
      <c r="B40" s="1" t="s">
        <v>233</v>
      </c>
    </row>
    <row r="41" spans="2:2">
      <c r="B41" s="1" t="s">
        <v>118</v>
      </c>
    </row>
    <row r="42" spans="2:2">
      <c r="B42" s="1" t="s">
        <v>119</v>
      </c>
    </row>
    <row r="44" spans="1:1">
      <c r="A44" s="1" t="s">
        <v>33</v>
      </c>
    </row>
    <row r="45" spans="2:2">
      <c r="B45" s="1" t="s">
        <v>34</v>
      </c>
    </row>
    <row r="46" spans="2:2">
      <c r="B46" s="1" t="s">
        <v>35</v>
      </c>
    </row>
    <row r="48" spans="1:1">
      <c r="A48" s="1" t="s">
        <v>36</v>
      </c>
    </row>
    <row r="49" spans="2:2">
      <c r="B49" s="1" t="s">
        <v>37</v>
      </c>
    </row>
    <row r="51" spans="2:2">
      <c r="B51" s="1" t="s">
        <v>39</v>
      </c>
    </row>
    <row r="52" spans="2:2">
      <c r="B52" s="1" t="s">
        <v>40</v>
      </c>
    </row>
    <row r="54" spans="2:2">
      <c r="B54" s="46" t="s">
        <v>128</v>
      </c>
    </row>
    <row r="61" spans="1:1">
      <c r="A61" s="1" t="s">
        <v>41</v>
      </c>
    </row>
    <row r="64" spans="1:1">
      <c r="A64" s="1" t="s">
        <v>42</v>
      </c>
    </row>
    <row r="65" spans="1:1">
      <c r="A65" s="1" t="s">
        <v>43</v>
      </c>
    </row>
    <row r="68" spans="1:4">
      <c r="A68" s="1" t="s">
        <v>44</v>
      </c>
      <c r="D68" s="1" t="s">
        <v>45</v>
      </c>
    </row>
    <row r="71" spans="1:4">
      <c r="A71" s="1" t="s">
        <v>46</v>
      </c>
      <c r="D71" s="1" t="s">
        <v>47</v>
      </c>
    </row>
    <row r="72" spans="1:4">
      <c r="A72" s="1" t="s">
        <v>48</v>
      </c>
      <c r="D72" s="1" t="s">
        <v>49</v>
      </c>
    </row>
    <row r="77" spans="1:5">
      <c r="A77" s="1" t="s">
        <v>468</v>
      </c>
      <c r="D77" s="1" t="s">
        <v>51</v>
      </c>
      <c r="E77" s="1" t="s">
        <v>52</v>
      </c>
    </row>
    <row r="78" spans="1:5">
      <c r="A78" s="1" t="s">
        <v>469</v>
      </c>
      <c r="E78" s="1" t="s">
        <v>54</v>
      </c>
    </row>
  </sheetData>
  <mergeCells count="14">
    <mergeCell ref="A4:B4"/>
    <mergeCell ref="A28:E28"/>
    <mergeCell ref="A18:A22"/>
    <mergeCell ref="A23:A27"/>
    <mergeCell ref="B18:B22"/>
    <mergeCell ref="B23:B27"/>
    <mergeCell ref="D18:D22"/>
    <mergeCell ref="D23:D27"/>
    <mergeCell ref="E18:E22"/>
    <mergeCell ref="E23:E27"/>
    <mergeCell ref="F18:F22"/>
    <mergeCell ref="F23:F27"/>
    <mergeCell ref="G18:G22"/>
    <mergeCell ref="G23:G27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8"/>
  <sheetViews>
    <sheetView topLeftCell="A69" workbookViewId="0">
      <selection activeCell="A48" sqref="$A48:$XFD48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5714285714286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470</v>
      </c>
      <c r="B7" s="3"/>
    </row>
    <row r="8" spans="1:2">
      <c r="A8" s="66" t="s">
        <v>471</v>
      </c>
      <c r="B8" s="3"/>
    </row>
    <row r="9" spans="1:1">
      <c r="A9" s="66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ht="15" customHeight="1" spans="1:1">
      <c r="A16" s="1" t="s">
        <v>125</v>
      </c>
    </row>
    <row r="17" ht="15" spans="2:3">
      <c r="B17" s="44"/>
      <c r="C17" s="67" t="s">
        <v>104</v>
      </c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11" t="s">
        <v>107</v>
      </c>
      <c r="D19" s="12">
        <v>25695</v>
      </c>
      <c r="E19" s="13">
        <f>(D19*0.76)-800</f>
        <v>18728.2</v>
      </c>
      <c r="F19" s="9" t="s">
        <v>15</v>
      </c>
      <c r="G19" s="14">
        <f>E19*A19</f>
        <v>18728.2</v>
      </c>
    </row>
    <row r="20" spans="1:7">
      <c r="A20" s="15"/>
      <c r="B20" s="15"/>
      <c r="C20" s="17" t="s">
        <v>108</v>
      </c>
      <c r="D20" s="18"/>
      <c r="E20" s="19"/>
      <c r="F20" s="15"/>
      <c r="G20" s="20"/>
    </row>
    <row r="21" spans="1:7">
      <c r="A21" s="15"/>
      <c r="B21" s="15"/>
      <c r="C21" s="17" t="s">
        <v>109</v>
      </c>
      <c r="D21" s="18"/>
      <c r="E21" s="19"/>
      <c r="F21" s="15"/>
      <c r="G21" s="20"/>
    </row>
    <row r="22" ht="15" spans="1:7">
      <c r="A22" s="21"/>
      <c r="B22" s="21"/>
      <c r="C22" s="23" t="s">
        <v>110</v>
      </c>
      <c r="D22" s="24"/>
      <c r="E22" s="25"/>
      <c r="F22" s="21"/>
      <c r="G22" s="26"/>
    </row>
    <row r="23" spans="1:7">
      <c r="A23" s="9">
        <v>1</v>
      </c>
      <c r="B23" s="9" t="s">
        <v>13</v>
      </c>
      <c r="C23" s="11" t="s">
        <v>230</v>
      </c>
      <c r="D23" s="12">
        <v>28695</v>
      </c>
      <c r="E23" s="13">
        <f>(D23*0.76)-1000</f>
        <v>20808.2</v>
      </c>
      <c r="F23" s="9" t="s">
        <v>15</v>
      </c>
      <c r="G23" s="14">
        <f>E23*A23</f>
        <v>20808.2</v>
      </c>
    </row>
    <row r="24" spans="1:7">
      <c r="A24" s="15"/>
      <c r="B24" s="15"/>
      <c r="C24" s="17" t="s">
        <v>108</v>
      </c>
      <c r="D24" s="18"/>
      <c r="E24" s="19"/>
      <c r="F24" s="15"/>
      <c r="G24" s="20"/>
    </row>
    <row r="25" spans="1:7">
      <c r="A25" s="15"/>
      <c r="B25" s="15"/>
      <c r="C25" s="17" t="s">
        <v>231</v>
      </c>
      <c r="D25" s="18"/>
      <c r="E25" s="19"/>
      <c r="F25" s="15"/>
      <c r="G25" s="20"/>
    </row>
    <row r="26" ht="15" spans="1:7">
      <c r="A26" s="21"/>
      <c r="B26" s="21"/>
      <c r="C26" s="23" t="s">
        <v>110</v>
      </c>
      <c r="D26" s="24"/>
      <c r="E26" s="25"/>
      <c r="F26" s="21"/>
      <c r="G26" s="26"/>
    </row>
    <row r="27" spans="1:7">
      <c r="A27" s="9">
        <v>1</v>
      </c>
      <c r="B27" s="9" t="s">
        <v>13</v>
      </c>
      <c r="C27" s="11" t="s">
        <v>145</v>
      </c>
      <c r="D27" s="12">
        <v>37695</v>
      </c>
      <c r="E27" s="13">
        <f>(D27*0.76)-1200</f>
        <v>27448.2</v>
      </c>
      <c r="F27" s="9" t="s">
        <v>15</v>
      </c>
      <c r="G27" s="14">
        <f>E27*A27</f>
        <v>27448.2</v>
      </c>
    </row>
    <row r="28" spans="1:7">
      <c r="A28" s="15"/>
      <c r="B28" s="15"/>
      <c r="C28" s="17" t="s">
        <v>108</v>
      </c>
      <c r="D28" s="18"/>
      <c r="E28" s="19"/>
      <c r="F28" s="15"/>
      <c r="G28" s="20"/>
    </row>
    <row r="29" spans="1:7">
      <c r="A29" s="15"/>
      <c r="B29" s="15"/>
      <c r="C29" s="17" t="s">
        <v>146</v>
      </c>
      <c r="D29" s="18"/>
      <c r="E29" s="19"/>
      <c r="F29" s="15"/>
      <c r="G29" s="20"/>
    </row>
    <row r="30" ht="15" spans="1:7">
      <c r="A30" s="21"/>
      <c r="B30" s="21"/>
      <c r="C30" s="23" t="s">
        <v>147</v>
      </c>
      <c r="D30" s="24"/>
      <c r="E30" s="25"/>
      <c r="F30" s="21"/>
      <c r="G30" s="26"/>
    </row>
    <row r="31" customFormat="1" ht="15.75" spans="1:8">
      <c r="A31" s="39" t="s">
        <v>25</v>
      </c>
      <c r="B31" s="57"/>
      <c r="C31" s="57"/>
      <c r="D31" s="40"/>
      <c r="E31" s="41"/>
      <c r="F31" s="42" t="s">
        <v>15</v>
      </c>
      <c r="G31" s="43">
        <v>600</v>
      </c>
      <c r="H31" s="2"/>
    </row>
    <row r="32" ht="17.25" spans="1:7">
      <c r="A32" s="27" t="s">
        <v>23</v>
      </c>
      <c r="B32" s="35"/>
      <c r="C32" s="35"/>
      <c r="D32" s="28"/>
      <c r="E32" s="29"/>
      <c r="F32" s="30" t="s">
        <v>15</v>
      </c>
      <c r="G32" s="31">
        <f>SUM(G19:G31)</f>
        <v>67584.6</v>
      </c>
    </row>
    <row r="33" ht="16.5" spans="1:7">
      <c r="A33" s="32"/>
      <c r="B33" s="32"/>
      <c r="C33" s="32"/>
      <c r="D33" s="32"/>
      <c r="E33" s="32"/>
      <c r="F33" s="33"/>
      <c r="G33" s="34"/>
    </row>
    <row r="34" ht="15" spans="2:3">
      <c r="B34" s="44"/>
      <c r="C34" s="67" t="s">
        <v>111</v>
      </c>
    </row>
    <row r="35" ht="26.25" spans="1:7">
      <c r="A35" s="5" t="s">
        <v>7</v>
      </c>
      <c r="B35" s="5" t="s">
        <v>8</v>
      </c>
      <c r="C35" s="5" t="s">
        <v>9</v>
      </c>
      <c r="D35" s="5" t="s">
        <v>10</v>
      </c>
      <c r="E35" s="6" t="s">
        <v>11</v>
      </c>
      <c r="F35" s="7"/>
      <c r="G35" s="8" t="s">
        <v>12</v>
      </c>
    </row>
    <row r="36" spans="1:7">
      <c r="A36" s="9">
        <v>1</v>
      </c>
      <c r="B36" s="10" t="s">
        <v>13</v>
      </c>
      <c r="C36" s="11" t="s">
        <v>113</v>
      </c>
      <c r="D36" s="12">
        <v>29495</v>
      </c>
      <c r="E36" s="13">
        <f>(D36*0.76)-1300</f>
        <v>21116.2</v>
      </c>
      <c r="F36" s="9" t="s">
        <v>15</v>
      </c>
      <c r="G36" s="14">
        <f>E36*A36</f>
        <v>21116.2</v>
      </c>
    </row>
    <row r="37" spans="1:7">
      <c r="A37" s="15"/>
      <c r="B37" s="16"/>
      <c r="C37" s="17" t="s">
        <v>114</v>
      </c>
      <c r="D37" s="18"/>
      <c r="E37" s="19"/>
      <c r="F37" s="15"/>
      <c r="G37" s="20"/>
    </row>
    <row r="38" spans="1:7">
      <c r="A38" s="15"/>
      <c r="B38" s="16"/>
      <c r="C38" s="17" t="s">
        <v>115</v>
      </c>
      <c r="D38" s="18"/>
      <c r="E38" s="19"/>
      <c r="F38" s="15"/>
      <c r="G38" s="20"/>
    </row>
    <row r="39" ht="15" spans="1:7">
      <c r="A39" s="21"/>
      <c r="B39" s="22"/>
      <c r="C39" s="23" t="s">
        <v>116</v>
      </c>
      <c r="D39" s="24"/>
      <c r="E39" s="25"/>
      <c r="F39" s="21"/>
      <c r="G39" s="26"/>
    </row>
    <row r="40" spans="1:7">
      <c r="A40" s="9">
        <v>1</v>
      </c>
      <c r="B40" s="10" t="s">
        <v>13</v>
      </c>
      <c r="C40" s="11" t="s">
        <v>236</v>
      </c>
      <c r="D40" s="12">
        <v>33495</v>
      </c>
      <c r="E40" s="13">
        <f>(D40*0.76)-1300</f>
        <v>24156.2</v>
      </c>
      <c r="F40" s="9" t="s">
        <v>15</v>
      </c>
      <c r="G40" s="14">
        <f>E40*A40</f>
        <v>24156.2</v>
      </c>
    </row>
    <row r="41" spans="1:7">
      <c r="A41" s="15"/>
      <c r="B41" s="16"/>
      <c r="C41" s="17" t="s">
        <v>114</v>
      </c>
      <c r="D41" s="18"/>
      <c r="E41" s="19"/>
      <c r="F41" s="15"/>
      <c r="G41" s="20"/>
    </row>
    <row r="42" spans="1:7">
      <c r="A42" s="15"/>
      <c r="B42" s="16"/>
      <c r="C42" s="17" t="s">
        <v>237</v>
      </c>
      <c r="D42" s="18"/>
      <c r="E42" s="19"/>
      <c r="F42" s="15"/>
      <c r="G42" s="20"/>
    </row>
    <row r="43" ht="15" spans="1:7">
      <c r="A43" s="21"/>
      <c r="B43" s="22"/>
      <c r="C43" s="23" t="s">
        <v>238</v>
      </c>
      <c r="D43" s="24"/>
      <c r="E43" s="25"/>
      <c r="F43" s="21"/>
      <c r="G43" s="26"/>
    </row>
    <row r="44" spans="1:7">
      <c r="A44" s="9">
        <v>1</v>
      </c>
      <c r="B44" s="9" t="s">
        <v>13</v>
      </c>
      <c r="C44" s="11" t="s">
        <v>150</v>
      </c>
      <c r="D44" s="69">
        <v>44195</v>
      </c>
      <c r="E44" s="13">
        <f>(D44*0.76)-1800</f>
        <v>31788.2</v>
      </c>
      <c r="F44" s="9" t="s">
        <v>15</v>
      </c>
      <c r="G44" s="70">
        <f>E44*A44</f>
        <v>31788.2</v>
      </c>
    </row>
    <row r="45" spans="1:7">
      <c r="A45" s="15"/>
      <c r="B45" s="15"/>
      <c r="C45" s="17" t="s">
        <v>114</v>
      </c>
      <c r="D45" s="72"/>
      <c r="E45" s="19"/>
      <c r="F45" s="15"/>
      <c r="G45" s="73"/>
    </row>
    <row r="46" spans="1:7">
      <c r="A46" s="15"/>
      <c r="B46" s="15"/>
      <c r="C46" s="17" t="s">
        <v>151</v>
      </c>
      <c r="D46" s="72"/>
      <c r="E46" s="19"/>
      <c r="F46" s="15"/>
      <c r="G46" s="73"/>
    </row>
    <row r="47" ht="15" spans="1:7">
      <c r="A47" s="21"/>
      <c r="B47" s="21"/>
      <c r="C47" s="23" t="s">
        <v>152</v>
      </c>
      <c r="D47" s="55"/>
      <c r="E47" s="25"/>
      <c r="F47" s="21"/>
      <c r="G47" s="75"/>
    </row>
    <row r="48" customFormat="1" ht="15.75" spans="1:8">
      <c r="A48" s="39" t="s">
        <v>25</v>
      </c>
      <c r="B48" s="57"/>
      <c r="C48" s="57"/>
      <c r="D48" s="40"/>
      <c r="E48" s="41"/>
      <c r="F48" s="42" t="s">
        <v>15</v>
      </c>
      <c r="G48" s="43">
        <v>600</v>
      </c>
      <c r="H48" s="2"/>
    </row>
    <row r="49" ht="17.25" spans="1:7">
      <c r="A49" s="27" t="s">
        <v>23</v>
      </c>
      <c r="B49" s="35"/>
      <c r="C49" s="35"/>
      <c r="D49" s="28"/>
      <c r="E49" s="29"/>
      <c r="F49" s="30" t="s">
        <v>15</v>
      </c>
      <c r="G49" s="31">
        <f>SUM(G36:G48)</f>
        <v>77660.6</v>
      </c>
    </row>
    <row r="50" ht="16.5" spans="1:7">
      <c r="A50" s="32"/>
      <c r="B50" s="32"/>
      <c r="C50" s="32"/>
      <c r="D50" s="32"/>
      <c r="E50" s="32"/>
      <c r="F50" s="33"/>
      <c r="G50" s="34"/>
    </row>
    <row r="51" spans="1:1">
      <c r="A51" s="1" t="s">
        <v>27</v>
      </c>
    </row>
    <row r="52" spans="2:2">
      <c r="B52" s="1" t="s">
        <v>28</v>
      </c>
    </row>
    <row r="54" s="1" customFormat="1" spans="1:1">
      <c r="A54" s="1" t="s">
        <v>29</v>
      </c>
    </row>
    <row r="55" customFormat="1" ht="15" spans="1:2">
      <c r="A55" s="49"/>
      <c r="B55" s="1" t="s">
        <v>30</v>
      </c>
    </row>
    <row r="57" spans="1:1">
      <c r="A57" s="1" t="s">
        <v>73</v>
      </c>
    </row>
    <row r="58" spans="2:2">
      <c r="B58" s="1" t="s">
        <v>120</v>
      </c>
    </row>
    <row r="60" spans="1:1">
      <c r="A60" s="1" t="s">
        <v>33</v>
      </c>
    </row>
    <row r="61" spans="2:2">
      <c r="B61" s="1" t="s">
        <v>121</v>
      </c>
    </row>
    <row r="63" spans="1:1">
      <c r="A63" s="1" t="s">
        <v>36</v>
      </c>
    </row>
    <row r="64" spans="2:2">
      <c r="B64" s="1" t="s">
        <v>37</v>
      </c>
    </row>
    <row r="66" spans="2:2">
      <c r="B66" s="1" t="s">
        <v>39</v>
      </c>
    </row>
    <row r="67" spans="2:2">
      <c r="B67" s="1" t="s">
        <v>40</v>
      </c>
    </row>
    <row r="72" spans="1:1">
      <c r="A72" s="1" t="s">
        <v>41</v>
      </c>
    </row>
    <row r="75" spans="1:1">
      <c r="A75" s="1" t="s">
        <v>42</v>
      </c>
    </row>
    <row r="76" spans="1:1">
      <c r="A76" s="1" t="s">
        <v>43</v>
      </c>
    </row>
    <row r="79" spans="1:4">
      <c r="A79" s="1" t="s">
        <v>44</v>
      </c>
      <c r="D79" s="1" t="s">
        <v>45</v>
      </c>
    </row>
    <row r="82" spans="1:4">
      <c r="A82" s="1" t="s">
        <v>46</v>
      </c>
      <c r="D82" s="1" t="s">
        <v>47</v>
      </c>
    </row>
    <row r="83" spans="1:4">
      <c r="A83" s="1" t="s">
        <v>48</v>
      </c>
      <c r="D83" s="1" t="s">
        <v>49</v>
      </c>
    </row>
    <row r="87" spans="1:5">
      <c r="A87" s="1" t="s">
        <v>472</v>
      </c>
      <c r="D87" s="1" t="s">
        <v>51</v>
      </c>
      <c r="E87" s="1" t="s">
        <v>52</v>
      </c>
    </row>
    <row r="88" spans="1:5">
      <c r="A88" s="1" t="s">
        <v>473</v>
      </c>
      <c r="E88" s="1" t="s">
        <v>54</v>
      </c>
    </row>
  </sheetData>
  <mergeCells count="41">
    <mergeCell ref="A4:B4"/>
    <mergeCell ref="A31:E31"/>
    <mergeCell ref="A32:E32"/>
    <mergeCell ref="A48:E48"/>
    <mergeCell ref="A49:E49"/>
    <mergeCell ref="A19:A22"/>
    <mergeCell ref="A23:A26"/>
    <mergeCell ref="A27:A30"/>
    <mergeCell ref="A36:A39"/>
    <mergeCell ref="A40:A43"/>
    <mergeCell ref="A44:A47"/>
    <mergeCell ref="B19:B22"/>
    <mergeCell ref="B23:B26"/>
    <mergeCell ref="B27:B30"/>
    <mergeCell ref="B36:B39"/>
    <mergeCell ref="B40:B43"/>
    <mergeCell ref="B44:B47"/>
    <mergeCell ref="D19:D22"/>
    <mergeCell ref="D23:D26"/>
    <mergeCell ref="D27:D30"/>
    <mergeCell ref="D36:D39"/>
    <mergeCell ref="D40:D43"/>
    <mergeCell ref="D44:D47"/>
    <mergeCell ref="E19:E22"/>
    <mergeCell ref="E23:E26"/>
    <mergeCell ref="E27:E30"/>
    <mergeCell ref="E36:E39"/>
    <mergeCell ref="E40:E43"/>
    <mergeCell ref="E44:E47"/>
    <mergeCell ref="F19:F22"/>
    <mergeCell ref="F23:F26"/>
    <mergeCell ref="F27:F30"/>
    <mergeCell ref="F36:F39"/>
    <mergeCell ref="F40:F43"/>
    <mergeCell ref="F44:F47"/>
    <mergeCell ref="G19:G22"/>
    <mergeCell ref="G23:G26"/>
    <mergeCell ref="G27:G30"/>
    <mergeCell ref="G36:G39"/>
    <mergeCell ref="G40:G43"/>
    <mergeCell ref="G44:G47"/>
  </mergeCells>
  <pageMargins left="0.393055555555556" right="0.17" top="0.84" bottom="0.590277777777778" header="0.5" footer="0.196527777777778"/>
  <pageSetup paperSize="1" scale="55" orientation="portrait" horizontalDpi="120" verticalDpi="7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4"/>
  <sheetViews>
    <sheetView topLeftCell="A29" workbookViewId="0">
      <selection activeCell="A45" sqref="$A45:$XFD4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5714285714286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46098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474</v>
      </c>
      <c r="B7" s="3"/>
    </row>
    <row r="8" spans="1:2">
      <c r="A8" s="66" t="s">
        <v>475</v>
      </c>
      <c r="B8" s="3"/>
    </row>
    <row r="9" spans="1:2">
      <c r="A9" s="66" t="s">
        <v>476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ht="15" customHeight="1" spans="1:1">
      <c r="A17" s="1" t="s">
        <v>125</v>
      </c>
    </row>
    <row r="18" ht="15" spans="2:3">
      <c r="B18" s="44"/>
      <c r="C18" s="67" t="s">
        <v>477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11" t="s">
        <v>107</v>
      </c>
      <c r="D20" s="12">
        <v>25695</v>
      </c>
      <c r="E20" s="13">
        <f>(D20*0.76)-800</f>
        <v>18728.2</v>
      </c>
      <c r="F20" s="9" t="s">
        <v>15</v>
      </c>
      <c r="G20" s="14">
        <f>E20*A20</f>
        <v>18728.2</v>
      </c>
    </row>
    <row r="21" spans="1:7">
      <c r="A21" s="15"/>
      <c r="B21" s="15"/>
      <c r="C21" s="17" t="s">
        <v>108</v>
      </c>
      <c r="D21" s="18"/>
      <c r="E21" s="19"/>
      <c r="F21" s="15"/>
      <c r="G21" s="20"/>
    </row>
    <row r="22" spans="1:7">
      <c r="A22" s="15"/>
      <c r="B22" s="15"/>
      <c r="C22" s="17" t="s">
        <v>109</v>
      </c>
      <c r="D22" s="18"/>
      <c r="E22" s="19"/>
      <c r="F22" s="15"/>
      <c r="G22" s="20"/>
    </row>
    <row r="23" ht="15" spans="1:7">
      <c r="A23" s="21"/>
      <c r="B23" s="21"/>
      <c r="C23" s="23" t="s">
        <v>110</v>
      </c>
      <c r="D23" s="24"/>
      <c r="E23" s="25"/>
      <c r="F23" s="21"/>
      <c r="G23" s="26"/>
    </row>
    <row r="24" spans="1:7">
      <c r="A24" s="9">
        <v>1</v>
      </c>
      <c r="B24" s="10" t="s">
        <v>13</v>
      </c>
      <c r="C24" s="11" t="s">
        <v>113</v>
      </c>
      <c r="D24" s="12">
        <v>29495</v>
      </c>
      <c r="E24" s="13">
        <f>(D24*0.76)-1300</f>
        <v>21116.2</v>
      </c>
      <c r="F24" s="9" t="s">
        <v>15</v>
      </c>
      <c r="G24" s="14">
        <f>E24*A24</f>
        <v>21116.2</v>
      </c>
    </row>
    <row r="25" spans="1:7">
      <c r="A25" s="15"/>
      <c r="B25" s="16"/>
      <c r="C25" s="17" t="s">
        <v>114</v>
      </c>
      <c r="D25" s="18"/>
      <c r="E25" s="19"/>
      <c r="F25" s="15"/>
      <c r="G25" s="20"/>
    </row>
    <row r="26" spans="1:7">
      <c r="A26" s="15"/>
      <c r="B26" s="16"/>
      <c r="C26" s="17" t="s">
        <v>115</v>
      </c>
      <c r="D26" s="18"/>
      <c r="E26" s="19"/>
      <c r="F26" s="15"/>
      <c r="G26" s="20"/>
    </row>
    <row r="27" ht="15" spans="1:7">
      <c r="A27" s="21"/>
      <c r="B27" s="22"/>
      <c r="C27" s="23" t="s">
        <v>116</v>
      </c>
      <c r="D27" s="24"/>
      <c r="E27" s="25"/>
      <c r="F27" s="21"/>
      <c r="G27" s="26"/>
    </row>
    <row r="28" ht="17.25" spans="1:7">
      <c r="A28" s="27" t="s">
        <v>23</v>
      </c>
      <c r="B28" s="35"/>
      <c r="C28" s="35"/>
      <c r="D28" s="28"/>
      <c r="E28" s="29"/>
      <c r="F28" s="30" t="s">
        <v>15</v>
      </c>
      <c r="G28" s="31">
        <f>SUM(G20:G27)</f>
        <v>39844.4</v>
      </c>
    </row>
    <row r="29" ht="16.5" spans="1:7">
      <c r="A29" s="32"/>
      <c r="B29" s="32"/>
      <c r="C29" s="32"/>
      <c r="D29" s="32"/>
      <c r="E29" s="32"/>
      <c r="F29" s="33"/>
      <c r="G29" s="34"/>
    </row>
    <row r="30" ht="15" spans="2:3">
      <c r="B30" s="44"/>
      <c r="C30" s="67" t="s">
        <v>478</v>
      </c>
    </row>
    <row r="31" ht="26.25" spans="1:7">
      <c r="A31" s="5" t="s">
        <v>7</v>
      </c>
      <c r="B31" s="5" t="s">
        <v>8</v>
      </c>
      <c r="C31" s="5" t="s">
        <v>9</v>
      </c>
      <c r="D31" s="5" t="s">
        <v>10</v>
      </c>
      <c r="E31" s="6" t="s">
        <v>11</v>
      </c>
      <c r="F31" s="7"/>
      <c r="G31" s="8" t="s">
        <v>12</v>
      </c>
    </row>
    <row r="32" spans="1:7">
      <c r="A32" s="9">
        <v>1</v>
      </c>
      <c r="B32" s="9" t="s">
        <v>13</v>
      </c>
      <c r="C32" s="68" t="s">
        <v>20</v>
      </c>
      <c r="D32" s="69">
        <v>30995</v>
      </c>
      <c r="E32" s="13">
        <f>(D32*0.76)-6500</f>
        <v>17056.2</v>
      </c>
      <c r="F32" s="9" t="s">
        <v>15</v>
      </c>
      <c r="G32" s="70">
        <f>E32*A32</f>
        <v>17056.2</v>
      </c>
    </row>
    <row r="33" spans="1:7">
      <c r="A33" s="15"/>
      <c r="B33" s="15"/>
      <c r="C33" s="71" t="s">
        <v>21</v>
      </c>
      <c r="D33" s="72"/>
      <c r="E33" s="19"/>
      <c r="F33" s="15"/>
      <c r="G33" s="73"/>
    </row>
    <row r="34" ht="15" spans="1:7">
      <c r="A34" s="21"/>
      <c r="B34" s="21"/>
      <c r="C34" s="74" t="s">
        <v>22</v>
      </c>
      <c r="D34" s="55"/>
      <c r="E34" s="25"/>
      <c r="F34" s="21"/>
      <c r="G34" s="75"/>
    </row>
    <row r="35" spans="1:7">
      <c r="A35" s="9">
        <v>1</v>
      </c>
      <c r="B35" s="9" t="s">
        <v>13</v>
      </c>
      <c r="C35" s="68" t="s">
        <v>56</v>
      </c>
      <c r="D35" s="69">
        <v>43595</v>
      </c>
      <c r="E35" s="13">
        <f>(D35*0.76)-7000</f>
        <v>26132.2</v>
      </c>
      <c r="F35" s="9" t="s">
        <v>15</v>
      </c>
      <c r="G35" s="70">
        <f>E35*A35</f>
        <v>26132.2</v>
      </c>
    </row>
    <row r="36" spans="1:7">
      <c r="A36" s="15"/>
      <c r="B36" s="15"/>
      <c r="C36" s="71" t="s">
        <v>57</v>
      </c>
      <c r="D36" s="72"/>
      <c r="E36" s="19"/>
      <c r="F36" s="15"/>
      <c r="G36" s="73"/>
    </row>
    <row r="37" ht="15" spans="1:7">
      <c r="A37" s="21"/>
      <c r="B37" s="21"/>
      <c r="C37" s="74" t="s">
        <v>58</v>
      </c>
      <c r="D37" s="55"/>
      <c r="E37" s="25"/>
      <c r="F37" s="21"/>
      <c r="G37" s="75"/>
    </row>
    <row r="38" ht="17.25" spans="1:7">
      <c r="A38" s="27" t="s">
        <v>23</v>
      </c>
      <c r="B38" s="35"/>
      <c r="C38" s="35"/>
      <c r="D38" s="28"/>
      <c r="E38" s="29"/>
      <c r="F38" s="30" t="s">
        <v>15</v>
      </c>
      <c r="G38" s="31">
        <f>SUM(G32:G37)</f>
        <v>43188.4</v>
      </c>
    </row>
    <row r="39" ht="17.25" spans="1:7">
      <c r="A39" s="32"/>
      <c r="B39" s="32"/>
      <c r="C39" s="32"/>
      <c r="D39" s="32"/>
      <c r="E39" s="32"/>
      <c r="F39" s="33"/>
      <c r="G39" s="34"/>
    </row>
    <row r="40" customFormat="1" ht="15.75" spans="1:8">
      <c r="A40" s="39" t="s">
        <v>479</v>
      </c>
      <c r="B40" s="40"/>
      <c r="C40" s="40"/>
      <c r="D40" s="40"/>
      <c r="E40" s="41"/>
      <c r="F40" s="42" t="s">
        <v>15</v>
      </c>
      <c r="G40" s="43">
        <v>600</v>
      </c>
      <c r="H40" s="2"/>
    </row>
    <row r="41" ht="16.5" spans="1:7">
      <c r="A41" s="32"/>
      <c r="B41" s="32"/>
      <c r="C41" s="32"/>
      <c r="D41" s="32"/>
      <c r="E41" s="32"/>
      <c r="F41" s="33"/>
      <c r="G41" s="34"/>
    </row>
    <row r="42" spans="1:1">
      <c r="A42" s="1" t="s">
        <v>27</v>
      </c>
    </row>
    <row r="43" spans="2:2">
      <c r="B43" s="1" t="s">
        <v>28</v>
      </c>
    </row>
    <row r="45" s="1" customFormat="1" spans="1:1">
      <c r="A45" s="1" t="s">
        <v>29</v>
      </c>
    </row>
    <row r="46" customFormat="1" ht="15" spans="1:2">
      <c r="A46" s="49"/>
      <c r="B46" s="1" t="s">
        <v>30</v>
      </c>
    </row>
    <row r="48" spans="1:1">
      <c r="A48" s="1" t="s">
        <v>73</v>
      </c>
    </row>
    <row r="49" spans="2:2">
      <c r="B49" s="1" t="s">
        <v>232</v>
      </c>
    </row>
    <row r="50" spans="2:2">
      <c r="B50" s="1" t="s">
        <v>233</v>
      </c>
    </row>
    <row r="51" spans="2:2">
      <c r="B51" s="1" t="s">
        <v>118</v>
      </c>
    </row>
    <row r="52" spans="2:2">
      <c r="B52" s="1" t="s">
        <v>119</v>
      </c>
    </row>
    <row r="54" spans="1:1">
      <c r="A54" s="1" t="s">
        <v>33</v>
      </c>
    </row>
    <row r="55" spans="2:2">
      <c r="B55" s="1" t="s">
        <v>121</v>
      </c>
    </row>
    <row r="56" spans="2:2">
      <c r="B56" s="1" t="s">
        <v>35</v>
      </c>
    </row>
    <row r="58" spans="1:1">
      <c r="A58" s="1" t="s">
        <v>36</v>
      </c>
    </row>
    <row r="59" spans="2:2">
      <c r="B59" s="1" t="s">
        <v>37</v>
      </c>
    </row>
    <row r="61" spans="2:2">
      <c r="B61" s="1" t="s">
        <v>39</v>
      </c>
    </row>
    <row r="62" spans="2:2">
      <c r="B62" s="1" t="s">
        <v>40</v>
      </c>
    </row>
    <row r="64" spans="2:2">
      <c r="B64" s="46" t="s">
        <v>128</v>
      </c>
    </row>
    <row r="68" spans="1:1">
      <c r="A68" s="1" t="s">
        <v>41</v>
      </c>
    </row>
    <row r="71" spans="1:1">
      <c r="A71" s="1" t="s">
        <v>42</v>
      </c>
    </row>
    <row r="72" spans="1:1">
      <c r="A72" s="1" t="s">
        <v>43</v>
      </c>
    </row>
    <row r="75" spans="1:4">
      <c r="A75" s="1" t="s">
        <v>44</v>
      </c>
      <c r="D75" s="1" t="s">
        <v>45</v>
      </c>
    </row>
    <row r="78" spans="1:4">
      <c r="A78" s="1" t="s">
        <v>46</v>
      </c>
      <c r="D78" s="1" t="s">
        <v>47</v>
      </c>
    </row>
    <row r="79" spans="1:4">
      <c r="A79" s="1" t="s">
        <v>48</v>
      </c>
      <c r="D79" s="1" t="s">
        <v>49</v>
      </c>
    </row>
    <row r="83" spans="1:5">
      <c r="A83" s="1" t="s">
        <v>480</v>
      </c>
      <c r="D83" s="1" t="s">
        <v>51</v>
      </c>
      <c r="E83" s="1" t="s">
        <v>52</v>
      </c>
    </row>
    <row r="84" spans="1:5">
      <c r="A84" s="1" t="s">
        <v>481</v>
      </c>
      <c r="E84" s="1" t="s">
        <v>54</v>
      </c>
    </row>
  </sheetData>
  <mergeCells count="28">
    <mergeCell ref="A4:B4"/>
    <mergeCell ref="A28:E28"/>
    <mergeCell ref="A38:E38"/>
    <mergeCell ref="A40:E40"/>
    <mergeCell ref="A20:A23"/>
    <mergeCell ref="A24:A27"/>
    <mergeCell ref="A32:A34"/>
    <mergeCell ref="A35:A37"/>
    <mergeCell ref="B20:B23"/>
    <mergeCell ref="B24:B27"/>
    <mergeCell ref="B32:B34"/>
    <mergeCell ref="B35:B37"/>
    <mergeCell ref="D20:D23"/>
    <mergeCell ref="D24:D27"/>
    <mergeCell ref="D32:D34"/>
    <mergeCell ref="D35:D37"/>
    <mergeCell ref="E20:E23"/>
    <mergeCell ref="E24:E27"/>
    <mergeCell ref="E32:E34"/>
    <mergeCell ref="E35:E37"/>
    <mergeCell ref="F20:F23"/>
    <mergeCell ref="F24:F27"/>
    <mergeCell ref="F32:F34"/>
    <mergeCell ref="F35:F37"/>
    <mergeCell ref="G20:G23"/>
    <mergeCell ref="G24:G27"/>
    <mergeCell ref="G32:G34"/>
    <mergeCell ref="G35:G37"/>
  </mergeCells>
  <pageMargins left="0.393055555555556" right="0.17" top="0.84" bottom="0.590277777777778" header="0.5" footer="0.196527777777778"/>
  <pageSetup paperSize="1" scale="57" orientation="portrait" horizontalDpi="120" verticalDpi="72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workbookViewId="0">
      <selection activeCell="E19" sqref="E19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46098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482</v>
      </c>
      <c r="B7" s="3"/>
    </row>
    <row r="8" spans="1:2">
      <c r="A8" s="3" t="s">
        <v>483</v>
      </c>
      <c r="B8" s="3"/>
    </row>
    <row r="9" spans="1:2">
      <c r="A9" s="1" t="s">
        <v>484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184</v>
      </c>
    </row>
    <row r="18" ht="15" customHeight="1" spans="2:3">
      <c r="B18" s="44"/>
      <c r="C18" s="4" t="s">
        <v>104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195</v>
      </c>
      <c r="D20" s="69">
        <v>50995</v>
      </c>
      <c r="E20" s="13">
        <f>(D20*0.76)-7000</f>
        <v>31756.2</v>
      </c>
      <c r="F20" s="9" t="s">
        <v>15</v>
      </c>
      <c r="G20" s="70">
        <f>E20*A20</f>
        <v>31756.2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196</v>
      </c>
      <c r="D22" s="55"/>
      <c r="E22" s="25"/>
      <c r="F22" s="21"/>
      <c r="G22" s="75"/>
    </row>
    <row r="23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SUM(G20:G22)</f>
        <v>31756.2</v>
      </c>
    </row>
    <row r="24" ht="15" spans="1:7">
      <c r="A24" s="51" t="s">
        <v>24</v>
      </c>
      <c r="B24" s="52"/>
      <c r="C24" s="53"/>
      <c r="D24" s="54"/>
      <c r="E24" s="55"/>
      <c r="F24" s="21" t="s">
        <v>15</v>
      </c>
      <c r="G24" s="56">
        <v>29875</v>
      </c>
    </row>
    <row r="25" customFormat="1" ht="15.75" spans="1:8">
      <c r="A25" s="39" t="s">
        <v>25</v>
      </c>
      <c r="B25" s="57"/>
      <c r="C25" s="57"/>
      <c r="D25" s="40"/>
      <c r="E25" s="41"/>
      <c r="F25" s="42" t="s">
        <v>15</v>
      </c>
      <c r="G25" s="43">
        <v>600</v>
      </c>
      <c r="H25" s="2"/>
    </row>
    <row r="26" ht="17.25" spans="1:7">
      <c r="A26" s="27" t="s">
        <v>26</v>
      </c>
      <c r="B26" s="35"/>
      <c r="C26" s="35"/>
      <c r="D26" s="28"/>
      <c r="E26" s="29"/>
      <c r="F26" s="36" t="s">
        <v>15</v>
      </c>
      <c r="G26" s="31">
        <f>SUM(G23:G25)</f>
        <v>62231.2</v>
      </c>
    </row>
    <row r="27" ht="16.5" spans="1:7">
      <c r="A27" s="32"/>
      <c r="B27" s="32"/>
      <c r="C27" s="32"/>
      <c r="D27" s="32"/>
      <c r="E27" s="32"/>
      <c r="F27" s="33"/>
      <c r="G27" s="34"/>
    </row>
    <row r="28" ht="15" customHeight="1" spans="2:3">
      <c r="B28" s="44"/>
      <c r="C28" s="4" t="s">
        <v>111</v>
      </c>
    </row>
    <row r="29" ht="26.25" spans="1:7">
      <c r="A29" s="5" t="s">
        <v>7</v>
      </c>
      <c r="B29" s="5" t="s">
        <v>8</v>
      </c>
      <c r="C29" s="5" t="s">
        <v>9</v>
      </c>
      <c r="D29" s="5" t="s">
        <v>10</v>
      </c>
      <c r="E29" s="6" t="s">
        <v>11</v>
      </c>
      <c r="F29" s="7"/>
      <c r="G29" s="8" t="s">
        <v>12</v>
      </c>
    </row>
    <row r="30" spans="1:7">
      <c r="A30" s="9">
        <v>1</v>
      </c>
      <c r="B30" s="9" t="s">
        <v>13</v>
      </c>
      <c r="C30" s="68" t="s">
        <v>197</v>
      </c>
      <c r="D30" s="69">
        <v>70495</v>
      </c>
      <c r="E30" s="13">
        <f>(D30*0.76)-7000</f>
        <v>46576.2</v>
      </c>
      <c r="F30" s="9" t="s">
        <v>15</v>
      </c>
      <c r="G30" s="70">
        <f>E30*A30</f>
        <v>46576.2</v>
      </c>
    </row>
    <row r="31" spans="1:7">
      <c r="A31" s="15"/>
      <c r="B31" s="15"/>
      <c r="C31" s="71" t="s">
        <v>57</v>
      </c>
      <c r="D31" s="72"/>
      <c r="E31" s="19"/>
      <c r="F31" s="15"/>
      <c r="G31" s="73"/>
    </row>
    <row r="32" ht="15" spans="1:7">
      <c r="A32" s="21"/>
      <c r="B32" s="21"/>
      <c r="C32" s="74" t="s">
        <v>198</v>
      </c>
      <c r="D32" s="55"/>
      <c r="E32" s="25"/>
      <c r="F32" s="21"/>
      <c r="G32" s="75"/>
    </row>
    <row r="33" ht="17.25" spans="1:7">
      <c r="A33" s="27" t="s">
        <v>23</v>
      </c>
      <c r="B33" s="35"/>
      <c r="C33" s="35"/>
      <c r="D33" s="28"/>
      <c r="E33" s="29"/>
      <c r="F33" s="36" t="s">
        <v>15</v>
      </c>
      <c r="G33" s="31">
        <f>SUM(G30:G32)</f>
        <v>46576.2</v>
      </c>
    </row>
    <row r="34" ht="15" spans="1:7">
      <c r="A34" s="51" t="s">
        <v>24</v>
      </c>
      <c r="B34" s="52"/>
      <c r="C34" s="53"/>
      <c r="D34" s="54"/>
      <c r="E34" s="55"/>
      <c r="F34" s="21" t="s">
        <v>15</v>
      </c>
      <c r="G34" s="56">
        <v>29875</v>
      </c>
    </row>
    <row r="35" customFormat="1" ht="15.75" spans="1:8">
      <c r="A35" s="39" t="s">
        <v>25</v>
      </c>
      <c r="B35" s="57"/>
      <c r="C35" s="57"/>
      <c r="D35" s="40"/>
      <c r="E35" s="41"/>
      <c r="F35" s="42" t="s">
        <v>15</v>
      </c>
      <c r="G35" s="43">
        <v>600</v>
      </c>
      <c r="H35" s="2"/>
    </row>
    <row r="36" ht="17.25" spans="1:7">
      <c r="A36" s="27" t="s">
        <v>26</v>
      </c>
      <c r="B36" s="35"/>
      <c r="C36" s="35"/>
      <c r="D36" s="28"/>
      <c r="E36" s="29"/>
      <c r="F36" s="36" t="s">
        <v>15</v>
      </c>
      <c r="G36" s="31">
        <f>SUM(G33:G35)</f>
        <v>77051.2</v>
      </c>
    </row>
    <row r="37" ht="16.5" spans="1:7">
      <c r="A37" s="32"/>
      <c r="B37" s="32"/>
      <c r="C37" s="32"/>
      <c r="D37" s="32"/>
      <c r="E37" s="32"/>
      <c r="F37" s="33"/>
      <c r="G37" s="34"/>
    </row>
    <row r="38" spans="1:1">
      <c r="A38" s="1" t="s">
        <v>27</v>
      </c>
    </row>
    <row r="39" spans="2:2">
      <c r="B39" s="1" t="s">
        <v>28</v>
      </c>
    </row>
    <row r="41" s="1" customFormat="1" spans="1:1">
      <c r="A41" s="1" t="s">
        <v>29</v>
      </c>
    </row>
    <row r="42" customFormat="1" ht="15" spans="1:2">
      <c r="A42" s="49"/>
      <c r="B42" s="1" t="s">
        <v>30</v>
      </c>
    </row>
    <row r="43" customFormat="1" ht="15" spans="1:2">
      <c r="A43" s="49"/>
      <c r="B43" s="1" t="s">
        <v>31</v>
      </c>
    </row>
    <row r="44" customFormat="1" ht="15" spans="1:2">
      <c r="A44" s="49"/>
      <c r="B44" s="91" t="s">
        <v>32</v>
      </c>
    </row>
    <row r="45" customFormat="1" ht="15" spans="1:2">
      <c r="A45" s="49"/>
      <c r="B45" s="1"/>
    </row>
    <row r="46" spans="1:1">
      <c r="A46" s="1" t="s">
        <v>33</v>
      </c>
    </row>
    <row r="47" spans="2:2">
      <c r="B47" s="1" t="s">
        <v>35</v>
      </c>
    </row>
    <row r="49" s="1" customFormat="1" spans="1:1">
      <c r="A49" s="1" t="s">
        <v>36</v>
      </c>
    </row>
    <row r="50" s="1" customFormat="1" spans="2:2">
      <c r="B50" s="1" t="s">
        <v>37</v>
      </c>
    </row>
    <row r="51" spans="2:2">
      <c r="B51" s="44" t="s">
        <v>38</v>
      </c>
    </row>
    <row r="53" spans="2:2">
      <c r="B53" s="1" t="s">
        <v>39</v>
      </c>
    </row>
    <row r="54" spans="2:2">
      <c r="B54" s="1" t="s">
        <v>40</v>
      </c>
    </row>
    <row r="55" spans="2:2">
      <c r="B55" s="46"/>
    </row>
    <row r="56" spans="2:2">
      <c r="B56" s="46"/>
    </row>
    <row r="57" spans="2:2">
      <c r="B57" s="46"/>
    </row>
    <row r="60" spans="1:1">
      <c r="A60" s="1" t="s">
        <v>41</v>
      </c>
    </row>
    <row r="63" spans="1:1">
      <c r="A63" s="1" t="s">
        <v>42</v>
      </c>
    </row>
    <row r="64" spans="1:1">
      <c r="A64" s="1" t="s">
        <v>43</v>
      </c>
    </row>
    <row r="67" spans="1:4">
      <c r="A67" s="1" t="s">
        <v>44</v>
      </c>
      <c r="D67" s="1" t="s">
        <v>45</v>
      </c>
    </row>
    <row r="70" spans="1:4">
      <c r="A70" s="1" t="s">
        <v>46</v>
      </c>
      <c r="D70" s="1" t="s">
        <v>47</v>
      </c>
    </row>
    <row r="71" spans="1:4">
      <c r="A71" s="1" t="s">
        <v>48</v>
      </c>
      <c r="D71" s="1" t="s">
        <v>49</v>
      </c>
    </row>
    <row r="75" spans="1:5">
      <c r="A75" s="1" t="s">
        <v>485</v>
      </c>
      <c r="D75" s="1" t="s">
        <v>51</v>
      </c>
      <c r="E75" s="1" t="s">
        <v>52</v>
      </c>
    </row>
    <row r="76" spans="1:5">
      <c r="A76" s="1" t="s">
        <v>486</v>
      </c>
      <c r="E76" s="1" t="s">
        <v>54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3"/>
  <sheetViews>
    <sheetView topLeftCell="A24" workbookViewId="0">
      <selection activeCell="I35" sqref="I35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46098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487</v>
      </c>
    </row>
    <row r="8" spans="1:1">
      <c r="A8" s="3" t="s">
        <v>488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63</v>
      </c>
    </row>
    <row r="17" ht="15" spans="3:3">
      <c r="C17" s="67" t="s">
        <v>104</v>
      </c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143</v>
      </c>
      <c r="D19" s="69">
        <v>78095</v>
      </c>
      <c r="E19" s="13">
        <f>(D19*0.76)-7000</f>
        <v>52352.2</v>
      </c>
      <c r="F19" s="9" t="s">
        <v>15</v>
      </c>
      <c r="G19" s="70">
        <f>E19*A19</f>
        <v>52352.2</v>
      </c>
    </row>
    <row r="20" spans="1:7">
      <c r="A20" s="15"/>
      <c r="B20" s="15"/>
      <c r="C20" s="71" t="s">
        <v>57</v>
      </c>
      <c r="D20" s="72"/>
      <c r="E20" s="19"/>
      <c r="F20" s="15"/>
      <c r="G20" s="73"/>
    </row>
    <row r="21" ht="15" spans="1:7">
      <c r="A21" s="21"/>
      <c r="B21" s="21"/>
      <c r="C21" s="74" t="s">
        <v>144</v>
      </c>
      <c r="D21" s="55"/>
      <c r="E21" s="25"/>
      <c r="F21" s="21"/>
      <c r="G21" s="75"/>
    </row>
    <row r="22" spans="1:7">
      <c r="A22" s="9">
        <v>4</v>
      </c>
      <c r="B22" s="9" t="s">
        <v>13</v>
      </c>
      <c r="C22" s="68" t="s">
        <v>105</v>
      </c>
      <c r="D22" s="69">
        <v>42995</v>
      </c>
      <c r="E22" s="13">
        <f>(D22*0.76)-6500</f>
        <v>26176.2</v>
      </c>
      <c r="F22" s="9" t="s">
        <v>15</v>
      </c>
      <c r="G22" s="70">
        <f>E22*A22</f>
        <v>104704.8</v>
      </c>
    </row>
    <row r="23" spans="1:7">
      <c r="A23" s="15"/>
      <c r="B23" s="15"/>
      <c r="C23" s="71" t="s">
        <v>21</v>
      </c>
      <c r="D23" s="72"/>
      <c r="E23" s="19"/>
      <c r="F23" s="15"/>
      <c r="G23" s="73"/>
    </row>
    <row r="24" ht="15" spans="1:7">
      <c r="A24" s="21"/>
      <c r="B24" s="21"/>
      <c r="C24" s="74" t="s">
        <v>106</v>
      </c>
      <c r="D24" s="55"/>
      <c r="E24" s="25"/>
      <c r="F24" s="21"/>
      <c r="G24" s="75"/>
    </row>
    <row r="25" spans="1:7">
      <c r="A25" s="9">
        <v>2</v>
      </c>
      <c r="B25" s="9" t="s">
        <v>13</v>
      </c>
      <c r="C25" s="68" t="s">
        <v>20</v>
      </c>
      <c r="D25" s="69">
        <v>30995</v>
      </c>
      <c r="E25" s="13">
        <f>(D25*0.76)-6500</f>
        <v>17056.2</v>
      </c>
      <c r="F25" s="9" t="s">
        <v>15</v>
      </c>
      <c r="G25" s="70">
        <f>E25*A25</f>
        <v>34112.4</v>
      </c>
    </row>
    <row r="26" spans="1:7">
      <c r="A26" s="15"/>
      <c r="B26" s="15"/>
      <c r="C26" s="71" t="s">
        <v>21</v>
      </c>
      <c r="D26" s="72"/>
      <c r="E26" s="19"/>
      <c r="F26" s="15"/>
      <c r="G26" s="73"/>
    </row>
    <row r="27" ht="15" spans="1:7">
      <c r="A27" s="21"/>
      <c r="B27" s="21"/>
      <c r="C27" s="74" t="s">
        <v>22</v>
      </c>
      <c r="D27" s="55"/>
      <c r="E27" s="25"/>
      <c r="F27" s="21"/>
      <c r="G27" s="75"/>
    </row>
    <row r="28" ht="15" spans="1:7">
      <c r="A28" s="39" t="s">
        <v>25</v>
      </c>
      <c r="B28" s="57"/>
      <c r="C28" s="57"/>
      <c r="D28" s="40"/>
      <c r="E28" s="41"/>
      <c r="F28" s="42" t="s">
        <v>15</v>
      </c>
      <c r="G28" s="43">
        <v>600</v>
      </c>
    </row>
    <row r="29" ht="17.25" spans="1:7">
      <c r="A29" s="27" t="s">
        <v>23</v>
      </c>
      <c r="B29" s="35"/>
      <c r="C29" s="35"/>
      <c r="D29" s="28"/>
      <c r="E29" s="29"/>
      <c r="F29" s="36" t="s">
        <v>15</v>
      </c>
      <c r="G29" s="31">
        <f>SUM(G19:G28)</f>
        <v>191769.4</v>
      </c>
    </row>
    <row r="30" ht="16.5" spans="1:7">
      <c r="A30" s="32"/>
      <c r="B30" s="32"/>
      <c r="C30" s="32"/>
      <c r="D30" s="32"/>
      <c r="E30" s="32"/>
      <c r="F30" s="37"/>
      <c r="G30" s="34"/>
    </row>
    <row r="31" ht="15" spans="3:3">
      <c r="C31" s="67" t="s">
        <v>111</v>
      </c>
    </row>
    <row r="32" ht="25.5" customHeight="1" spans="1:7">
      <c r="A32" s="5" t="s">
        <v>7</v>
      </c>
      <c r="B32" s="5" t="s">
        <v>8</v>
      </c>
      <c r="C32" s="5" t="s">
        <v>9</v>
      </c>
      <c r="D32" s="5" t="s">
        <v>10</v>
      </c>
      <c r="E32" s="6" t="s">
        <v>11</v>
      </c>
      <c r="F32" s="7"/>
      <c r="G32" s="8" t="s">
        <v>12</v>
      </c>
    </row>
    <row r="33" spans="1:7">
      <c r="A33" s="9">
        <v>1</v>
      </c>
      <c r="B33" s="9" t="s">
        <v>13</v>
      </c>
      <c r="C33" s="68" t="s">
        <v>143</v>
      </c>
      <c r="D33" s="69">
        <v>78095</v>
      </c>
      <c r="E33" s="13">
        <f>(D33*0.76)-7000</f>
        <v>52352.2</v>
      </c>
      <c r="F33" s="9" t="s">
        <v>15</v>
      </c>
      <c r="G33" s="70">
        <f>E33*A33</f>
        <v>52352.2</v>
      </c>
    </row>
    <row r="34" spans="1:7">
      <c r="A34" s="15"/>
      <c r="B34" s="15"/>
      <c r="C34" s="71" t="s">
        <v>57</v>
      </c>
      <c r="D34" s="72"/>
      <c r="E34" s="19"/>
      <c r="F34" s="15"/>
      <c r="G34" s="73"/>
    </row>
    <row r="35" ht="15" spans="1:7">
      <c r="A35" s="21"/>
      <c r="B35" s="21"/>
      <c r="C35" s="74" t="s">
        <v>144</v>
      </c>
      <c r="D35" s="55"/>
      <c r="E35" s="25"/>
      <c r="F35" s="21"/>
      <c r="G35" s="75"/>
    </row>
    <row r="36" spans="1:7">
      <c r="A36" s="9">
        <v>4</v>
      </c>
      <c r="B36" s="9" t="s">
        <v>13</v>
      </c>
      <c r="C36" s="68" t="s">
        <v>112</v>
      </c>
      <c r="D36" s="69">
        <v>60595</v>
      </c>
      <c r="E36" s="13">
        <f>(D36*0.76)-7000</f>
        <v>39052.2</v>
      </c>
      <c r="F36" s="9" t="s">
        <v>15</v>
      </c>
      <c r="G36" s="70">
        <f>E36*A36</f>
        <v>156208.8</v>
      </c>
    </row>
    <row r="37" spans="1:7">
      <c r="A37" s="15"/>
      <c r="B37" s="15"/>
      <c r="C37" s="71" t="s">
        <v>57</v>
      </c>
      <c r="D37" s="72"/>
      <c r="E37" s="19"/>
      <c r="F37" s="15"/>
      <c r="G37" s="73"/>
    </row>
    <row r="38" ht="15" spans="1:7">
      <c r="A38" s="21"/>
      <c r="B38" s="21"/>
      <c r="C38" s="74" t="s">
        <v>106</v>
      </c>
      <c r="D38" s="55"/>
      <c r="E38" s="25"/>
      <c r="F38" s="21"/>
      <c r="G38" s="75"/>
    </row>
    <row r="39" spans="1:7">
      <c r="A39" s="9">
        <v>2</v>
      </c>
      <c r="B39" s="9" t="s">
        <v>13</v>
      </c>
      <c r="C39" s="68" t="s">
        <v>56</v>
      </c>
      <c r="D39" s="69">
        <v>43595</v>
      </c>
      <c r="E39" s="13">
        <f>(D39*0.76)-7000</f>
        <v>26132.2</v>
      </c>
      <c r="F39" s="9" t="s">
        <v>15</v>
      </c>
      <c r="G39" s="70">
        <f>E39*A39</f>
        <v>52264.4</v>
      </c>
    </row>
    <row r="40" spans="1:7">
      <c r="A40" s="15"/>
      <c r="B40" s="15"/>
      <c r="C40" s="71" t="s">
        <v>57</v>
      </c>
      <c r="D40" s="72"/>
      <c r="E40" s="19"/>
      <c r="F40" s="15"/>
      <c r="G40" s="73"/>
    </row>
    <row r="41" ht="15" spans="1:7">
      <c r="A41" s="21"/>
      <c r="B41" s="21"/>
      <c r="C41" s="74" t="s">
        <v>58</v>
      </c>
      <c r="D41" s="55"/>
      <c r="E41" s="25"/>
      <c r="F41" s="21"/>
      <c r="G41" s="75"/>
    </row>
    <row r="42" ht="15" spans="1:7">
      <c r="A42" s="39" t="s">
        <v>25</v>
      </c>
      <c r="B42" s="57"/>
      <c r="C42" s="57"/>
      <c r="D42" s="40"/>
      <c r="E42" s="41"/>
      <c r="F42" s="42" t="s">
        <v>15</v>
      </c>
      <c r="G42" s="43">
        <v>600</v>
      </c>
    </row>
    <row r="43" ht="17.25" spans="1:7">
      <c r="A43" s="27" t="s">
        <v>23</v>
      </c>
      <c r="B43" s="35"/>
      <c r="C43" s="35"/>
      <c r="D43" s="28"/>
      <c r="E43" s="29"/>
      <c r="F43" s="36" t="s">
        <v>15</v>
      </c>
      <c r="G43" s="31">
        <f>SUM(G33:G42)</f>
        <v>261425.4</v>
      </c>
    </row>
    <row r="44" ht="16.5" spans="1:7">
      <c r="A44" s="32"/>
      <c r="B44" s="32"/>
      <c r="C44" s="32"/>
      <c r="D44" s="32"/>
      <c r="E44" s="32"/>
      <c r="F44" s="37"/>
      <c r="G44" s="34"/>
    </row>
    <row r="45" spans="1:1">
      <c r="A45" s="1" t="s">
        <v>27</v>
      </c>
    </row>
    <row r="46" spans="2:2">
      <c r="B46" s="1" t="s">
        <v>28</v>
      </c>
    </row>
    <row r="48" spans="1:1">
      <c r="A48" s="1" t="s">
        <v>73</v>
      </c>
    </row>
    <row r="49" spans="2:2">
      <c r="B49" s="1" t="s">
        <v>117</v>
      </c>
    </row>
    <row r="50" spans="2:2">
      <c r="B50" s="1" t="s">
        <v>118</v>
      </c>
    </row>
    <row r="51" spans="2:2">
      <c r="B51" s="1" t="s">
        <v>119</v>
      </c>
    </row>
    <row r="53" spans="1:1">
      <c r="A53" s="1" t="s">
        <v>33</v>
      </c>
    </row>
    <row r="54" customFormat="1" ht="15" spans="2:2">
      <c r="B54" s="1" t="s">
        <v>35</v>
      </c>
    </row>
    <row r="55" s="2" customFormat="1" spans="2:2">
      <c r="B55" s="1"/>
    </row>
    <row r="56" spans="1:1">
      <c r="A56" s="1" t="s">
        <v>36</v>
      </c>
    </row>
    <row r="57" spans="2:2">
      <c r="B57" s="1" t="s">
        <v>37</v>
      </c>
    </row>
    <row r="58" s="2" customFormat="1" spans="2:2">
      <c r="B58" s="44"/>
    </row>
    <row r="59" spans="2:2">
      <c r="B59" s="1" t="s">
        <v>39</v>
      </c>
    </row>
    <row r="60" spans="2:2">
      <c r="B60" s="1" t="s">
        <v>40</v>
      </c>
    </row>
    <row r="62" spans="2:2">
      <c r="B62" s="46" t="s">
        <v>128</v>
      </c>
    </row>
    <row r="63" spans="2:2">
      <c r="B63" s="46"/>
    </row>
    <row r="64" spans="2:2">
      <c r="B64" s="46"/>
    </row>
    <row r="65" spans="2:2">
      <c r="B65" s="46"/>
    </row>
    <row r="66" spans="2:2">
      <c r="B66" s="46"/>
    </row>
    <row r="67" spans="1:1">
      <c r="A67" s="1" t="s">
        <v>41</v>
      </c>
    </row>
    <row r="70" spans="1:1">
      <c r="A70" s="1" t="s">
        <v>42</v>
      </c>
    </row>
    <row r="71" spans="1:1">
      <c r="A71" s="1" t="s">
        <v>43</v>
      </c>
    </row>
    <row r="74" spans="1:4">
      <c r="A74" s="1" t="s">
        <v>99</v>
      </c>
      <c r="D74" s="1" t="s">
        <v>45</v>
      </c>
    </row>
    <row r="77" spans="1:4">
      <c r="A77" s="1" t="s">
        <v>46</v>
      </c>
      <c r="D77" s="1" t="s">
        <v>47</v>
      </c>
    </row>
    <row r="78" spans="1:4">
      <c r="A78" s="1" t="s">
        <v>48</v>
      </c>
      <c r="D78" s="1" t="s">
        <v>49</v>
      </c>
    </row>
    <row r="82" spans="1:5">
      <c r="A82" s="1" t="s">
        <v>489</v>
      </c>
      <c r="D82" s="1" t="s">
        <v>51</v>
      </c>
      <c r="E82" s="1" t="s">
        <v>52</v>
      </c>
    </row>
    <row r="83" spans="1:5">
      <c r="A83" s="1" t="s">
        <v>159</v>
      </c>
      <c r="E83" s="1" t="s">
        <v>54</v>
      </c>
    </row>
  </sheetData>
  <mergeCells count="41">
    <mergeCell ref="A4:B4"/>
    <mergeCell ref="A28:E28"/>
    <mergeCell ref="A29:E29"/>
    <mergeCell ref="A42:E42"/>
    <mergeCell ref="A43:E43"/>
    <mergeCell ref="A19:A21"/>
    <mergeCell ref="A22:A24"/>
    <mergeCell ref="A25:A27"/>
    <mergeCell ref="A33:A35"/>
    <mergeCell ref="A36:A38"/>
    <mergeCell ref="A39:A41"/>
    <mergeCell ref="B19:B21"/>
    <mergeCell ref="B22:B24"/>
    <mergeCell ref="B25:B27"/>
    <mergeCell ref="B33:B35"/>
    <mergeCell ref="B36:B38"/>
    <mergeCell ref="B39:B41"/>
    <mergeCell ref="D19:D21"/>
    <mergeCell ref="D22:D24"/>
    <mergeCell ref="D25:D27"/>
    <mergeCell ref="D33:D35"/>
    <mergeCell ref="D36:D38"/>
    <mergeCell ref="D39:D41"/>
    <mergeCell ref="E19:E21"/>
    <mergeCell ref="E22:E24"/>
    <mergeCell ref="E25:E27"/>
    <mergeCell ref="E33:E35"/>
    <mergeCell ref="E36:E38"/>
    <mergeCell ref="E39:E41"/>
    <mergeCell ref="F19:F21"/>
    <mergeCell ref="F22:F24"/>
    <mergeCell ref="F25:F27"/>
    <mergeCell ref="F33:F35"/>
    <mergeCell ref="F36:F38"/>
    <mergeCell ref="F39:F41"/>
    <mergeCell ref="G19:G21"/>
    <mergeCell ref="G22:G24"/>
    <mergeCell ref="G25:G27"/>
    <mergeCell ref="G33:G35"/>
    <mergeCell ref="G36:G38"/>
    <mergeCell ref="G39:G41"/>
  </mergeCells>
  <pageMargins left="0.393055555555556" right="0.17" top="0.84" bottom="0.629861111111111" header="0.5" footer="0.196527777777778"/>
  <pageSetup paperSize="1" scale="58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workbookViewId="0">
      <selection activeCell="E16" sqref="E1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4.1428571428571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124</v>
      </c>
      <c r="B7" s="3"/>
    </row>
    <row r="8" spans="1:1">
      <c r="A8" s="66"/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6" spans="1:1">
      <c r="A16" s="1" t="s">
        <v>125</v>
      </c>
    </row>
    <row r="17" ht="15" customHeight="1" spans="2:3">
      <c r="B17" s="44"/>
      <c r="C17" s="4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126</v>
      </c>
      <c r="D19" s="69">
        <v>33995</v>
      </c>
      <c r="E19" s="13">
        <f>(D19*0.76)-6500</f>
        <v>19336.2</v>
      </c>
      <c r="F19" s="9" t="s">
        <v>15</v>
      </c>
      <c r="G19" s="70">
        <f>E19*A19</f>
        <v>19336.2</v>
      </c>
    </row>
    <row r="20" spans="1:7">
      <c r="A20" s="15"/>
      <c r="B20" s="15"/>
      <c r="C20" s="71" t="s">
        <v>21</v>
      </c>
      <c r="D20" s="72"/>
      <c r="E20" s="19"/>
      <c r="F20" s="15"/>
      <c r="G20" s="73"/>
    </row>
    <row r="21" ht="15" spans="1:7">
      <c r="A21" s="21"/>
      <c r="B21" s="21"/>
      <c r="C21" s="74" t="s">
        <v>127</v>
      </c>
      <c r="D21" s="55"/>
      <c r="E21" s="25"/>
      <c r="F21" s="21"/>
      <c r="G21" s="75"/>
    </row>
    <row r="22" ht="15" spans="1:7">
      <c r="A22" s="39" t="s">
        <v>25</v>
      </c>
      <c r="B22" s="57"/>
      <c r="C22" s="57"/>
      <c r="D22" s="40"/>
      <c r="E22" s="41"/>
      <c r="F22" s="42" t="s">
        <v>15</v>
      </c>
      <c r="G22" s="43">
        <v>600</v>
      </c>
    </row>
    <row r="23" ht="17.25" spans="1:7">
      <c r="A23" s="27" t="s">
        <v>87</v>
      </c>
      <c r="B23" s="35"/>
      <c r="C23" s="35"/>
      <c r="D23" s="28"/>
      <c r="E23" s="29"/>
      <c r="F23" s="36" t="s">
        <v>15</v>
      </c>
      <c r="G23" s="31">
        <f>SUM(G19:G22)</f>
        <v>19936.2</v>
      </c>
    </row>
    <row r="24" ht="16.5" spans="1:7">
      <c r="A24" s="32"/>
      <c r="B24" s="32"/>
      <c r="C24" s="32"/>
      <c r="D24" s="32"/>
      <c r="E24" s="32"/>
      <c r="F24" s="33"/>
      <c r="G24" s="34"/>
    </row>
    <row r="25" spans="1:1">
      <c r="A25" s="1" t="s">
        <v>27</v>
      </c>
    </row>
    <row r="26" spans="2:2">
      <c r="B26" s="1" t="s">
        <v>28</v>
      </c>
    </row>
    <row r="28" s="1" customFormat="1" spans="1:1">
      <c r="A28" s="1" t="s">
        <v>29</v>
      </c>
    </row>
    <row r="29" customFormat="1" ht="15" spans="1:2">
      <c r="A29" s="49"/>
      <c r="B29" s="1" t="s">
        <v>30</v>
      </c>
    </row>
    <row r="30" customFormat="1" ht="15" spans="1:2">
      <c r="A30" s="49"/>
      <c r="B30" s="1"/>
    </row>
    <row r="31" s="1" customFormat="1" spans="1:1">
      <c r="A31" s="1" t="s">
        <v>73</v>
      </c>
    </row>
    <row r="32" s="1" customFormat="1" spans="2:2">
      <c r="B32" s="1" t="s">
        <v>117</v>
      </c>
    </row>
    <row r="33" s="1" customFormat="1" spans="2:2">
      <c r="B33" s="1" t="s">
        <v>118</v>
      </c>
    </row>
    <row r="34" s="1" customFormat="1" spans="2:2">
      <c r="B34" s="1" t="s">
        <v>119</v>
      </c>
    </row>
    <row r="36" spans="1:1">
      <c r="A36" s="1" t="s">
        <v>33</v>
      </c>
    </row>
    <row r="37" spans="2:2">
      <c r="B37" s="1" t="s">
        <v>35</v>
      </c>
    </row>
    <row r="39" spans="1:1">
      <c r="A39" s="1" t="s">
        <v>36</v>
      </c>
    </row>
    <row r="40" spans="2:2">
      <c r="B40" s="1" t="s">
        <v>37</v>
      </c>
    </row>
    <row r="42" spans="2:2">
      <c r="B42" s="1" t="s">
        <v>39</v>
      </c>
    </row>
    <row r="43" spans="2:2">
      <c r="B43" s="1" t="s">
        <v>40</v>
      </c>
    </row>
    <row r="44" spans="2:2">
      <c r="B44" s="2"/>
    </row>
    <row r="45" spans="2:2">
      <c r="B45" s="46" t="s">
        <v>128</v>
      </c>
    </row>
    <row r="46" spans="2:2">
      <c r="B46" s="46"/>
    </row>
    <row r="47" spans="2:2">
      <c r="B47" s="46"/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44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7" spans="1:5">
      <c r="A67" s="1" t="s">
        <v>129</v>
      </c>
      <c r="D67" s="1" t="s">
        <v>51</v>
      </c>
      <c r="E67" s="1" t="s">
        <v>52</v>
      </c>
    </row>
    <row r="68" spans="1:5">
      <c r="A68" s="1" t="s">
        <v>130</v>
      </c>
      <c r="E68" s="1" t="s">
        <v>54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topLeftCell="A24" workbookViewId="0">
      <selection activeCell="D6" sqref="D6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46098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490</v>
      </c>
    </row>
    <row r="8" spans="1:1">
      <c r="A8" s="3" t="s">
        <v>491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63</v>
      </c>
    </row>
    <row r="17" ht="15" spans="3:3">
      <c r="C17" s="67" t="s">
        <v>104</v>
      </c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105</v>
      </c>
      <c r="D19" s="69">
        <v>42995</v>
      </c>
      <c r="E19" s="13">
        <f>(D19*0.76)-6500</f>
        <v>26176.2</v>
      </c>
      <c r="F19" s="9" t="s">
        <v>15</v>
      </c>
      <c r="G19" s="70">
        <f>E19*A19</f>
        <v>26176.2</v>
      </c>
    </row>
    <row r="20" spans="1:7">
      <c r="A20" s="15"/>
      <c r="B20" s="15"/>
      <c r="C20" s="71" t="s">
        <v>21</v>
      </c>
      <c r="D20" s="72"/>
      <c r="E20" s="19"/>
      <c r="F20" s="15"/>
      <c r="G20" s="73"/>
    </row>
    <row r="21" ht="15" spans="1:7">
      <c r="A21" s="21"/>
      <c r="B21" s="21"/>
      <c r="C21" s="74" t="s">
        <v>106</v>
      </c>
      <c r="D21" s="55"/>
      <c r="E21" s="25"/>
      <c r="F21" s="21"/>
      <c r="G21" s="75"/>
    </row>
    <row r="22" spans="1:7">
      <c r="A22" s="9">
        <v>1</v>
      </c>
      <c r="B22" s="9" t="s">
        <v>13</v>
      </c>
      <c r="C22" s="68" t="s">
        <v>195</v>
      </c>
      <c r="D22" s="69">
        <v>50995</v>
      </c>
      <c r="E22" s="13">
        <f>(D22*0.76)-7000</f>
        <v>31756.2</v>
      </c>
      <c r="F22" s="9" t="s">
        <v>15</v>
      </c>
      <c r="G22" s="70">
        <f>E22*A22</f>
        <v>31756.2</v>
      </c>
    </row>
    <row r="23" spans="1:7">
      <c r="A23" s="15"/>
      <c r="B23" s="15"/>
      <c r="C23" s="71" t="s">
        <v>21</v>
      </c>
      <c r="D23" s="72"/>
      <c r="E23" s="19"/>
      <c r="F23" s="15"/>
      <c r="G23" s="73"/>
    </row>
    <row r="24" ht="15" spans="1:7">
      <c r="A24" s="21"/>
      <c r="B24" s="21"/>
      <c r="C24" s="74" t="s">
        <v>196</v>
      </c>
      <c r="D24" s="55"/>
      <c r="E24" s="25"/>
      <c r="F24" s="21"/>
      <c r="G24" s="75"/>
    </row>
    <row r="25" ht="15" spans="1:7">
      <c r="A25" s="39" t="s">
        <v>25</v>
      </c>
      <c r="B25" s="57"/>
      <c r="C25" s="57"/>
      <c r="D25" s="40"/>
      <c r="E25" s="41"/>
      <c r="F25" s="42" t="s">
        <v>15</v>
      </c>
      <c r="G25" s="43">
        <v>600</v>
      </c>
    </row>
    <row r="26" ht="17.25" spans="1:7">
      <c r="A26" s="27" t="s">
        <v>23</v>
      </c>
      <c r="B26" s="35"/>
      <c r="C26" s="35"/>
      <c r="D26" s="28"/>
      <c r="E26" s="29"/>
      <c r="F26" s="36" t="s">
        <v>15</v>
      </c>
      <c r="G26" s="31">
        <f>SUM(G19:G25)</f>
        <v>58532.4</v>
      </c>
    </row>
    <row r="27" ht="16.5" spans="1:7">
      <c r="A27" s="32"/>
      <c r="B27" s="32"/>
      <c r="C27" s="32"/>
      <c r="D27" s="32"/>
      <c r="E27" s="32"/>
      <c r="F27" s="37"/>
      <c r="G27" s="34"/>
    </row>
    <row r="28" ht="15" spans="3:3">
      <c r="C28" s="67" t="s">
        <v>111</v>
      </c>
    </row>
    <row r="29" ht="25.5" customHeight="1" spans="1:7">
      <c r="A29" s="5" t="s">
        <v>7</v>
      </c>
      <c r="B29" s="5" t="s">
        <v>8</v>
      </c>
      <c r="C29" s="5" t="s">
        <v>9</v>
      </c>
      <c r="D29" s="5" t="s">
        <v>10</v>
      </c>
      <c r="E29" s="6" t="s">
        <v>11</v>
      </c>
      <c r="F29" s="7"/>
      <c r="G29" s="8" t="s">
        <v>12</v>
      </c>
    </row>
    <row r="30" spans="1:7">
      <c r="A30" s="9">
        <v>1</v>
      </c>
      <c r="B30" s="9" t="s">
        <v>13</v>
      </c>
      <c r="C30" s="68" t="s">
        <v>112</v>
      </c>
      <c r="D30" s="69">
        <v>60595</v>
      </c>
      <c r="E30" s="13">
        <f>(D30*0.76)-7000</f>
        <v>39052.2</v>
      </c>
      <c r="F30" s="9" t="s">
        <v>15</v>
      </c>
      <c r="G30" s="70">
        <f>E30*A30</f>
        <v>39052.2</v>
      </c>
    </row>
    <row r="31" spans="1:7">
      <c r="A31" s="15"/>
      <c r="B31" s="15"/>
      <c r="C31" s="71" t="s">
        <v>57</v>
      </c>
      <c r="D31" s="72"/>
      <c r="E31" s="19"/>
      <c r="F31" s="15"/>
      <c r="G31" s="73"/>
    </row>
    <row r="32" ht="15" spans="1:7">
      <c r="A32" s="21"/>
      <c r="B32" s="21"/>
      <c r="C32" s="74" t="s">
        <v>106</v>
      </c>
      <c r="D32" s="55"/>
      <c r="E32" s="25"/>
      <c r="F32" s="21"/>
      <c r="G32" s="75"/>
    </row>
    <row r="33" spans="1:7">
      <c r="A33" s="9">
        <v>1</v>
      </c>
      <c r="B33" s="9" t="s">
        <v>13</v>
      </c>
      <c r="C33" s="68" t="s">
        <v>197</v>
      </c>
      <c r="D33" s="69">
        <v>70495</v>
      </c>
      <c r="E33" s="13">
        <f>(D33*0.76)-7000</f>
        <v>46576.2</v>
      </c>
      <c r="F33" s="9" t="s">
        <v>15</v>
      </c>
      <c r="G33" s="70">
        <f>E33*A33</f>
        <v>46576.2</v>
      </c>
    </row>
    <row r="34" spans="1:7">
      <c r="A34" s="15"/>
      <c r="B34" s="15"/>
      <c r="C34" s="71" t="s">
        <v>57</v>
      </c>
      <c r="D34" s="72"/>
      <c r="E34" s="19"/>
      <c r="F34" s="15"/>
      <c r="G34" s="73"/>
    </row>
    <row r="35" ht="15" spans="1:7">
      <c r="A35" s="21"/>
      <c r="B35" s="21"/>
      <c r="C35" s="74" t="s">
        <v>198</v>
      </c>
      <c r="D35" s="55"/>
      <c r="E35" s="25"/>
      <c r="F35" s="21"/>
      <c r="G35" s="75"/>
    </row>
    <row r="36" ht="15" spans="1:7">
      <c r="A36" s="39" t="s">
        <v>25</v>
      </c>
      <c r="B36" s="57"/>
      <c r="C36" s="57"/>
      <c r="D36" s="40"/>
      <c r="E36" s="41"/>
      <c r="F36" s="42" t="s">
        <v>15</v>
      </c>
      <c r="G36" s="43">
        <v>600</v>
      </c>
    </row>
    <row r="37" ht="17.25" spans="1:7">
      <c r="A37" s="27" t="s">
        <v>23</v>
      </c>
      <c r="B37" s="35"/>
      <c r="C37" s="35"/>
      <c r="D37" s="28"/>
      <c r="E37" s="29"/>
      <c r="F37" s="36" t="s">
        <v>15</v>
      </c>
      <c r="G37" s="31">
        <f>SUM(G30:G36)</f>
        <v>86228.4</v>
      </c>
    </row>
    <row r="38" ht="16.5" spans="1:7">
      <c r="A38" s="32"/>
      <c r="B38" s="32"/>
      <c r="C38" s="32"/>
      <c r="D38" s="32"/>
      <c r="E38" s="32"/>
      <c r="F38" s="37"/>
      <c r="G38" s="34"/>
    </row>
    <row r="39" spans="1:1">
      <c r="A39" s="1" t="s">
        <v>27</v>
      </c>
    </row>
    <row r="40" spans="2:2">
      <c r="B40" s="1" t="s">
        <v>28</v>
      </c>
    </row>
    <row r="42" spans="1:1">
      <c r="A42" s="1" t="s">
        <v>73</v>
      </c>
    </row>
    <row r="43" spans="2:2">
      <c r="B43" s="1" t="s">
        <v>117</v>
      </c>
    </row>
    <row r="44" spans="2:2">
      <c r="B44" s="1" t="s">
        <v>118</v>
      </c>
    </row>
    <row r="45" spans="2:2">
      <c r="B45" s="1" t="s">
        <v>119</v>
      </c>
    </row>
    <row r="47" spans="1:1">
      <c r="A47" s="1" t="s">
        <v>33</v>
      </c>
    </row>
    <row r="48" customFormat="1" ht="15" spans="2:2">
      <c r="B48" s="1" t="s">
        <v>35</v>
      </c>
    </row>
    <row r="49" s="2" customFormat="1" spans="2:2">
      <c r="B49" s="1"/>
    </row>
    <row r="50" spans="1:1">
      <c r="A50" s="1" t="s">
        <v>36</v>
      </c>
    </row>
    <row r="51" spans="2:2">
      <c r="B51" s="1" t="s">
        <v>37</v>
      </c>
    </row>
    <row r="52" s="2" customFormat="1" spans="2:2">
      <c r="B52" s="44"/>
    </row>
    <row r="53" spans="2:2">
      <c r="B53" s="1" t="s">
        <v>39</v>
      </c>
    </row>
    <row r="54" spans="2:2">
      <c r="B54" s="1" t="s">
        <v>40</v>
      </c>
    </row>
    <row r="56" spans="2:2">
      <c r="B56" s="46" t="s">
        <v>128</v>
      </c>
    </row>
    <row r="57" spans="2:2">
      <c r="B57" s="46"/>
    </row>
    <row r="58" spans="2:2">
      <c r="B58" s="46"/>
    </row>
    <row r="59" spans="2:2">
      <c r="B59" s="46"/>
    </row>
    <row r="60" spans="2:2">
      <c r="B60" s="46"/>
    </row>
    <row r="61" spans="1:1">
      <c r="A61" s="1" t="s">
        <v>41</v>
      </c>
    </row>
    <row r="64" spans="1:1">
      <c r="A64" s="1" t="s">
        <v>42</v>
      </c>
    </row>
    <row r="65" spans="1:1">
      <c r="A65" s="1" t="s">
        <v>43</v>
      </c>
    </row>
    <row r="68" spans="1:4">
      <c r="A68" s="1" t="s">
        <v>99</v>
      </c>
      <c r="D68" s="1" t="s">
        <v>45</v>
      </c>
    </row>
    <row r="71" spans="1:4">
      <c r="A71" s="1" t="s">
        <v>46</v>
      </c>
      <c r="D71" s="1" t="s">
        <v>47</v>
      </c>
    </row>
    <row r="72" spans="1:4">
      <c r="A72" s="1" t="s">
        <v>48</v>
      </c>
      <c r="D72" s="1" t="s">
        <v>49</v>
      </c>
    </row>
    <row r="76" spans="1:5">
      <c r="A76" s="1" t="s">
        <v>492</v>
      </c>
      <c r="D76" s="1" t="s">
        <v>51</v>
      </c>
      <c r="E76" s="1" t="s">
        <v>52</v>
      </c>
    </row>
    <row r="77" spans="1:5">
      <c r="A77" s="1" t="s">
        <v>493</v>
      </c>
      <c r="E77" s="1" t="s">
        <v>54</v>
      </c>
    </row>
  </sheetData>
  <mergeCells count="29">
    <mergeCell ref="A4:B4"/>
    <mergeCell ref="A25:E25"/>
    <mergeCell ref="A26:E26"/>
    <mergeCell ref="A36:E36"/>
    <mergeCell ref="A37:E37"/>
    <mergeCell ref="A19:A21"/>
    <mergeCell ref="A22:A24"/>
    <mergeCell ref="A30:A32"/>
    <mergeCell ref="A33:A35"/>
    <mergeCell ref="B19:B21"/>
    <mergeCell ref="B22:B24"/>
    <mergeCell ref="B30:B32"/>
    <mergeCell ref="B33:B35"/>
    <mergeCell ref="D19:D21"/>
    <mergeCell ref="D22:D24"/>
    <mergeCell ref="D30:D32"/>
    <mergeCell ref="D33:D35"/>
    <mergeCell ref="E19:E21"/>
    <mergeCell ref="E22:E24"/>
    <mergeCell ref="E30:E32"/>
    <mergeCell ref="E33:E35"/>
    <mergeCell ref="F19:F21"/>
    <mergeCell ref="F22:F24"/>
    <mergeCell ref="F30:F32"/>
    <mergeCell ref="F33:F35"/>
    <mergeCell ref="G19:G21"/>
    <mergeCell ref="G22:G24"/>
    <mergeCell ref="G30:G32"/>
    <mergeCell ref="G33:G35"/>
  </mergeCells>
  <pageMargins left="0.393055555555556" right="0.17" top="0.84" bottom="0.629861111111111" header="0.5" footer="0.196527777777778"/>
  <pageSetup paperSize="1" scale="62" orientation="portrait" horizontalDpi="120" verticalDpi="72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3"/>
  <sheetViews>
    <sheetView topLeftCell="A32" workbookViewId="0">
      <selection activeCell="C40" sqref="C40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141</v>
      </c>
      <c r="B7" s="3"/>
    </row>
    <row r="8" spans="1:2">
      <c r="A8" s="3" t="s">
        <v>494</v>
      </c>
      <c r="B8" s="3"/>
    </row>
    <row r="9" spans="1:2">
      <c r="A9" s="1" t="s">
        <v>495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184</v>
      </c>
    </row>
    <row r="18" ht="15" customHeight="1" spans="2:3">
      <c r="B18" s="44"/>
      <c r="C18" s="4" t="s">
        <v>104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96</v>
      </c>
      <c r="D20" s="69">
        <v>168995</v>
      </c>
      <c r="E20" s="13">
        <f>(D20*0.76)-14000</f>
        <v>114436.2</v>
      </c>
      <c r="F20" s="9" t="s">
        <v>15</v>
      </c>
      <c r="G20" s="70">
        <f>E20*A20</f>
        <v>114436.2</v>
      </c>
    </row>
    <row r="21" spans="1:7">
      <c r="A21" s="15"/>
      <c r="B21" s="15"/>
      <c r="C21" s="71" t="s">
        <v>85</v>
      </c>
      <c r="D21" s="72"/>
      <c r="E21" s="19"/>
      <c r="F21" s="15"/>
      <c r="G21" s="73"/>
    </row>
    <row r="22" ht="15" spans="1:7">
      <c r="A22" s="21"/>
      <c r="B22" s="21"/>
      <c r="C22" s="74" t="s">
        <v>97</v>
      </c>
      <c r="D22" s="55"/>
      <c r="E22" s="25"/>
      <c r="F22" s="21"/>
      <c r="G22" s="75"/>
    </row>
    <row r="23" spans="1:7">
      <c r="A23" s="9">
        <v>2</v>
      </c>
      <c r="B23" s="9" t="s">
        <v>13</v>
      </c>
      <c r="C23" s="68" t="s">
        <v>195</v>
      </c>
      <c r="D23" s="69">
        <v>50995</v>
      </c>
      <c r="E23" s="13">
        <f>(D23*0.76)-7000</f>
        <v>31756.2</v>
      </c>
      <c r="F23" s="9" t="s">
        <v>15</v>
      </c>
      <c r="G23" s="70">
        <f>E23*A23</f>
        <v>63512.4</v>
      </c>
    </row>
    <row r="24" spans="1:7">
      <c r="A24" s="15"/>
      <c r="B24" s="15"/>
      <c r="C24" s="71" t="s">
        <v>21</v>
      </c>
      <c r="D24" s="72"/>
      <c r="E24" s="19"/>
      <c r="F24" s="15"/>
      <c r="G24" s="73"/>
    </row>
    <row r="25" ht="15" spans="1:7">
      <c r="A25" s="21"/>
      <c r="B25" s="21"/>
      <c r="C25" s="74" t="s">
        <v>196</v>
      </c>
      <c r="D25" s="55"/>
      <c r="E25" s="25"/>
      <c r="F25" s="21"/>
      <c r="G25" s="75"/>
    </row>
    <row r="26" ht="17.25" spans="1:7">
      <c r="A26" s="27" t="s">
        <v>23</v>
      </c>
      <c r="B26" s="35"/>
      <c r="C26" s="35"/>
      <c r="D26" s="28"/>
      <c r="E26" s="29"/>
      <c r="F26" s="36" t="s">
        <v>15</v>
      </c>
      <c r="G26" s="31">
        <f>SUM(G20:G25)</f>
        <v>177948.6</v>
      </c>
    </row>
    <row r="27" ht="15" spans="1:7">
      <c r="A27" s="51" t="s">
        <v>24</v>
      </c>
      <c r="B27" s="52"/>
      <c r="C27" s="53"/>
      <c r="D27" s="54"/>
      <c r="E27" s="55"/>
      <c r="F27" s="21" t="s">
        <v>15</v>
      </c>
      <c r="G27" s="56">
        <v>77255</v>
      </c>
    </row>
    <row r="28" customFormat="1" ht="15.75" spans="1:8">
      <c r="A28" s="39" t="s">
        <v>25</v>
      </c>
      <c r="B28" s="57"/>
      <c r="C28" s="57"/>
      <c r="D28" s="40"/>
      <c r="E28" s="41"/>
      <c r="F28" s="42" t="s">
        <v>15</v>
      </c>
      <c r="G28" s="43">
        <v>600</v>
      </c>
      <c r="H28" s="2"/>
    </row>
    <row r="29" ht="17.25" spans="1:7">
      <c r="A29" s="27" t="s">
        <v>26</v>
      </c>
      <c r="B29" s="35"/>
      <c r="C29" s="35"/>
      <c r="D29" s="28"/>
      <c r="E29" s="29"/>
      <c r="F29" s="36" t="s">
        <v>15</v>
      </c>
      <c r="G29" s="31">
        <f>SUM(G26:G28)</f>
        <v>255803.6</v>
      </c>
    </row>
    <row r="30" ht="16.5" spans="1:7">
      <c r="A30" s="32"/>
      <c r="B30" s="32"/>
      <c r="C30" s="32"/>
      <c r="D30" s="32"/>
      <c r="E30" s="32"/>
      <c r="F30" s="33"/>
      <c r="G30" s="34"/>
    </row>
    <row r="31" ht="15" customHeight="1" spans="2:3">
      <c r="B31" s="44"/>
      <c r="C31" s="4" t="s">
        <v>111</v>
      </c>
    </row>
    <row r="32" ht="26.25" spans="1:7">
      <c r="A32" s="5" t="s">
        <v>7</v>
      </c>
      <c r="B32" s="5" t="s">
        <v>8</v>
      </c>
      <c r="C32" s="5" t="s">
        <v>9</v>
      </c>
      <c r="D32" s="5" t="s">
        <v>10</v>
      </c>
      <c r="E32" s="6" t="s">
        <v>11</v>
      </c>
      <c r="F32" s="7"/>
      <c r="G32" s="8" t="s">
        <v>12</v>
      </c>
    </row>
    <row r="33" spans="1:7">
      <c r="A33" s="9">
        <v>1</v>
      </c>
      <c r="B33" s="9" t="s">
        <v>13</v>
      </c>
      <c r="C33" s="68" t="s">
        <v>96</v>
      </c>
      <c r="D33" s="69">
        <v>168995</v>
      </c>
      <c r="E33" s="13">
        <f>(D33*0.76)-14000</f>
        <v>114436.2</v>
      </c>
      <c r="F33" s="9" t="s">
        <v>15</v>
      </c>
      <c r="G33" s="70">
        <f>E33*A33</f>
        <v>114436.2</v>
      </c>
    </row>
    <row r="34" spans="1:7">
      <c r="A34" s="15"/>
      <c r="B34" s="15"/>
      <c r="C34" s="71" t="s">
        <v>85</v>
      </c>
      <c r="D34" s="72"/>
      <c r="E34" s="19"/>
      <c r="F34" s="15"/>
      <c r="G34" s="73"/>
    </row>
    <row r="35" ht="15" spans="1:7">
      <c r="A35" s="21"/>
      <c r="B35" s="21"/>
      <c r="C35" s="74" t="s">
        <v>97</v>
      </c>
      <c r="D35" s="55"/>
      <c r="E35" s="25"/>
      <c r="F35" s="21"/>
      <c r="G35" s="75"/>
    </row>
    <row r="36" spans="1:7">
      <c r="A36" s="9">
        <v>2</v>
      </c>
      <c r="B36" s="9" t="s">
        <v>13</v>
      </c>
      <c r="C36" s="68" t="s">
        <v>197</v>
      </c>
      <c r="D36" s="69">
        <v>70495</v>
      </c>
      <c r="E36" s="13">
        <f>(D36*0.76)-7000</f>
        <v>46576.2</v>
      </c>
      <c r="F36" s="9" t="s">
        <v>15</v>
      </c>
      <c r="G36" s="70">
        <f>E36*A36</f>
        <v>93152.4</v>
      </c>
    </row>
    <row r="37" spans="1:7">
      <c r="A37" s="15"/>
      <c r="B37" s="15"/>
      <c r="C37" s="71" t="s">
        <v>57</v>
      </c>
      <c r="D37" s="72"/>
      <c r="E37" s="19"/>
      <c r="F37" s="15"/>
      <c r="G37" s="73"/>
    </row>
    <row r="38" ht="15" spans="1:7">
      <c r="A38" s="21"/>
      <c r="B38" s="21"/>
      <c r="C38" s="74" t="s">
        <v>198</v>
      </c>
      <c r="D38" s="55"/>
      <c r="E38" s="25"/>
      <c r="F38" s="21"/>
      <c r="G38" s="75"/>
    </row>
    <row r="39" ht="17.25" spans="1:7">
      <c r="A39" s="27" t="s">
        <v>23</v>
      </c>
      <c r="B39" s="35"/>
      <c r="C39" s="35"/>
      <c r="D39" s="28"/>
      <c r="E39" s="29"/>
      <c r="F39" s="36" t="s">
        <v>15</v>
      </c>
      <c r="G39" s="31">
        <f>SUM(G33:G38)</f>
        <v>207588.6</v>
      </c>
    </row>
    <row r="40" ht="15" spans="1:7">
      <c r="A40" s="51" t="s">
        <v>24</v>
      </c>
      <c r="B40" s="52"/>
      <c r="C40" s="53"/>
      <c r="D40" s="54"/>
      <c r="E40" s="55"/>
      <c r="F40" s="21" t="s">
        <v>15</v>
      </c>
      <c r="G40" s="56">
        <v>77255</v>
      </c>
    </row>
    <row r="41" customFormat="1" ht="15.75" spans="1:8">
      <c r="A41" s="39" t="s">
        <v>25</v>
      </c>
      <c r="B41" s="57"/>
      <c r="C41" s="57"/>
      <c r="D41" s="40"/>
      <c r="E41" s="41"/>
      <c r="F41" s="42" t="s">
        <v>15</v>
      </c>
      <c r="G41" s="43">
        <v>600</v>
      </c>
      <c r="H41" s="2"/>
    </row>
    <row r="42" ht="17.25" spans="1:7">
      <c r="A42" s="27" t="s">
        <v>26</v>
      </c>
      <c r="B42" s="35"/>
      <c r="C42" s="35"/>
      <c r="D42" s="28"/>
      <c r="E42" s="29"/>
      <c r="F42" s="36" t="s">
        <v>15</v>
      </c>
      <c r="G42" s="31">
        <f>SUM(G39:G41)</f>
        <v>285443.6</v>
      </c>
    </row>
    <row r="43" ht="16.5" spans="1:7">
      <c r="A43" s="32"/>
      <c r="B43" s="32"/>
      <c r="C43" s="32"/>
      <c r="D43" s="32"/>
      <c r="E43" s="32"/>
      <c r="F43" s="33"/>
      <c r="G43" s="34"/>
    </row>
    <row r="44" spans="1:1">
      <c r="A44" s="1" t="s">
        <v>27</v>
      </c>
    </row>
    <row r="45" spans="2:2">
      <c r="B45" s="1" t="s">
        <v>28</v>
      </c>
    </row>
    <row r="47" s="1" customFormat="1" spans="1:1">
      <c r="A47" s="1" t="s">
        <v>29</v>
      </c>
    </row>
    <row r="48" customFormat="1" ht="15" spans="1:2">
      <c r="A48" s="49"/>
      <c r="B48" s="1" t="s">
        <v>30</v>
      </c>
    </row>
    <row r="49" customFormat="1" ht="15" spans="1:2">
      <c r="A49" s="49"/>
      <c r="B49" s="1" t="s">
        <v>31</v>
      </c>
    </row>
    <row r="50" customFormat="1" ht="15" spans="1:2">
      <c r="A50" s="49"/>
      <c r="B50" s="91" t="s">
        <v>32</v>
      </c>
    </row>
    <row r="51" customFormat="1" ht="15" spans="1:2">
      <c r="A51" s="49"/>
      <c r="B51" s="1"/>
    </row>
    <row r="52" spans="1:1">
      <c r="A52" s="1" t="s">
        <v>33</v>
      </c>
    </row>
    <row r="53" spans="2:2">
      <c r="B53" s="1" t="s">
        <v>88</v>
      </c>
    </row>
    <row r="54" spans="2:2">
      <c r="B54" s="1" t="s">
        <v>35</v>
      </c>
    </row>
    <row r="56" s="1" customFormat="1" spans="1:1">
      <c r="A56" s="1" t="s">
        <v>36</v>
      </c>
    </row>
    <row r="57" s="1" customFormat="1" spans="2:2">
      <c r="B57" s="1" t="s">
        <v>37</v>
      </c>
    </row>
    <row r="58" spans="2:2">
      <c r="B58" s="44" t="s">
        <v>38</v>
      </c>
    </row>
    <row r="60" spans="2:2">
      <c r="B60" s="1" t="s">
        <v>39</v>
      </c>
    </row>
    <row r="61" spans="2:2">
      <c r="B61" s="1" t="s">
        <v>40</v>
      </c>
    </row>
    <row r="62" spans="2:2">
      <c r="B62" s="46"/>
    </row>
    <row r="63" spans="2:2">
      <c r="B63" s="46"/>
    </row>
    <row r="64" spans="2:2">
      <c r="B64" s="46"/>
    </row>
    <row r="67" spans="1:1">
      <c r="A67" s="1" t="s">
        <v>41</v>
      </c>
    </row>
    <row r="70" spans="1:1">
      <c r="A70" s="1" t="s">
        <v>42</v>
      </c>
    </row>
    <row r="71" spans="1:1">
      <c r="A71" s="1" t="s">
        <v>43</v>
      </c>
    </row>
    <row r="74" spans="1:4">
      <c r="A74" s="1" t="s">
        <v>44</v>
      </c>
      <c r="D74" s="1" t="s">
        <v>45</v>
      </c>
    </row>
    <row r="77" spans="1:4">
      <c r="A77" s="1" t="s">
        <v>46</v>
      </c>
      <c r="D77" s="1" t="s">
        <v>47</v>
      </c>
    </row>
    <row r="78" spans="1:4">
      <c r="A78" s="1" t="s">
        <v>48</v>
      </c>
      <c r="D78" s="1" t="s">
        <v>49</v>
      </c>
    </row>
    <row r="82" spans="1:5">
      <c r="A82" s="1" t="s">
        <v>496</v>
      </c>
      <c r="D82" s="1" t="s">
        <v>51</v>
      </c>
      <c r="E82" s="1" t="s">
        <v>52</v>
      </c>
    </row>
    <row r="83" spans="1:5">
      <c r="A83" s="1" t="s">
        <v>497</v>
      </c>
      <c r="E83" s="1" t="s">
        <v>54</v>
      </c>
    </row>
  </sheetData>
  <mergeCells count="31">
    <mergeCell ref="A4:B4"/>
    <mergeCell ref="A26:E26"/>
    <mergeCell ref="A28:E28"/>
    <mergeCell ref="A29:E29"/>
    <mergeCell ref="A39:E39"/>
    <mergeCell ref="A41:E41"/>
    <mergeCell ref="A42:E42"/>
    <mergeCell ref="A20:A22"/>
    <mergeCell ref="A23:A25"/>
    <mergeCell ref="A33:A35"/>
    <mergeCell ref="A36:A38"/>
    <mergeCell ref="B20:B22"/>
    <mergeCell ref="B23:B25"/>
    <mergeCell ref="B33:B35"/>
    <mergeCell ref="B36:B38"/>
    <mergeCell ref="D20:D22"/>
    <mergeCell ref="D23:D25"/>
    <mergeCell ref="D33:D35"/>
    <mergeCell ref="D36:D38"/>
    <mergeCell ref="E20:E22"/>
    <mergeCell ref="E23:E25"/>
    <mergeCell ref="E33:E35"/>
    <mergeCell ref="E36:E38"/>
    <mergeCell ref="F20:F22"/>
    <mergeCell ref="F23:F25"/>
    <mergeCell ref="F33:F35"/>
    <mergeCell ref="F36:F38"/>
    <mergeCell ref="G20:G22"/>
    <mergeCell ref="G23:G25"/>
    <mergeCell ref="G33:G35"/>
    <mergeCell ref="G36:G38"/>
  </mergeCells>
  <pageMargins left="0.393055555555556" right="0.17" top="0.84" bottom="0.590277777777778" header="0.5" footer="0.196527777777778"/>
  <pageSetup paperSize="1" scale="58" orientation="portrait" horizontalDpi="120" verticalDpi="72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topLeftCell="A13" workbookViewId="0">
      <selection activeCell="A34" sqref="$A34:$XFD34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498</v>
      </c>
      <c r="B7" s="3"/>
    </row>
    <row r="8" spans="1:2">
      <c r="A8" s="3" t="s">
        <v>499</v>
      </c>
      <c r="B8" s="3"/>
    </row>
    <row r="9" spans="1:2">
      <c r="A9" s="1" t="s">
        <v>500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184</v>
      </c>
    </row>
    <row r="18" ht="15" customHeight="1" spans="2:3">
      <c r="B18" s="44"/>
      <c r="C18" s="4" t="s">
        <v>104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195</v>
      </c>
      <c r="D20" s="69">
        <v>50995</v>
      </c>
      <c r="E20" s="13">
        <f>(D20*0.76)-7000</f>
        <v>31756.2</v>
      </c>
      <c r="F20" s="9" t="s">
        <v>15</v>
      </c>
      <c r="G20" s="70">
        <f>E20*A20</f>
        <v>31756.2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196</v>
      </c>
      <c r="D22" s="55"/>
      <c r="E22" s="25"/>
      <c r="F22" s="21"/>
      <c r="G22" s="75"/>
    </row>
    <row r="23" spans="1:7">
      <c r="A23" s="9">
        <v>1</v>
      </c>
      <c r="B23" s="9" t="s">
        <v>13</v>
      </c>
      <c r="C23" s="68" t="s">
        <v>105</v>
      </c>
      <c r="D23" s="69">
        <v>42995</v>
      </c>
      <c r="E23" s="13">
        <f>(D23*0.76)-6500</f>
        <v>26176.2</v>
      </c>
      <c r="F23" s="9" t="s">
        <v>15</v>
      </c>
      <c r="G23" s="70">
        <f>E23*A23</f>
        <v>26176.2</v>
      </c>
    </row>
    <row r="24" spans="1:7">
      <c r="A24" s="15"/>
      <c r="B24" s="15"/>
      <c r="C24" s="71" t="s">
        <v>21</v>
      </c>
      <c r="D24" s="72"/>
      <c r="E24" s="19"/>
      <c r="F24" s="15"/>
      <c r="G24" s="73"/>
    </row>
    <row r="25" ht="15" spans="1:7">
      <c r="A25" s="21"/>
      <c r="B25" s="21"/>
      <c r="C25" s="74" t="s">
        <v>106</v>
      </c>
      <c r="D25" s="55"/>
      <c r="E25" s="25"/>
      <c r="F25" s="21"/>
      <c r="G25" s="75"/>
    </row>
    <row r="26" spans="1:7">
      <c r="A26" s="9">
        <v>1</v>
      </c>
      <c r="B26" s="9" t="s">
        <v>13</v>
      </c>
      <c r="C26" s="68" t="s">
        <v>126</v>
      </c>
      <c r="D26" s="69">
        <v>33995</v>
      </c>
      <c r="E26" s="13">
        <f>(D26*0.76)-6500</f>
        <v>19336.2</v>
      </c>
      <c r="F26" s="9" t="s">
        <v>15</v>
      </c>
      <c r="G26" s="70">
        <f>E26*A26</f>
        <v>19336.2</v>
      </c>
    </row>
    <row r="27" spans="1:7">
      <c r="A27" s="15"/>
      <c r="B27" s="15"/>
      <c r="C27" s="71" t="s">
        <v>21</v>
      </c>
      <c r="D27" s="72"/>
      <c r="E27" s="19"/>
      <c r="F27" s="15"/>
      <c r="G27" s="73"/>
    </row>
    <row r="28" ht="15" spans="1:7">
      <c r="A28" s="21"/>
      <c r="B28" s="21"/>
      <c r="C28" s="74" t="s">
        <v>127</v>
      </c>
      <c r="D28" s="55"/>
      <c r="E28" s="25"/>
      <c r="F28" s="21"/>
      <c r="G28" s="75"/>
    </row>
    <row r="29" spans="1:7">
      <c r="A29" s="9">
        <v>1</v>
      </c>
      <c r="B29" s="9" t="s">
        <v>13</v>
      </c>
      <c r="C29" s="68" t="s">
        <v>20</v>
      </c>
      <c r="D29" s="69">
        <v>30995</v>
      </c>
      <c r="E29" s="13">
        <f>(D29*0.76)-6500</f>
        <v>17056.2</v>
      </c>
      <c r="F29" s="9" t="s">
        <v>15</v>
      </c>
      <c r="G29" s="70">
        <f>E29*A29</f>
        <v>17056.2</v>
      </c>
    </row>
    <row r="30" spans="1:7">
      <c r="A30" s="15"/>
      <c r="B30" s="15"/>
      <c r="C30" s="71" t="s">
        <v>21</v>
      </c>
      <c r="D30" s="72"/>
      <c r="E30" s="19"/>
      <c r="F30" s="15"/>
      <c r="G30" s="73"/>
    </row>
    <row r="31" ht="15" spans="1:7">
      <c r="A31" s="21"/>
      <c r="B31" s="21"/>
      <c r="C31" s="74" t="s">
        <v>22</v>
      </c>
      <c r="D31" s="55"/>
      <c r="E31" s="25"/>
      <c r="F31" s="21"/>
      <c r="G31" s="75"/>
    </row>
    <row r="32" ht="17.25" spans="1:7">
      <c r="A32" s="27" t="s">
        <v>23</v>
      </c>
      <c r="B32" s="35"/>
      <c r="C32" s="35"/>
      <c r="D32" s="28"/>
      <c r="E32" s="29"/>
      <c r="F32" s="36" t="s">
        <v>15</v>
      </c>
      <c r="G32" s="31">
        <f>SUM(G20:G31)</f>
        <v>94324.8</v>
      </c>
    </row>
    <row r="33" ht="15" spans="1:7">
      <c r="A33" s="51" t="s">
        <v>24</v>
      </c>
      <c r="B33" s="52"/>
      <c r="C33" s="53"/>
      <c r="D33" s="54"/>
      <c r="E33" s="55"/>
      <c r="F33" s="21" t="s">
        <v>15</v>
      </c>
      <c r="G33" s="56">
        <v>122580</v>
      </c>
    </row>
    <row r="34" customFormat="1" ht="15.75" spans="1:8">
      <c r="A34" s="39" t="s">
        <v>25</v>
      </c>
      <c r="B34" s="57"/>
      <c r="C34" s="57"/>
      <c r="D34" s="40"/>
      <c r="E34" s="41"/>
      <c r="F34" s="42" t="s">
        <v>15</v>
      </c>
      <c r="G34" s="43">
        <v>600</v>
      </c>
      <c r="H34" s="2"/>
    </row>
    <row r="35" ht="17.25" spans="1:7">
      <c r="A35" s="27" t="s">
        <v>26</v>
      </c>
      <c r="B35" s="35"/>
      <c r="C35" s="35"/>
      <c r="D35" s="28"/>
      <c r="E35" s="29"/>
      <c r="F35" s="36" t="s">
        <v>15</v>
      </c>
      <c r="G35" s="31">
        <f>SUM(G32:G34)</f>
        <v>217504.8</v>
      </c>
    </row>
    <row r="36" ht="16.5" spans="1:7">
      <c r="A36" s="32"/>
      <c r="B36" s="32"/>
      <c r="C36" s="32"/>
      <c r="D36" s="32"/>
      <c r="E36" s="32"/>
      <c r="F36" s="33"/>
      <c r="G36" s="34"/>
    </row>
    <row r="37" spans="1:1">
      <c r="A37" s="1" t="s">
        <v>27</v>
      </c>
    </row>
    <row r="38" spans="2:2">
      <c r="B38" s="1" t="s">
        <v>28</v>
      </c>
    </row>
    <row r="40" s="1" customFormat="1" spans="1:1">
      <c r="A40" s="1" t="s">
        <v>29</v>
      </c>
    </row>
    <row r="41" customFormat="1" ht="15" spans="1:2">
      <c r="A41" s="49"/>
      <c r="B41" s="1" t="s">
        <v>30</v>
      </c>
    </row>
    <row r="42" customFormat="1" ht="15" spans="1:2">
      <c r="A42" s="49"/>
      <c r="B42" s="1" t="s">
        <v>31</v>
      </c>
    </row>
    <row r="43" customFormat="1" ht="15" spans="1:2">
      <c r="A43" s="49"/>
      <c r="B43" s="91" t="s">
        <v>32</v>
      </c>
    </row>
    <row r="44" customFormat="1" ht="15" spans="1:2">
      <c r="A44" s="49"/>
      <c r="B44" s="1"/>
    </row>
    <row r="45" spans="1:1">
      <c r="A45" s="1" t="s">
        <v>33</v>
      </c>
    </row>
    <row r="46" spans="2:2">
      <c r="B46" s="1" t="s">
        <v>35</v>
      </c>
    </row>
    <row r="48" s="1" customFormat="1" spans="1:1">
      <c r="A48" s="1" t="s">
        <v>36</v>
      </c>
    </row>
    <row r="49" s="1" customFormat="1" spans="2:2">
      <c r="B49" s="1" t="s">
        <v>37</v>
      </c>
    </row>
    <row r="50" spans="2:2">
      <c r="B50" s="44" t="s">
        <v>38</v>
      </c>
    </row>
    <row r="52" spans="2:2">
      <c r="B52" s="1" t="s">
        <v>39</v>
      </c>
    </row>
    <row r="53" spans="2:2">
      <c r="B53" s="1" t="s">
        <v>40</v>
      </c>
    </row>
    <row r="54" spans="2:2">
      <c r="B54" s="46"/>
    </row>
    <row r="55" spans="2:2">
      <c r="B55" s="46"/>
    </row>
    <row r="56" spans="2:2">
      <c r="B56" s="46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44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501</v>
      </c>
      <c r="D74" s="1" t="s">
        <v>51</v>
      </c>
      <c r="E74" s="1" t="s">
        <v>52</v>
      </c>
    </row>
    <row r="75" spans="1:5">
      <c r="A75" s="1" t="s">
        <v>502</v>
      </c>
      <c r="E75" s="1" t="s">
        <v>54</v>
      </c>
    </row>
  </sheetData>
  <mergeCells count="28">
    <mergeCell ref="A4:B4"/>
    <mergeCell ref="A32:E32"/>
    <mergeCell ref="A34:E34"/>
    <mergeCell ref="A35:E35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5"/>
  <sheetViews>
    <sheetView workbookViewId="0">
      <selection activeCell="E15" sqref="E1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46099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498</v>
      </c>
      <c r="B7" s="3"/>
    </row>
    <row r="8" spans="1:2">
      <c r="A8" s="3" t="s">
        <v>499</v>
      </c>
      <c r="B8" s="3"/>
    </row>
    <row r="9" spans="1:2">
      <c r="A9" s="1" t="s">
        <v>500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184</v>
      </c>
    </row>
    <row r="18" ht="15" customHeight="1" spans="2:3">
      <c r="B18" s="44"/>
      <c r="C18" s="4" t="s">
        <v>111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197</v>
      </c>
      <c r="D20" s="69">
        <v>70495</v>
      </c>
      <c r="E20" s="13">
        <f>(D20*0.76)-7000</f>
        <v>46576.2</v>
      </c>
      <c r="F20" s="9" t="s">
        <v>15</v>
      </c>
      <c r="G20" s="70">
        <f>E20*A20</f>
        <v>46576.2</v>
      </c>
    </row>
    <row r="21" spans="1:7">
      <c r="A21" s="15"/>
      <c r="B21" s="15"/>
      <c r="C21" s="71" t="s">
        <v>57</v>
      </c>
      <c r="D21" s="72"/>
      <c r="E21" s="19"/>
      <c r="F21" s="15"/>
      <c r="G21" s="73"/>
    </row>
    <row r="22" ht="15" spans="1:7">
      <c r="A22" s="21"/>
      <c r="B22" s="21"/>
      <c r="C22" s="74" t="s">
        <v>198</v>
      </c>
      <c r="D22" s="55"/>
      <c r="E22" s="25"/>
      <c r="F22" s="21"/>
      <c r="G22" s="75"/>
    </row>
    <row r="23" spans="1:7">
      <c r="A23" s="9">
        <v>1</v>
      </c>
      <c r="B23" s="9" t="s">
        <v>13</v>
      </c>
      <c r="C23" s="68" t="s">
        <v>112</v>
      </c>
      <c r="D23" s="69">
        <v>60595</v>
      </c>
      <c r="E23" s="13">
        <f>(D23*0.76)-7000</f>
        <v>39052.2</v>
      </c>
      <c r="F23" s="9" t="s">
        <v>15</v>
      </c>
      <c r="G23" s="70">
        <f>E23*A23</f>
        <v>39052.2</v>
      </c>
    </row>
    <row r="24" spans="1:7">
      <c r="A24" s="15"/>
      <c r="B24" s="15"/>
      <c r="C24" s="71" t="s">
        <v>57</v>
      </c>
      <c r="D24" s="72"/>
      <c r="E24" s="19"/>
      <c r="F24" s="15"/>
      <c r="G24" s="73"/>
    </row>
    <row r="25" ht="15" spans="1:7">
      <c r="A25" s="21"/>
      <c r="B25" s="21"/>
      <c r="C25" s="74" t="s">
        <v>106</v>
      </c>
      <c r="D25" s="55"/>
      <c r="E25" s="25"/>
      <c r="F25" s="21"/>
      <c r="G25" s="75"/>
    </row>
    <row r="26" spans="1:7">
      <c r="A26" s="76">
        <v>1</v>
      </c>
      <c r="B26" s="76" t="s">
        <v>13</v>
      </c>
      <c r="C26" s="77" t="s">
        <v>138</v>
      </c>
      <c r="D26" s="78">
        <v>47595</v>
      </c>
      <c r="E26" s="79">
        <f>(D26*0.76)-7000</f>
        <v>29172.2</v>
      </c>
      <c r="F26" s="76" t="s">
        <v>15</v>
      </c>
      <c r="G26" s="80">
        <f>E26*A26</f>
        <v>29172.2</v>
      </c>
    </row>
    <row r="27" spans="1:7">
      <c r="A27" s="81"/>
      <c r="B27" s="81"/>
      <c r="C27" s="82" t="s">
        <v>57</v>
      </c>
      <c r="D27" s="83"/>
      <c r="E27" s="84"/>
      <c r="F27" s="81"/>
      <c r="G27" s="85"/>
    </row>
    <row r="28" ht="15" spans="1:7">
      <c r="A28" s="86"/>
      <c r="B28" s="86"/>
      <c r="C28" s="87" t="s">
        <v>139</v>
      </c>
      <c r="D28" s="88"/>
      <c r="E28" s="89"/>
      <c r="F28" s="86"/>
      <c r="G28" s="90"/>
    </row>
    <row r="29" spans="1:7">
      <c r="A29" s="9">
        <v>1</v>
      </c>
      <c r="B29" s="9" t="s">
        <v>13</v>
      </c>
      <c r="C29" s="68" t="s">
        <v>56</v>
      </c>
      <c r="D29" s="69">
        <v>43595</v>
      </c>
      <c r="E29" s="13">
        <f>(D29*0.76)-7000</f>
        <v>26132.2</v>
      </c>
      <c r="F29" s="9" t="s">
        <v>15</v>
      </c>
      <c r="G29" s="70">
        <f>E29*A29</f>
        <v>26132.2</v>
      </c>
    </row>
    <row r="30" spans="1:7">
      <c r="A30" s="15"/>
      <c r="B30" s="15"/>
      <c r="C30" s="71" t="s">
        <v>57</v>
      </c>
      <c r="D30" s="72"/>
      <c r="E30" s="19"/>
      <c r="F30" s="15"/>
      <c r="G30" s="73"/>
    </row>
    <row r="31" ht="15" spans="1:7">
      <c r="A31" s="21"/>
      <c r="B31" s="21"/>
      <c r="C31" s="74" t="s">
        <v>58</v>
      </c>
      <c r="D31" s="55"/>
      <c r="E31" s="25"/>
      <c r="F31" s="21"/>
      <c r="G31" s="75"/>
    </row>
    <row r="32" ht="17.25" spans="1:7">
      <c r="A32" s="27" t="s">
        <v>23</v>
      </c>
      <c r="B32" s="35"/>
      <c r="C32" s="35"/>
      <c r="D32" s="28"/>
      <c r="E32" s="29"/>
      <c r="F32" s="36" t="s">
        <v>15</v>
      </c>
      <c r="G32" s="31">
        <f>SUM(G20:G31)</f>
        <v>140932.8</v>
      </c>
    </row>
    <row r="33" ht="15" spans="1:7">
      <c r="A33" s="51" t="s">
        <v>24</v>
      </c>
      <c r="B33" s="52"/>
      <c r="C33" s="53"/>
      <c r="D33" s="54"/>
      <c r="E33" s="55"/>
      <c r="F33" s="21" t="s">
        <v>15</v>
      </c>
      <c r="G33" s="56">
        <v>122580</v>
      </c>
    </row>
    <row r="34" customFormat="1" ht="15.75" spans="1:8">
      <c r="A34" s="39" t="s">
        <v>25</v>
      </c>
      <c r="B34" s="57"/>
      <c r="C34" s="57"/>
      <c r="D34" s="40"/>
      <c r="E34" s="41"/>
      <c r="F34" s="42" t="s">
        <v>15</v>
      </c>
      <c r="G34" s="43">
        <v>600</v>
      </c>
      <c r="H34" s="2"/>
    </row>
    <row r="35" ht="17.25" spans="1:7">
      <c r="A35" s="27" t="s">
        <v>26</v>
      </c>
      <c r="B35" s="35"/>
      <c r="C35" s="35"/>
      <c r="D35" s="28"/>
      <c r="E35" s="29"/>
      <c r="F35" s="36" t="s">
        <v>15</v>
      </c>
      <c r="G35" s="31">
        <f>SUM(G32:G34)</f>
        <v>264112.8</v>
      </c>
    </row>
    <row r="36" ht="16.5" spans="1:7">
      <c r="A36" s="32"/>
      <c r="B36" s="32"/>
      <c r="C36" s="32"/>
      <c r="D36" s="32"/>
      <c r="E36" s="32"/>
      <c r="F36" s="33"/>
      <c r="G36" s="34"/>
    </row>
    <row r="37" spans="1:1">
      <c r="A37" s="1" t="s">
        <v>27</v>
      </c>
    </row>
    <row r="38" spans="2:2">
      <c r="B38" s="1" t="s">
        <v>28</v>
      </c>
    </row>
    <row r="40" s="1" customFormat="1" spans="1:1">
      <c r="A40" s="1" t="s">
        <v>29</v>
      </c>
    </row>
    <row r="41" customFormat="1" ht="15" spans="1:2">
      <c r="A41" s="49"/>
      <c r="B41" s="1" t="s">
        <v>30</v>
      </c>
    </row>
    <row r="42" customFormat="1" ht="15" spans="1:2">
      <c r="A42" s="49"/>
      <c r="B42" s="1" t="s">
        <v>31</v>
      </c>
    </row>
    <row r="43" customFormat="1" ht="15" spans="1:2">
      <c r="A43" s="49"/>
      <c r="B43" s="91" t="s">
        <v>32</v>
      </c>
    </row>
    <row r="44" customFormat="1" ht="15" spans="1:2">
      <c r="A44" s="49"/>
      <c r="B44" s="1"/>
    </row>
    <row r="45" spans="1:1">
      <c r="A45" s="1" t="s">
        <v>33</v>
      </c>
    </row>
    <row r="46" spans="2:2">
      <c r="B46" s="1" t="s">
        <v>35</v>
      </c>
    </row>
    <row r="48" s="1" customFormat="1" spans="1:1">
      <c r="A48" s="1" t="s">
        <v>36</v>
      </c>
    </row>
    <row r="49" s="1" customFormat="1" spans="2:2">
      <c r="B49" s="1" t="s">
        <v>37</v>
      </c>
    </row>
    <row r="50" spans="2:2">
      <c r="B50" s="44" t="s">
        <v>38</v>
      </c>
    </row>
    <row r="52" spans="2:2">
      <c r="B52" s="1" t="s">
        <v>39</v>
      </c>
    </row>
    <row r="53" spans="2:2">
      <c r="B53" s="1" t="s">
        <v>40</v>
      </c>
    </row>
    <row r="54" spans="2:2">
      <c r="B54" s="46"/>
    </row>
    <row r="55" spans="2:2">
      <c r="B55" s="46"/>
    </row>
    <row r="56" spans="2:2">
      <c r="B56" s="46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44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503</v>
      </c>
      <c r="D74" s="1" t="s">
        <v>51</v>
      </c>
      <c r="E74" s="1" t="s">
        <v>52</v>
      </c>
    </row>
    <row r="75" spans="1:5">
      <c r="A75" s="1" t="s">
        <v>201</v>
      </c>
      <c r="E75" s="1" t="s">
        <v>54</v>
      </c>
    </row>
  </sheetData>
  <mergeCells count="28">
    <mergeCell ref="A4:B4"/>
    <mergeCell ref="A32:E32"/>
    <mergeCell ref="A34:E34"/>
    <mergeCell ref="A35:E35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workbookViewId="0">
      <selection activeCell="C7" sqref="C7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46099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452</v>
      </c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5" spans="1:1">
      <c r="A15" s="1" t="s">
        <v>63</v>
      </c>
    </row>
    <row r="16" ht="15" spans="3:3">
      <c r="C16" s="67" t="s">
        <v>104</v>
      </c>
    </row>
    <row r="17" ht="25.5" customHeight="1" spans="1:7">
      <c r="A17" s="5" t="s">
        <v>7</v>
      </c>
      <c r="B17" s="5" t="s">
        <v>8</v>
      </c>
      <c r="C17" s="5" t="s">
        <v>9</v>
      </c>
      <c r="D17" s="5" t="s">
        <v>10</v>
      </c>
      <c r="E17" s="6" t="s">
        <v>11</v>
      </c>
      <c r="F17" s="7"/>
      <c r="G17" s="8" t="s">
        <v>12</v>
      </c>
    </row>
    <row r="18" spans="1:7">
      <c r="A18" s="9">
        <v>1</v>
      </c>
      <c r="B18" s="9" t="s">
        <v>13</v>
      </c>
      <c r="C18" s="68" t="s">
        <v>96</v>
      </c>
      <c r="D18" s="69">
        <v>168995</v>
      </c>
      <c r="E18" s="13">
        <f>(D18*0.76)-14000</f>
        <v>114436.2</v>
      </c>
      <c r="F18" s="9" t="s">
        <v>15</v>
      </c>
      <c r="G18" s="70">
        <f>E18*A18</f>
        <v>114436.2</v>
      </c>
    </row>
    <row r="19" spans="1:7">
      <c r="A19" s="15"/>
      <c r="B19" s="15"/>
      <c r="C19" s="71" t="s">
        <v>85</v>
      </c>
      <c r="D19" s="72"/>
      <c r="E19" s="19"/>
      <c r="F19" s="15"/>
      <c r="G19" s="73"/>
    </row>
    <row r="20" ht="15" spans="1:7">
      <c r="A20" s="21"/>
      <c r="B20" s="21"/>
      <c r="C20" s="74" t="s">
        <v>97</v>
      </c>
      <c r="D20" s="55"/>
      <c r="E20" s="25"/>
      <c r="F20" s="21"/>
      <c r="G20" s="75"/>
    </row>
    <row r="21" ht="17.25" spans="1:7">
      <c r="A21" s="27" t="s">
        <v>23</v>
      </c>
      <c r="B21" s="35"/>
      <c r="C21" s="35"/>
      <c r="D21" s="28"/>
      <c r="E21" s="29"/>
      <c r="F21" s="36" t="s">
        <v>15</v>
      </c>
      <c r="G21" s="31">
        <f>SUM(G18:G20)</f>
        <v>114436.2</v>
      </c>
    </row>
    <row r="22" ht="16.5" spans="1:7">
      <c r="A22" s="32"/>
      <c r="B22" s="32"/>
      <c r="C22" s="32"/>
      <c r="D22" s="32"/>
      <c r="E22" s="32"/>
      <c r="F22" s="37"/>
      <c r="G22" s="34"/>
    </row>
    <row r="23" ht="15" spans="3:3">
      <c r="C23" s="67" t="s">
        <v>111</v>
      </c>
    </row>
    <row r="24" ht="25.5" customHeight="1" spans="1:7">
      <c r="A24" s="5" t="s">
        <v>7</v>
      </c>
      <c r="B24" s="5" t="s">
        <v>8</v>
      </c>
      <c r="C24" s="5" t="s">
        <v>9</v>
      </c>
      <c r="D24" s="5" t="s">
        <v>10</v>
      </c>
      <c r="E24" s="6" t="s">
        <v>11</v>
      </c>
      <c r="F24" s="7"/>
      <c r="G24" s="8" t="s">
        <v>12</v>
      </c>
    </row>
    <row r="25" spans="1:7">
      <c r="A25" s="9">
        <v>2</v>
      </c>
      <c r="B25" s="9" t="s">
        <v>13</v>
      </c>
      <c r="C25" s="68" t="s">
        <v>143</v>
      </c>
      <c r="D25" s="69">
        <v>78095</v>
      </c>
      <c r="E25" s="13">
        <f>(D25*0.76)-7000</f>
        <v>52352.2</v>
      </c>
      <c r="F25" s="9" t="s">
        <v>15</v>
      </c>
      <c r="G25" s="70">
        <f>E25*A25</f>
        <v>104704.4</v>
      </c>
    </row>
    <row r="26" spans="1:7">
      <c r="A26" s="15"/>
      <c r="B26" s="15"/>
      <c r="C26" s="71" t="s">
        <v>57</v>
      </c>
      <c r="D26" s="72"/>
      <c r="E26" s="19"/>
      <c r="F26" s="15"/>
      <c r="G26" s="73"/>
    </row>
    <row r="27" ht="15" spans="1:7">
      <c r="A27" s="21"/>
      <c r="B27" s="21"/>
      <c r="C27" s="74" t="s">
        <v>144</v>
      </c>
      <c r="D27" s="55"/>
      <c r="E27" s="25"/>
      <c r="F27" s="21"/>
      <c r="G27" s="75"/>
    </row>
    <row r="28" ht="17.25" spans="1:7">
      <c r="A28" s="27" t="s">
        <v>23</v>
      </c>
      <c r="B28" s="35"/>
      <c r="C28" s="35"/>
      <c r="D28" s="28"/>
      <c r="E28" s="29"/>
      <c r="F28" s="36" t="s">
        <v>15</v>
      </c>
      <c r="G28" s="31">
        <f>SUM(G25:G27)</f>
        <v>104704.4</v>
      </c>
    </row>
    <row r="29" ht="16.5" spans="1:7">
      <c r="A29" s="32"/>
      <c r="B29" s="32"/>
      <c r="C29" s="32"/>
      <c r="D29" s="32"/>
      <c r="E29" s="32"/>
      <c r="F29" s="37"/>
      <c r="G29" s="34"/>
    </row>
    <row r="30" spans="1:1">
      <c r="A30" s="1" t="s">
        <v>27</v>
      </c>
    </row>
    <row r="31" spans="2:2">
      <c r="B31" s="1" t="s">
        <v>28</v>
      </c>
    </row>
    <row r="33" s="1" customFormat="1" spans="1:1">
      <c r="A33" s="1" t="s">
        <v>29</v>
      </c>
    </row>
    <row r="34" customFormat="1" ht="15" spans="1:2">
      <c r="A34" s="49"/>
      <c r="B34" s="1" t="s">
        <v>243</v>
      </c>
    </row>
    <row r="36" spans="1:1">
      <c r="A36" s="1" t="s">
        <v>73</v>
      </c>
    </row>
    <row r="37" spans="2:2">
      <c r="B37" s="61" t="s">
        <v>428</v>
      </c>
    </row>
    <row r="38" spans="2:2">
      <c r="B38" s="60" t="s">
        <v>380</v>
      </c>
    </row>
    <row r="39" spans="2:2">
      <c r="B39" s="60" t="s">
        <v>381</v>
      </c>
    </row>
    <row r="40" spans="2:2">
      <c r="B40" s="1" t="s">
        <v>233</v>
      </c>
    </row>
    <row r="41" spans="2:2">
      <c r="B41" s="1" t="s">
        <v>118</v>
      </c>
    </row>
    <row r="42" spans="2:2">
      <c r="B42" s="1" t="s">
        <v>119</v>
      </c>
    </row>
    <row r="44" spans="1:1">
      <c r="A44" s="1" t="s">
        <v>33</v>
      </c>
    </row>
    <row r="45" customFormat="1" ht="15" spans="1:2">
      <c r="A45" s="2"/>
      <c r="B45" s="1" t="s">
        <v>88</v>
      </c>
    </row>
    <row r="46" customFormat="1" ht="15" spans="2:2">
      <c r="B46" s="1" t="s">
        <v>35</v>
      </c>
    </row>
    <row r="47" s="2" customFormat="1" spans="2:2">
      <c r="B47" s="1"/>
    </row>
    <row r="48" spans="1:1">
      <c r="A48" s="1" t="s">
        <v>36</v>
      </c>
    </row>
    <row r="49" spans="2:2">
      <c r="B49" s="1" t="s">
        <v>37</v>
      </c>
    </row>
    <row r="50" s="2" customFormat="1" spans="2:2">
      <c r="B50" s="44"/>
    </row>
    <row r="51" spans="2:2">
      <c r="B51" s="1" t="s">
        <v>39</v>
      </c>
    </row>
    <row r="52" spans="2:2">
      <c r="B52" s="1" t="s">
        <v>40</v>
      </c>
    </row>
    <row r="54" spans="2:2">
      <c r="B54" s="46" t="s">
        <v>128</v>
      </c>
    </row>
    <row r="55" spans="2:2">
      <c r="B55" s="46"/>
    </row>
    <row r="56" spans="2:2">
      <c r="B56" s="46"/>
    </row>
    <row r="57" spans="2:2">
      <c r="B57" s="46"/>
    </row>
    <row r="58" spans="2:2">
      <c r="B58" s="46"/>
    </row>
    <row r="59" spans="1:1">
      <c r="A59" s="1" t="s">
        <v>41</v>
      </c>
    </row>
    <row r="62" spans="1:1">
      <c r="A62" s="1" t="s">
        <v>42</v>
      </c>
    </row>
    <row r="63" spans="1:1">
      <c r="A63" s="1" t="s">
        <v>43</v>
      </c>
    </row>
    <row r="66" spans="1:4">
      <c r="A66" s="1" t="s">
        <v>99</v>
      </c>
      <c r="D66" s="1" t="s">
        <v>45</v>
      </c>
    </row>
    <row r="69" spans="1:4">
      <c r="A69" s="1" t="s">
        <v>46</v>
      </c>
      <c r="D69" s="1" t="s">
        <v>47</v>
      </c>
    </row>
    <row r="70" spans="1:4">
      <c r="A70" s="1" t="s">
        <v>48</v>
      </c>
      <c r="D70" s="1" t="s">
        <v>49</v>
      </c>
    </row>
    <row r="74" spans="1:5">
      <c r="A74" s="1" t="s">
        <v>501</v>
      </c>
      <c r="D74" s="1" t="s">
        <v>51</v>
      </c>
      <c r="E74" s="1" t="s">
        <v>52</v>
      </c>
    </row>
    <row r="75" spans="1:5">
      <c r="A75" s="1" t="s">
        <v>504</v>
      </c>
      <c r="E75" s="1" t="s">
        <v>54</v>
      </c>
    </row>
  </sheetData>
  <mergeCells count="15">
    <mergeCell ref="A4:B4"/>
    <mergeCell ref="A21:E21"/>
    <mergeCell ref="A28:E28"/>
    <mergeCell ref="A18:A20"/>
    <mergeCell ref="A25:A27"/>
    <mergeCell ref="B18:B20"/>
    <mergeCell ref="B25:B27"/>
    <mergeCell ref="D18:D20"/>
    <mergeCell ref="D25:D27"/>
    <mergeCell ref="E18:E20"/>
    <mergeCell ref="E25:E27"/>
    <mergeCell ref="F18:F20"/>
    <mergeCell ref="F25:F27"/>
    <mergeCell ref="G18:G20"/>
    <mergeCell ref="G25:G27"/>
  </mergeCells>
  <pageMargins left="0.393055555555556" right="0.17" top="0.84" bottom="0.629861111111111" header="0.5" footer="0.196527777777778"/>
  <pageSetup paperSize="1" scale="64" orientation="portrait" horizontalDpi="120" verticalDpi="72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41" workbookViewId="0">
      <selection activeCell="F10" sqref="F10"/>
    </sheetView>
  </sheetViews>
  <sheetFormatPr defaultColWidth="9.1047619047619" defaultRowHeight="14.25" outlineLevelCol="7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46099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505</v>
      </c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5" spans="1:1">
      <c r="A15" s="1" t="s">
        <v>63</v>
      </c>
    </row>
    <row r="16" ht="15" spans="3:3">
      <c r="C16" s="67"/>
    </row>
    <row r="17" ht="25.5" customHeight="1" spans="1:7">
      <c r="A17" s="5" t="s">
        <v>7</v>
      </c>
      <c r="B17" s="5" t="s">
        <v>8</v>
      </c>
      <c r="C17" s="5" t="s">
        <v>9</v>
      </c>
      <c r="D17" s="5" t="s">
        <v>10</v>
      </c>
      <c r="E17" s="6" t="s">
        <v>11</v>
      </c>
      <c r="F17" s="7"/>
      <c r="G17" s="8" t="s">
        <v>12</v>
      </c>
    </row>
    <row r="18" spans="1:7">
      <c r="A18" s="9">
        <v>1</v>
      </c>
      <c r="B18" s="10" t="s">
        <v>13</v>
      </c>
      <c r="C18" s="11" t="s">
        <v>113</v>
      </c>
      <c r="D18" s="12">
        <v>29495</v>
      </c>
      <c r="E18" s="13">
        <f>(D18*0.76)-1300</f>
        <v>21116.2</v>
      </c>
      <c r="F18" s="9" t="s">
        <v>15</v>
      </c>
      <c r="G18" s="14">
        <f>E18*A18</f>
        <v>21116.2</v>
      </c>
    </row>
    <row r="19" spans="1:7">
      <c r="A19" s="15"/>
      <c r="B19" s="16"/>
      <c r="C19" s="17" t="s">
        <v>114</v>
      </c>
      <c r="D19" s="18"/>
      <c r="E19" s="19"/>
      <c r="F19" s="15"/>
      <c r="G19" s="20"/>
    </row>
    <row r="20" spans="1:7">
      <c r="A20" s="15"/>
      <c r="B20" s="16"/>
      <c r="C20" s="17" t="s">
        <v>115</v>
      </c>
      <c r="D20" s="18"/>
      <c r="E20" s="19"/>
      <c r="F20" s="15"/>
      <c r="G20" s="20"/>
    </row>
    <row r="21" ht="15" spans="1:7">
      <c r="A21" s="21"/>
      <c r="B21" s="22"/>
      <c r="C21" s="23" t="s">
        <v>116</v>
      </c>
      <c r="D21" s="24"/>
      <c r="E21" s="25"/>
      <c r="F21" s="21"/>
      <c r="G21" s="26"/>
    </row>
    <row r="22" customFormat="1" ht="15.75" spans="1:8">
      <c r="A22" s="39" t="s">
        <v>25</v>
      </c>
      <c r="B22" s="57"/>
      <c r="C22" s="57"/>
      <c r="D22" s="40"/>
      <c r="E22" s="41"/>
      <c r="F22" s="42" t="s">
        <v>15</v>
      </c>
      <c r="G22" s="43">
        <v>600</v>
      </c>
      <c r="H22" s="2"/>
    </row>
    <row r="23" ht="17.25" spans="1:7">
      <c r="A23" s="27" t="s">
        <v>23</v>
      </c>
      <c r="B23" s="35"/>
      <c r="C23" s="35"/>
      <c r="D23" s="28"/>
      <c r="E23" s="29"/>
      <c r="F23" s="36" t="s">
        <v>15</v>
      </c>
      <c r="G23" s="31">
        <f>SUM(G18:G22)</f>
        <v>21716.2</v>
      </c>
    </row>
    <row r="24" ht="16.5" spans="1:7">
      <c r="A24" s="32"/>
      <c r="B24" s="32"/>
      <c r="C24" s="32"/>
      <c r="D24" s="32"/>
      <c r="E24" s="32"/>
      <c r="F24" s="37"/>
      <c r="G24" s="34"/>
    </row>
    <row r="25" spans="1:1">
      <c r="A25" s="1" t="s">
        <v>27</v>
      </c>
    </row>
    <row r="26" spans="2:2">
      <c r="B26" s="1" t="s">
        <v>28</v>
      </c>
    </row>
    <row r="28" s="1" customFormat="1" spans="1:1">
      <c r="A28" s="1" t="s">
        <v>29</v>
      </c>
    </row>
    <row r="29" customFormat="1" ht="15" spans="1:2">
      <c r="A29" s="49"/>
      <c r="B29" s="1" t="s">
        <v>30</v>
      </c>
    </row>
    <row r="31" spans="1:1">
      <c r="A31" s="1" t="s">
        <v>73</v>
      </c>
    </row>
    <row r="32" spans="2:2">
      <c r="B32" s="1" t="s">
        <v>120</v>
      </c>
    </row>
    <row r="34" spans="1:1">
      <c r="A34" s="1" t="s">
        <v>33</v>
      </c>
    </row>
    <row r="35" customFormat="1" ht="15" spans="1:2">
      <c r="A35" s="2"/>
      <c r="B35" s="1" t="s">
        <v>121</v>
      </c>
    </row>
    <row r="36" s="2" customFormat="1" spans="2:2">
      <c r="B36" s="1"/>
    </row>
    <row r="37" spans="1:1">
      <c r="A37" s="1" t="s">
        <v>36</v>
      </c>
    </row>
    <row r="38" spans="2:2">
      <c r="B38" s="1" t="s">
        <v>37</v>
      </c>
    </row>
    <row r="39" s="2" customFormat="1" spans="2:2">
      <c r="B39" s="44"/>
    </row>
    <row r="40" spans="2:2">
      <c r="B40" s="1" t="s">
        <v>39</v>
      </c>
    </row>
    <row r="42" spans="2:2">
      <c r="B42" s="1" t="s">
        <v>40</v>
      </c>
    </row>
    <row r="44" spans="2:2">
      <c r="B44" s="46"/>
    </row>
    <row r="45" spans="2:2">
      <c r="B45" s="46"/>
    </row>
    <row r="46" spans="2:2">
      <c r="B46" s="46"/>
    </row>
    <row r="47" spans="2:2">
      <c r="B47" s="46"/>
    </row>
    <row r="48" spans="2:2">
      <c r="B48" s="46"/>
    </row>
    <row r="49" spans="1:1">
      <c r="A49" s="1" t="s">
        <v>41</v>
      </c>
    </row>
    <row r="52" spans="1:1">
      <c r="A52" s="1" t="s">
        <v>42</v>
      </c>
    </row>
    <row r="53" spans="1:1">
      <c r="A53" s="1" t="s">
        <v>43</v>
      </c>
    </row>
    <row r="56" spans="1:4">
      <c r="A56" s="1" t="s">
        <v>99</v>
      </c>
      <c r="D56" s="1" t="s">
        <v>45</v>
      </c>
    </row>
    <row r="59" spans="1:4">
      <c r="A59" s="1" t="s">
        <v>46</v>
      </c>
      <c r="D59" s="1" t="s">
        <v>47</v>
      </c>
    </row>
    <row r="60" spans="1:4">
      <c r="A60" s="1" t="s">
        <v>48</v>
      </c>
      <c r="D60" s="1" t="s">
        <v>49</v>
      </c>
    </row>
    <row r="64" spans="1:5">
      <c r="A64" s="1" t="s">
        <v>506</v>
      </c>
      <c r="D64" s="1" t="s">
        <v>51</v>
      </c>
      <c r="E64" s="1" t="s">
        <v>52</v>
      </c>
    </row>
    <row r="65" spans="1:5">
      <c r="A65" s="1" t="s">
        <v>507</v>
      </c>
      <c r="E65" s="1" t="s">
        <v>54</v>
      </c>
    </row>
  </sheetData>
  <mergeCells count="9">
    <mergeCell ref="A4:B4"/>
    <mergeCell ref="A22:E22"/>
    <mergeCell ref="A23:E23"/>
    <mergeCell ref="A18:A21"/>
    <mergeCell ref="B18:B21"/>
    <mergeCell ref="D18:D21"/>
    <mergeCell ref="E18:E21"/>
    <mergeCell ref="F18:F21"/>
    <mergeCell ref="G18:G21"/>
  </mergeCells>
  <pageMargins left="0.393055555555556" right="0.17" top="0.84" bottom="0.629861111111111" header="0.5" footer="0.196527777777778"/>
  <pageSetup paperSize="1" scale="75" orientation="portrait" horizontalDpi="120" verticalDpi="72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58" workbookViewId="0">
      <selection activeCell="D73" sqref="D73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46099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508</v>
      </c>
    </row>
    <row r="8" spans="1:1">
      <c r="A8" s="3" t="s">
        <v>509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63</v>
      </c>
    </row>
    <row r="17" ht="15" spans="3:3">
      <c r="C17" s="67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143</v>
      </c>
      <c r="D19" s="69">
        <v>78095</v>
      </c>
      <c r="E19" s="13">
        <f>(D19*0.76)-7000</f>
        <v>52352.2</v>
      </c>
      <c r="F19" s="9" t="s">
        <v>15</v>
      </c>
      <c r="G19" s="70">
        <f>E19*A19</f>
        <v>52352.2</v>
      </c>
    </row>
    <row r="20" spans="1:7">
      <c r="A20" s="15"/>
      <c r="B20" s="15"/>
      <c r="C20" s="71" t="s">
        <v>57</v>
      </c>
      <c r="D20" s="72"/>
      <c r="E20" s="19"/>
      <c r="F20" s="15"/>
      <c r="G20" s="73"/>
    </row>
    <row r="21" ht="15" spans="1:7">
      <c r="A21" s="21"/>
      <c r="B21" s="21"/>
      <c r="C21" s="74" t="s">
        <v>144</v>
      </c>
      <c r="D21" s="55"/>
      <c r="E21" s="25"/>
      <c r="F21" s="21"/>
      <c r="G21" s="75"/>
    </row>
    <row r="22" ht="16.5" spans="1:7">
      <c r="A22" s="32"/>
      <c r="B22" s="32"/>
      <c r="C22" s="32"/>
      <c r="D22" s="32"/>
      <c r="E22" s="32"/>
      <c r="F22" s="37"/>
      <c r="G22" s="34"/>
    </row>
    <row r="23" ht="15" spans="3:3">
      <c r="C23" s="67"/>
    </row>
    <row r="24" ht="25.5" customHeight="1" spans="1:7">
      <c r="A24" s="5" t="s">
        <v>7</v>
      </c>
      <c r="B24" s="5" t="s">
        <v>8</v>
      </c>
      <c r="C24" s="5" t="s">
        <v>9</v>
      </c>
      <c r="D24" s="5" t="s">
        <v>10</v>
      </c>
      <c r="E24" s="6" t="s">
        <v>11</v>
      </c>
      <c r="F24" s="7"/>
      <c r="G24" s="8" t="s">
        <v>12</v>
      </c>
    </row>
    <row r="25" spans="1:7">
      <c r="A25" s="9">
        <v>1</v>
      </c>
      <c r="B25" s="9" t="s">
        <v>13</v>
      </c>
      <c r="C25" s="68" t="s">
        <v>84</v>
      </c>
      <c r="D25" s="69">
        <v>108995</v>
      </c>
      <c r="E25" s="13">
        <f>(D25*0.76)-10500</f>
        <v>72336.2</v>
      </c>
      <c r="F25" s="9" t="s">
        <v>15</v>
      </c>
      <c r="G25" s="70">
        <f>E25*A25</f>
        <v>72336.2</v>
      </c>
    </row>
    <row r="26" spans="1:7">
      <c r="A26" s="15"/>
      <c r="B26" s="15"/>
      <c r="C26" s="71" t="s">
        <v>510</v>
      </c>
      <c r="D26" s="72"/>
      <c r="E26" s="19"/>
      <c r="F26" s="15"/>
      <c r="G26" s="73"/>
    </row>
    <row r="27" ht="15" spans="1:7">
      <c r="A27" s="21"/>
      <c r="B27" s="21"/>
      <c r="C27" s="74" t="s">
        <v>86</v>
      </c>
      <c r="D27" s="55"/>
      <c r="E27" s="25"/>
      <c r="F27" s="21"/>
      <c r="G27" s="75"/>
    </row>
    <row r="28" ht="17.25" spans="1:7">
      <c r="A28" s="32"/>
      <c r="B28" s="32"/>
      <c r="C28" s="32"/>
      <c r="D28" s="32"/>
      <c r="E28" s="32"/>
      <c r="F28" s="37"/>
      <c r="G28" s="34"/>
    </row>
    <row r="29" s="96" customFormat="1" ht="25.5" customHeight="1" spans="1:7">
      <c r="A29" s="97" t="s">
        <v>7</v>
      </c>
      <c r="B29" s="97" t="s">
        <v>8</v>
      </c>
      <c r="C29" s="97" t="s">
        <v>9</v>
      </c>
      <c r="D29" s="97" t="s">
        <v>10</v>
      </c>
      <c r="E29" s="98" t="s">
        <v>11</v>
      </c>
      <c r="F29" s="99"/>
      <c r="G29" s="100" t="s">
        <v>12</v>
      </c>
    </row>
    <row r="30" s="96" customFormat="1" spans="1:7">
      <c r="A30" s="76">
        <v>1</v>
      </c>
      <c r="B30" s="76" t="s">
        <v>13</v>
      </c>
      <c r="C30" s="95" t="s">
        <v>175</v>
      </c>
      <c r="D30" s="78">
        <v>15495</v>
      </c>
      <c r="E30" s="79">
        <f>(D30*0.75)</f>
        <v>11621.25</v>
      </c>
      <c r="F30" s="76" t="s">
        <v>15</v>
      </c>
      <c r="G30" s="80">
        <f>E30*A30</f>
        <v>11621.25</v>
      </c>
    </row>
    <row r="31" s="96" customFormat="1" spans="1:7">
      <c r="A31" s="81"/>
      <c r="B31" s="81"/>
      <c r="C31" s="93" t="s">
        <v>176</v>
      </c>
      <c r="D31" s="83"/>
      <c r="E31" s="84"/>
      <c r="F31" s="81"/>
      <c r="G31" s="85"/>
    </row>
    <row r="32" s="96" customFormat="1" spans="1:7">
      <c r="A32" s="81"/>
      <c r="B32" s="81"/>
      <c r="C32" s="93" t="s">
        <v>177</v>
      </c>
      <c r="D32" s="83"/>
      <c r="E32" s="84"/>
      <c r="F32" s="81"/>
      <c r="G32" s="85"/>
    </row>
    <row r="33" s="96" customFormat="1" ht="15" spans="1:7">
      <c r="A33" s="86"/>
      <c r="B33" s="86"/>
      <c r="C33" s="94" t="s">
        <v>178</v>
      </c>
      <c r="D33" s="88"/>
      <c r="E33" s="89"/>
      <c r="F33" s="86"/>
      <c r="G33" s="90"/>
    </row>
    <row r="34" ht="16.5" spans="1:7">
      <c r="A34" s="32"/>
      <c r="B34" s="32"/>
      <c r="C34" s="32"/>
      <c r="D34" s="32"/>
      <c r="E34" s="32"/>
      <c r="F34" s="37"/>
      <c r="G34" s="34"/>
    </row>
    <row r="35" spans="1:1">
      <c r="A35" s="1" t="s">
        <v>27</v>
      </c>
    </row>
    <row r="36" spans="2:2">
      <c r="B36" s="1" t="s">
        <v>28</v>
      </c>
    </row>
    <row r="38" s="1" customFormat="1" spans="1:1">
      <c r="A38" s="1" t="s">
        <v>29</v>
      </c>
    </row>
    <row r="39" customFormat="1" ht="15" spans="1:2">
      <c r="A39" s="49"/>
      <c r="B39" s="1" t="s">
        <v>243</v>
      </c>
    </row>
    <row r="41" spans="1:1">
      <c r="A41" s="1" t="s">
        <v>73</v>
      </c>
    </row>
    <row r="42" spans="2:2">
      <c r="B42" s="61" t="s">
        <v>428</v>
      </c>
    </row>
    <row r="43" spans="2:2">
      <c r="B43" s="60" t="s">
        <v>380</v>
      </c>
    </row>
    <row r="44" spans="2:2">
      <c r="B44" s="60" t="s">
        <v>381</v>
      </c>
    </row>
    <row r="45" spans="2:2">
      <c r="B45" s="1" t="s">
        <v>233</v>
      </c>
    </row>
    <row r="46" spans="2:2">
      <c r="B46" s="1" t="s">
        <v>118</v>
      </c>
    </row>
    <row r="47" spans="2:2">
      <c r="B47" s="1" t="s">
        <v>119</v>
      </c>
    </row>
    <row r="49" spans="1:1">
      <c r="A49" s="1" t="s">
        <v>33</v>
      </c>
    </row>
    <row r="50" customFormat="1" ht="15" spans="1:2">
      <c r="A50" s="2"/>
      <c r="B50" s="1" t="s">
        <v>88</v>
      </c>
    </row>
    <row r="51" customFormat="1" ht="15" spans="2:2">
      <c r="B51" s="1" t="s">
        <v>35</v>
      </c>
    </row>
    <row r="52" customFormat="1" ht="15" spans="2:2">
      <c r="B52" s="1" t="s">
        <v>179</v>
      </c>
    </row>
    <row r="53" s="2" customFormat="1" spans="2:2">
      <c r="B53" s="1"/>
    </row>
    <row r="54" spans="1:1">
      <c r="A54" s="1" t="s">
        <v>36</v>
      </c>
    </row>
    <row r="55" spans="2:2">
      <c r="B55" s="1" t="s">
        <v>37</v>
      </c>
    </row>
    <row r="56" s="2" customFormat="1" spans="2:2">
      <c r="B56" s="44"/>
    </row>
    <row r="57" spans="2:2">
      <c r="B57" s="1" t="s">
        <v>39</v>
      </c>
    </row>
    <row r="58" spans="2:2">
      <c r="B58" s="1" t="s">
        <v>40</v>
      </c>
    </row>
    <row r="60" spans="2:2">
      <c r="B60" s="46" t="s">
        <v>128</v>
      </c>
    </row>
    <row r="61" spans="2:2">
      <c r="B61" s="46"/>
    </row>
    <row r="62" spans="2:2">
      <c r="B62" s="46"/>
    </row>
    <row r="63" spans="2:2">
      <c r="B63" s="46"/>
    </row>
    <row r="64" spans="2:2">
      <c r="B64" s="46"/>
    </row>
    <row r="65" spans="1:1">
      <c r="A65" s="1" t="s">
        <v>41</v>
      </c>
    </row>
    <row r="68" spans="1:1">
      <c r="A68" s="1" t="s">
        <v>42</v>
      </c>
    </row>
    <row r="69" spans="1:1">
      <c r="A69" s="1" t="s">
        <v>43</v>
      </c>
    </row>
    <row r="72" spans="1:4">
      <c r="A72" s="1" t="s">
        <v>99</v>
      </c>
      <c r="D72" s="1" t="s">
        <v>45</v>
      </c>
    </row>
    <row r="75" spans="1:4">
      <c r="A75" s="1" t="s">
        <v>46</v>
      </c>
      <c r="D75" s="1" t="s">
        <v>47</v>
      </c>
    </row>
    <row r="76" spans="1:4">
      <c r="A76" s="1" t="s">
        <v>48</v>
      </c>
      <c r="D76" s="1" t="s">
        <v>49</v>
      </c>
    </row>
    <row r="80" spans="1:5">
      <c r="A80" s="1" t="s">
        <v>511</v>
      </c>
      <c r="D80" s="1" t="s">
        <v>51</v>
      </c>
      <c r="E80" s="1" t="s">
        <v>52</v>
      </c>
    </row>
    <row r="81" spans="1:5">
      <c r="A81" s="1" t="s">
        <v>512</v>
      </c>
      <c r="E81" s="1" t="s">
        <v>54</v>
      </c>
    </row>
  </sheetData>
  <mergeCells count="19">
    <mergeCell ref="A4:B4"/>
    <mergeCell ref="A19:A21"/>
    <mergeCell ref="A25:A27"/>
    <mergeCell ref="A30:A33"/>
    <mergeCell ref="B19:B21"/>
    <mergeCell ref="B25:B27"/>
    <mergeCell ref="B30:B33"/>
    <mergeCell ref="D19:D21"/>
    <mergeCell ref="D25:D27"/>
    <mergeCell ref="D30:D33"/>
    <mergeCell ref="E19:E21"/>
    <mergeCell ref="E25:E27"/>
    <mergeCell ref="E30:E33"/>
    <mergeCell ref="F19:F21"/>
    <mergeCell ref="F25:F27"/>
    <mergeCell ref="F30:F33"/>
    <mergeCell ref="G19:G21"/>
    <mergeCell ref="G25:G27"/>
    <mergeCell ref="G30:G33"/>
  </mergeCells>
  <pageMargins left="0.393055555555556" right="0.17" top="0.84" bottom="0.629861111111111" header="0.5" footer="0.196527777777778"/>
  <pageSetup paperSize="1" scale="59" orientation="portrait" horizontalDpi="120" verticalDpi="72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6"/>
  <sheetViews>
    <sheetView topLeftCell="A15" workbookViewId="0">
      <selection activeCell="A36" sqref="$A36:$XFD36"/>
    </sheetView>
  </sheetViews>
  <sheetFormatPr defaultColWidth="9.1047619047619" defaultRowHeight="14.25" outlineLevelCol="7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46099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513</v>
      </c>
    </row>
    <row r="8" spans="1:1">
      <c r="A8" s="3" t="s">
        <v>514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63</v>
      </c>
    </row>
    <row r="17" ht="15" spans="3:3">
      <c r="C17" s="67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84</v>
      </c>
      <c r="D19" s="69">
        <v>108995</v>
      </c>
      <c r="E19" s="13">
        <f>(D19*0.76)-10500</f>
        <v>72336.2</v>
      </c>
      <c r="F19" s="9" t="s">
        <v>15</v>
      </c>
      <c r="G19" s="70">
        <f>E19*A19</f>
        <v>72336.2</v>
      </c>
    </row>
    <row r="20" spans="1:7">
      <c r="A20" s="15"/>
      <c r="B20" s="15"/>
      <c r="C20" s="71" t="s">
        <v>85</v>
      </c>
      <c r="D20" s="72"/>
      <c r="E20" s="19"/>
      <c r="F20" s="15"/>
      <c r="G20" s="73"/>
    </row>
    <row r="21" ht="15" spans="1:7">
      <c r="A21" s="21"/>
      <c r="B21" s="21"/>
      <c r="C21" s="74" t="s">
        <v>86</v>
      </c>
      <c r="D21" s="55"/>
      <c r="E21" s="25"/>
      <c r="F21" s="21"/>
      <c r="G21" s="75"/>
    </row>
    <row r="22" ht="17.25" spans="1:7">
      <c r="A22" s="32"/>
      <c r="B22" s="32"/>
      <c r="C22" s="32"/>
      <c r="D22" s="32"/>
      <c r="E22" s="32"/>
      <c r="F22" s="37"/>
      <c r="G22" s="34"/>
    </row>
    <row r="23" ht="25.5" customHeight="1" spans="1:7">
      <c r="A23" s="5" t="s">
        <v>7</v>
      </c>
      <c r="B23" s="5" t="s">
        <v>8</v>
      </c>
      <c r="C23" s="5" t="s">
        <v>9</v>
      </c>
      <c r="D23" s="5" t="s">
        <v>10</v>
      </c>
      <c r="E23" s="6" t="s">
        <v>11</v>
      </c>
      <c r="F23" s="7"/>
      <c r="G23" s="8" t="s">
        <v>12</v>
      </c>
    </row>
    <row r="24" spans="1:7">
      <c r="A24" s="9">
        <v>1</v>
      </c>
      <c r="B24" s="9" t="s">
        <v>13</v>
      </c>
      <c r="C24" s="68" t="s">
        <v>18</v>
      </c>
      <c r="D24" s="69">
        <v>121995</v>
      </c>
      <c r="E24" s="13">
        <f>(D24*0.76)-7000</f>
        <v>85716.2</v>
      </c>
      <c r="F24" s="9" t="s">
        <v>15</v>
      </c>
      <c r="G24" s="70">
        <f>E24*A24</f>
        <v>85716.2</v>
      </c>
    </row>
    <row r="25" spans="1:7">
      <c r="A25" s="15"/>
      <c r="B25" s="15"/>
      <c r="C25" s="71" t="s">
        <v>16</v>
      </c>
      <c r="D25" s="72"/>
      <c r="E25" s="19"/>
      <c r="F25" s="15"/>
      <c r="G25" s="73"/>
    </row>
    <row r="26" ht="15" spans="1:7">
      <c r="A26" s="21"/>
      <c r="B26" s="21"/>
      <c r="C26" s="74" t="s">
        <v>19</v>
      </c>
      <c r="D26" s="55"/>
      <c r="E26" s="25"/>
      <c r="F26" s="21"/>
      <c r="G26" s="75"/>
    </row>
    <row r="27" ht="17.25" spans="1:7">
      <c r="A27" s="32"/>
      <c r="B27" s="32"/>
      <c r="C27" s="32"/>
      <c r="D27" s="32"/>
      <c r="E27" s="32"/>
      <c r="F27" s="37"/>
      <c r="G27" s="34"/>
    </row>
    <row r="28" customFormat="1" ht="15.75" spans="1:8">
      <c r="A28" s="39" t="s">
        <v>25</v>
      </c>
      <c r="B28" s="40"/>
      <c r="C28" s="40"/>
      <c r="D28" s="40"/>
      <c r="E28" s="41"/>
      <c r="F28" s="42" t="s">
        <v>15</v>
      </c>
      <c r="G28" s="43">
        <v>600</v>
      </c>
      <c r="H28" s="2"/>
    </row>
    <row r="29" ht="16.5" spans="1:7">
      <c r="A29" s="32"/>
      <c r="B29" s="32"/>
      <c r="C29" s="32"/>
      <c r="D29" s="32"/>
      <c r="E29" s="32"/>
      <c r="F29" s="37"/>
      <c r="G29" s="34"/>
    </row>
    <row r="30" spans="1:1">
      <c r="A30" s="1" t="s">
        <v>27</v>
      </c>
    </row>
    <row r="31" spans="2:2">
      <c r="B31" s="1" t="s">
        <v>28</v>
      </c>
    </row>
    <row r="33" s="1" customFormat="1" spans="1:1">
      <c r="A33" s="1" t="s">
        <v>29</v>
      </c>
    </row>
    <row r="34" customFormat="1" ht="15" spans="1:2">
      <c r="A34" s="49"/>
      <c r="B34" s="1" t="s">
        <v>243</v>
      </c>
    </row>
    <row r="36" spans="1:1">
      <c r="A36" s="46" t="s">
        <v>515</v>
      </c>
    </row>
    <row r="37" spans="1:1">
      <c r="A37" s="1" t="s">
        <v>73</v>
      </c>
    </row>
    <row r="38" spans="2:2">
      <c r="B38" s="61" t="s">
        <v>428</v>
      </c>
    </row>
    <row r="39" spans="2:2">
      <c r="B39" s="60" t="s">
        <v>380</v>
      </c>
    </row>
    <row r="40" spans="2:2">
      <c r="B40" s="60" t="s">
        <v>381</v>
      </c>
    </row>
    <row r="41" spans="2:2">
      <c r="B41" s="61" t="s">
        <v>465</v>
      </c>
    </row>
    <row r="42" spans="2:2">
      <c r="B42" s="60" t="s">
        <v>466</v>
      </c>
    </row>
    <row r="43" spans="2:2">
      <c r="B43" s="60" t="s">
        <v>467</v>
      </c>
    </row>
    <row r="45" spans="1:1">
      <c r="A45" s="1" t="s">
        <v>33</v>
      </c>
    </row>
    <row r="46" customFormat="1" ht="15" spans="1:2">
      <c r="A46" s="2"/>
      <c r="B46" s="1" t="s">
        <v>88</v>
      </c>
    </row>
    <row r="47" customFormat="1" ht="15" spans="2:2">
      <c r="B47" s="1" t="s">
        <v>34</v>
      </c>
    </row>
    <row r="48" s="2" customFormat="1" spans="2:2">
      <c r="B48" s="1"/>
    </row>
    <row r="49" spans="1:1">
      <c r="A49" s="1" t="s">
        <v>36</v>
      </c>
    </row>
    <row r="50" spans="2:2">
      <c r="B50" s="1" t="s">
        <v>37</v>
      </c>
    </row>
    <row r="51" s="2" customFormat="1" spans="2:2">
      <c r="B51" s="44"/>
    </row>
    <row r="52" spans="2:2">
      <c r="B52" s="1" t="s">
        <v>39</v>
      </c>
    </row>
    <row r="54" spans="2:2">
      <c r="B54" s="1" t="s">
        <v>40</v>
      </c>
    </row>
    <row r="56" spans="2:2">
      <c r="B56" s="46"/>
    </row>
    <row r="57" spans="2:2">
      <c r="B57" s="46"/>
    </row>
    <row r="58" spans="2:2">
      <c r="B58" s="46"/>
    </row>
    <row r="59" spans="2:2">
      <c r="B59" s="46"/>
    </row>
    <row r="60" spans="1:1">
      <c r="A60" s="1" t="s">
        <v>41</v>
      </c>
    </row>
    <row r="63" spans="1:1">
      <c r="A63" s="1" t="s">
        <v>42</v>
      </c>
    </row>
    <row r="64" spans="1:1">
      <c r="A64" s="1" t="s">
        <v>43</v>
      </c>
    </row>
    <row r="67" spans="1:4">
      <c r="A67" s="1" t="s">
        <v>99</v>
      </c>
      <c r="D67" s="1" t="s">
        <v>45</v>
      </c>
    </row>
    <row r="70" spans="1:4">
      <c r="A70" s="1" t="s">
        <v>46</v>
      </c>
      <c r="D70" s="1" t="s">
        <v>47</v>
      </c>
    </row>
    <row r="71" spans="1:4">
      <c r="A71" s="1" t="s">
        <v>48</v>
      </c>
      <c r="D71" s="1" t="s">
        <v>49</v>
      </c>
    </row>
    <row r="75" spans="1:5">
      <c r="A75" s="1" t="s">
        <v>516</v>
      </c>
      <c r="D75" s="1" t="s">
        <v>51</v>
      </c>
      <c r="E75" s="1" t="s">
        <v>52</v>
      </c>
    </row>
    <row r="76" spans="1:5">
      <c r="A76" s="1" t="s">
        <v>517</v>
      </c>
      <c r="E76" s="1" t="s">
        <v>54</v>
      </c>
    </row>
  </sheetData>
  <mergeCells count="14">
    <mergeCell ref="A4:B4"/>
    <mergeCell ref="A28:E28"/>
    <mergeCell ref="A19:A21"/>
    <mergeCell ref="A24:A26"/>
    <mergeCell ref="B19:B21"/>
    <mergeCell ref="B24:B26"/>
    <mergeCell ref="D19:D21"/>
    <mergeCell ref="D24:D26"/>
    <mergeCell ref="E19:E21"/>
    <mergeCell ref="E24:E26"/>
    <mergeCell ref="F19:F21"/>
    <mergeCell ref="F24:F26"/>
    <mergeCell ref="G19:G21"/>
    <mergeCell ref="G24:G26"/>
  </mergeCells>
  <pageMargins left="0.393055555555556" right="0.17" top="0.84" bottom="0.629861111111111" header="0.5" footer="0.196527777777778"/>
  <pageSetup paperSize="1" scale="63" orientation="portrait" horizontalDpi="120" verticalDpi="72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90"/>
  <sheetViews>
    <sheetView topLeftCell="A26" workbookViewId="0">
      <selection activeCell="A89" sqref="A89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46100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518</v>
      </c>
    </row>
    <row r="8" spans="1:1">
      <c r="A8" s="3" t="s">
        <v>519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63</v>
      </c>
    </row>
    <row r="17" ht="15" spans="3:3">
      <c r="C17" s="67" t="s">
        <v>104</v>
      </c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3</v>
      </c>
      <c r="B19" s="9" t="s">
        <v>13</v>
      </c>
      <c r="C19" s="11" t="s">
        <v>145</v>
      </c>
      <c r="D19" s="12">
        <v>37695</v>
      </c>
      <c r="E19" s="13">
        <f>(D19*0.76)-1200</f>
        <v>27448.2</v>
      </c>
      <c r="F19" s="9" t="s">
        <v>15</v>
      </c>
      <c r="G19" s="14">
        <f>E19*A19</f>
        <v>82344.6</v>
      </c>
    </row>
    <row r="20" spans="1:7">
      <c r="A20" s="15"/>
      <c r="B20" s="15"/>
      <c r="C20" s="17" t="s">
        <v>108</v>
      </c>
      <c r="D20" s="18"/>
      <c r="E20" s="19"/>
      <c r="F20" s="15"/>
      <c r="G20" s="20"/>
    </row>
    <row r="21" spans="1:7">
      <c r="A21" s="15"/>
      <c r="B21" s="15"/>
      <c r="C21" s="17" t="s">
        <v>146</v>
      </c>
      <c r="D21" s="18"/>
      <c r="E21" s="19"/>
      <c r="F21" s="15"/>
      <c r="G21" s="20"/>
    </row>
    <row r="22" ht="15" spans="1:7">
      <c r="A22" s="21"/>
      <c r="B22" s="21"/>
      <c r="C22" s="23" t="s">
        <v>147</v>
      </c>
      <c r="D22" s="24"/>
      <c r="E22" s="25"/>
      <c r="F22" s="21"/>
      <c r="G22" s="26"/>
    </row>
    <row r="23" spans="1:7">
      <c r="A23" s="9">
        <v>3</v>
      </c>
      <c r="B23" s="10" t="s">
        <v>13</v>
      </c>
      <c r="C23" s="11" t="s">
        <v>269</v>
      </c>
      <c r="D23" s="12">
        <v>49495</v>
      </c>
      <c r="E23" s="13">
        <f>(D23*0.76)-1800</f>
        <v>35816.2</v>
      </c>
      <c r="F23" s="9" t="s">
        <v>15</v>
      </c>
      <c r="G23" s="14">
        <f>E23*A23</f>
        <v>107448.6</v>
      </c>
    </row>
    <row r="24" spans="1:7">
      <c r="A24" s="15"/>
      <c r="B24" s="16"/>
      <c r="C24" s="17" t="s">
        <v>114</v>
      </c>
      <c r="D24" s="18"/>
      <c r="E24" s="19"/>
      <c r="F24" s="15"/>
      <c r="G24" s="20"/>
    </row>
    <row r="25" spans="1:7">
      <c r="A25" s="15"/>
      <c r="B25" s="16"/>
      <c r="C25" s="17" t="s">
        <v>270</v>
      </c>
      <c r="D25" s="18"/>
      <c r="E25" s="19"/>
      <c r="F25" s="15"/>
      <c r="G25" s="20"/>
    </row>
    <row r="26" ht="15" spans="1:7">
      <c r="A26" s="21"/>
      <c r="B26" s="22"/>
      <c r="C26" s="23" t="s">
        <v>271</v>
      </c>
      <c r="D26" s="24"/>
      <c r="E26" s="25"/>
      <c r="F26" s="21"/>
      <c r="G26" s="26"/>
    </row>
    <row r="27" spans="1:7">
      <c r="A27" s="9">
        <v>1</v>
      </c>
      <c r="B27" s="9" t="s">
        <v>13</v>
      </c>
      <c r="C27" s="68" t="s">
        <v>96</v>
      </c>
      <c r="D27" s="69">
        <v>168995</v>
      </c>
      <c r="E27" s="13">
        <f>(D27*0.76)-14000</f>
        <v>114436.2</v>
      </c>
      <c r="F27" s="9" t="s">
        <v>15</v>
      </c>
      <c r="G27" s="70">
        <f>E27*A27</f>
        <v>114436.2</v>
      </c>
    </row>
    <row r="28" spans="1:7">
      <c r="A28" s="15"/>
      <c r="B28" s="15"/>
      <c r="C28" s="71" t="s">
        <v>85</v>
      </c>
      <c r="D28" s="72"/>
      <c r="E28" s="19"/>
      <c r="F28" s="15"/>
      <c r="G28" s="73"/>
    </row>
    <row r="29" ht="15" spans="1:7">
      <c r="A29" s="21"/>
      <c r="B29" s="21"/>
      <c r="C29" s="74" t="s">
        <v>97</v>
      </c>
      <c r="D29" s="55"/>
      <c r="E29" s="25"/>
      <c r="F29" s="21"/>
      <c r="G29" s="75"/>
    </row>
    <row r="30" ht="15" spans="1:7">
      <c r="A30" s="39" t="s">
        <v>25</v>
      </c>
      <c r="B30" s="57"/>
      <c r="C30" s="57"/>
      <c r="D30" s="40"/>
      <c r="E30" s="41"/>
      <c r="F30" s="42" t="s">
        <v>15</v>
      </c>
      <c r="G30" s="43">
        <v>600</v>
      </c>
    </row>
    <row r="31" ht="17.25" spans="1:7">
      <c r="A31" s="27" t="s">
        <v>23</v>
      </c>
      <c r="B31" s="35"/>
      <c r="C31" s="35"/>
      <c r="D31" s="28"/>
      <c r="E31" s="29"/>
      <c r="F31" s="36" t="s">
        <v>15</v>
      </c>
      <c r="G31" s="31">
        <f>SUM(G19:G30)</f>
        <v>304829.4</v>
      </c>
    </row>
    <row r="32" ht="16.5" spans="1:7">
      <c r="A32" s="32"/>
      <c r="B32" s="32"/>
      <c r="C32" s="32"/>
      <c r="D32" s="32"/>
      <c r="E32" s="32"/>
      <c r="F32" s="37"/>
      <c r="G32" s="34"/>
    </row>
    <row r="33" ht="15" spans="3:3">
      <c r="C33" s="67" t="s">
        <v>111</v>
      </c>
    </row>
    <row r="34" ht="25.5" customHeight="1" spans="1:7">
      <c r="A34" s="5" t="s">
        <v>7</v>
      </c>
      <c r="B34" s="5" t="s">
        <v>8</v>
      </c>
      <c r="C34" s="5" t="s">
        <v>9</v>
      </c>
      <c r="D34" s="5" t="s">
        <v>10</v>
      </c>
      <c r="E34" s="6" t="s">
        <v>11</v>
      </c>
      <c r="F34" s="7"/>
      <c r="G34" s="8" t="s">
        <v>12</v>
      </c>
    </row>
    <row r="35" spans="1:7">
      <c r="A35" s="9">
        <v>3</v>
      </c>
      <c r="B35" s="9" t="s">
        <v>13</v>
      </c>
      <c r="C35" s="11" t="s">
        <v>150</v>
      </c>
      <c r="D35" s="69">
        <v>44195</v>
      </c>
      <c r="E35" s="13">
        <f>(D35*0.76)-1800</f>
        <v>31788.2</v>
      </c>
      <c r="F35" s="9" t="s">
        <v>15</v>
      </c>
      <c r="G35" s="70">
        <f>E35*A35</f>
        <v>95364.6</v>
      </c>
    </row>
    <row r="36" spans="1:7">
      <c r="A36" s="15"/>
      <c r="B36" s="15"/>
      <c r="C36" s="17" t="s">
        <v>114</v>
      </c>
      <c r="D36" s="72"/>
      <c r="E36" s="19"/>
      <c r="F36" s="15"/>
      <c r="G36" s="73"/>
    </row>
    <row r="37" spans="1:7">
      <c r="A37" s="15"/>
      <c r="B37" s="15"/>
      <c r="C37" s="17" t="s">
        <v>151</v>
      </c>
      <c r="D37" s="72"/>
      <c r="E37" s="19"/>
      <c r="F37" s="15"/>
      <c r="G37" s="73"/>
    </row>
    <row r="38" ht="15" spans="1:7">
      <c r="A38" s="21"/>
      <c r="B38" s="21"/>
      <c r="C38" s="23" t="s">
        <v>152</v>
      </c>
      <c r="D38" s="55"/>
      <c r="E38" s="25"/>
      <c r="F38" s="21"/>
      <c r="G38" s="75"/>
    </row>
    <row r="39" spans="1:7">
      <c r="A39" s="9">
        <v>3</v>
      </c>
      <c r="B39" s="10" t="s">
        <v>13</v>
      </c>
      <c r="C39" s="11" t="s">
        <v>269</v>
      </c>
      <c r="D39" s="12">
        <v>49495</v>
      </c>
      <c r="E39" s="13">
        <f>(D39*0.76)-1800</f>
        <v>35816.2</v>
      </c>
      <c r="F39" s="9" t="s">
        <v>15</v>
      </c>
      <c r="G39" s="14">
        <f>E39*A39</f>
        <v>107448.6</v>
      </c>
    </row>
    <row r="40" spans="1:7">
      <c r="A40" s="15"/>
      <c r="B40" s="16"/>
      <c r="C40" s="17" t="s">
        <v>114</v>
      </c>
      <c r="D40" s="18"/>
      <c r="E40" s="19"/>
      <c r="F40" s="15"/>
      <c r="G40" s="20"/>
    </row>
    <row r="41" spans="1:7">
      <c r="A41" s="15"/>
      <c r="B41" s="16"/>
      <c r="C41" s="17" t="s">
        <v>270</v>
      </c>
      <c r="D41" s="18"/>
      <c r="E41" s="19"/>
      <c r="F41" s="15"/>
      <c r="G41" s="20"/>
    </row>
    <row r="42" ht="15" spans="1:7">
      <c r="A42" s="21"/>
      <c r="B42" s="22"/>
      <c r="C42" s="23" t="s">
        <v>271</v>
      </c>
      <c r="D42" s="24"/>
      <c r="E42" s="25"/>
      <c r="F42" s="21"/>
      <c r="G42" s="26"/>
    </row>
    <row r="43" spans="1:7">
      <c r="A43" s="9">
        <v>1</v>
      </c>
      <c r="B43" s="9" t="s">
        <v>13</v>
      </c>
      <c r="C43" s="68" t="s">
        <v>96</v>
      </c>
      <c r="D43" s="69">
        <v>168995</v>
      </c>
      <c r="E43" s="13">
        <f>(D43*0.76)-14000</f>
        <v>114436.2</v>
      </c>
      <c r="F43" s="9" t="s">
        <v>15</v>
      </c>
      <c r="G43" s="70">
        <f>E43*A43</f>
        <v>114436.2</v>
      </c>
    </row>
    <row r="44" spans="1:7">
      <c r="A44" s="15"/>
      <c r="B44" s="15"/>
      <c r="C44" s="71" t="s">
        <v>85</v>
      </c>
      <c r="D44" s="72"/>
      <c r="E44" s="19"/>
      <c r="F44" s="15"/>
      <c r="G44" s="73"/>
    </row>
    <row r="45" ht="15" spans="1:7">
      <c r="A45" s="21"/>
      <c r="B45" s="21"/>
      <c r="C45" s="74" t="s">
        <v>97</v>
      </c>
      <c r="D45" s="55"/>
      <c r="E45" s="25"/>
      <c r="F45" s="21"/>
      <c r="G45" s="75"/>
    </row>
    <row r="46" ht="15" spans="1:7">
      <c r="A46" s="39" t="s">
        <v>25</v>
      </c>
      <c r="B46" s="57"/>
      <c r="C46" s="57"/>
      <c r="D46" s="40"/>
      <c r="E46" s="41"/>
      <c r="F46" s="42" t="s">
        <v>15</v>
      </c>
      <c r="G46" s="43">
        <v>600</v>
      </c>
    </row>
    <row r="47" ht="17.25" spans="1:7">
      <c r="A47" s="27" t="s">
        <v>23</v>
      </c>
      <c r="B47" s="35"/>
      <c r="C47" s="35"/>
      <c r="D47" s="28"/>
      <c r="E47" s="29"/>
      <c r="F47" s="36" t="s">
        <v>15</v>
      </c>
      <c r="G47" s="31">
        <f>SUM(G35:G46)</f>
        <v>317849.4</v>
      </c>
    </row>
    <row r="48" ht="16.5" spans="1:7">
      <c r="A48" s="32"/>
      <c r="B48" s="32"/>
      <c r="C48" s="32"/>
      <c r="D48" s="32"/>
      <c r="E48" s="32"/>
      <c r="F48" s="37"/>
      <c r="G48" s="34"/>
    </row>
    <row r="49" spans="1:1">
      <c r="A49" s="1" t="s">
        <v>27</v>
      </c>
    </row>
    <row r="50" spans="2:2">
      <c r="B50" s="1" t="s">
        <v>28</v>
      </c>
    </row>
    <row r="52" s="1" customFormat="1" spans="1:1">
      <c r="A52" s="1" t="s">
        <v>29</v>
      </c>
    </row>
    <row r="53" customFormat="1" ht="15" spans="1:2">
      <c r="A53" s="49"/>
      <c r="B53" s="1" t="s">
        <v>30</v>
      </c>
    </row>
    <row r="55" spans="1:1">
      <c r="A55" s="46" t="s">
        <v>515</v>
      </c>
    </row>
    <row r="56" spans="1:1">
      <c r="A56" s="1" t="s">
        <v>73</v>
      </c>
    </row>
    <row r="57" spans="2:2">
      <c r="B57" s="1" t="s">
        <v>232</v>
      </c>
    </row>
    <row r="58" spans="2:2">
      <c r="B58" s="61" t="s">
        <v>428</v>
      </c>
    </row>
    <row r="59" spans="2:2">
      <c r="B59" s="60" t="s">
        <v>380</v>
      </c>
    </row>
    <row r="60" spans="2:2">
      <c r="B60" s="60" t="s">
        <v>381</v>
      </c>
    </row>
    <row r="62" spans="1:1">
      <c r="A62" s="1" t="s">
        <v>33</v>
      </c>
    </row>
    <row r="63" customFormat="1" ht="15" spans="1:2">
      <c r="A63" s="2"/>
      <c r="B63" s="1" t="s">
        <v>121</v>
      </c>
    </row>
    <row r="64" customFormat="1" ht="15" spans="2:2">
      <c r="B64" s="1" t="s">
        <v>88</v>
      </c>
    </row>
    <row r="65" s="2" customFormat="1" spans="2:2">
      <c r="B65" s="1"/>
    </row>
    <row r="66" spans="1:1">
      <c r="A66" s="1" t="s">
        <v>36</v>
      </c>
    </row>
    <row r="67" spans="2:2">
      <c r="B67" s="1" t="s">
        <v>37</v>
      </c>
    </row>
    <row r="68" s="2" customFormat="1" spans="2:2">
      <c r="B68" s="44"/>
    </row>
    <row r="69" spans="2:2">
      <c r="B69" s="1" t="s">
        <v>39</v>
      </c>
    </row>
    <row r="70" spans="2:2">
      <c r="B70" s="1" t="s">
        <v>40</v>
      </c>
    </row>
    <row r="72" spans="2:2">
      <c r="B72" s="46"/>
    </row>
    <row r="73" spans="2:2">
      <c r="B73" s="46"/>
    </row>
    <row r="74" spans="1:1">
      <c r="A74" s="1" t="s">
        <v>41</v>
      </c>
    </row>
    <row r="77" spans="1:1">
      <c r="A77" s="1" t="s">
        <v>42</v>
      </c>
    </row>
    <row r="78" spans="1:1">
      <c r="A78" s="1" t="s">
        <v>43</v>
      </c>
    </row>
    <row r="81" spans="1:4">
      <c r="A81" s="1" t="s">
        <v>99</v>
      </c>
      <c r="D81" s="1" t="s">
        <v>45</v>
      </c>
    </row>
    <row r="84" spans="1:4">
      <c r="A84" s="1" t="s">
        <v>46</v>
      </c>
      <c r="D84" s="1" t="s">
        <v>47</v>
      </c>
    </row>
    <row r="85" spans="1:4">
      <c r="A85" s="1" t="s">
        <v>48</v>
      </c>
      <c r="D85" s="1" t="s">
        <v>49</v>
      </c>
    </row>
    <row r="89" spans="1:5">
      <c r="A89" s="1" t="s">
        <v>520</v>
      </c>
      <c r="D89" s="1" t="s">
        <v>51</v>
      </c>
      <c r="E89" s="1" t="s">
        <v>52</v>
      </c>
    </row>
    <row r="90" spans="1:5">
      <c r="A90" s="1" t="s">
        <v>521</v>
      </c>
      <c r="E90" s="1" t="s">
        <v>54</v>
      </c>
    </row>
  </sheetData>
  <mergeCells count="41">
    <mergeCell ref="A4:B4"/>
    <mergeCell ref="A30:E30"/>
    <mergeCell ref="A31:E31"/>
    <mergeCell ref="A46:E46"/>
    <mergeCell ref="A47:E47"/>
    <mergeCell ref="A19:A22"/>
    <mergeCell ref="A23:A26"/>
    <mergeCell ref="A27:A29"/>
    <mergeCell ref="A35:A38"/>
    <mergeCell ref="A39:A42"/>
    <mergeCell ref="A43:A45"/>
    <mergeCell ref="B19:B22"/>
    <mergeCell ref="B23:B26"/>
    <mergeCell ref="B27:B29"/>
    <mergeCell ref="B35:B38"/>
    <mergeCell ref="B39:B42"/>
    <mergeCell ref="B43:B45"/>
    <mergeCell ref="D19:D22"/>
    <mergeCell ref="D23:D26"/>
    <mergeCell ref="D27:D29"/>
    <mergeCell ref="D35:D38"/>
    <mergeCell ref="D39:D42"/>
    <mergeCell ref="D43:D45"/>
    <mergeCell ref="E19:E22"/>
    <mergeCell ref="E23:E26"/>
    <mergeCell ref="E27:E29"/>
    <mergeCell ref="E35:E38"/>
    <mergeCell ref="E39:E42"/>
    <mergeCell ref="E43:E45"/>
    <mergeCell ref="F19:F22"/>
    <mergeCell ref="F23:F26"/>
    <mergeCell ref="F27:F29"/>
    <mergeCell ref="F35:F38"/>
    <mergeCell ref="F39:F42"/>
    <mergeCell ref="F43:F45"/>
    <mergeCell ref="G19:G22"/>
    <mergeCell ref="G23:G26"/>
    <mergeCell ref="G27:G29"/>
    <mergeCell ref="G35:G38"/>
    <mergeCell ref="G39:G42"/>
    <mergeCell ref="G43:G45"/>
  </mergeCells>
  <pageMargins left="0.393055555555556" right="0.17" top="0.84" bottom="0.629861111111111" header="0.5" footer="0.196527777777778"/>
  <pageSetup paperSize="1" scale="53" orientation="portrait" horizontalDpi="120" verticalDpi="72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7" workbookViewId="0">
      <selection activeCell="F55" sqref="F55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46100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522</v>
      </c>
    </row>
    <row r="8" spans="1:1">
      <c r="A8" s="3" t="s">
        <v>523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157</v>
      </c>
    </row>
    <row r="18" ht="15" spans="3:3">
      <c r="C18" s="67" t="s">
        <v>104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105</v>
      </c>
      <c r="D20" s="69">
        <v>42995</v>
      </c>
      <c r="E20" s="13">
        <f>(D20*0.76)-6500</f>
        <v>26176.2</v>
      </c>
      <c r="F20" s="9" t="s">
        <v>15</v>
      </c>
      <c r="G20" s="70">
        <f>E20*A20</f>
        <v>26176.2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106</v>
      </c>
      <c r="D22" s="55"/>
      <c r="E22" s="25"/>
      <c r="F22" s="21"/>
      <c r="G22" s="75"/>
    </row>
    <row r="23" ht="15" spans="1:7">
      <c r="A23" s="39" t="s">
        <v>25</v>
      </c>
      <c r="B23" s="57"/>
      <c r="C23" s="57"/>
      <c r="D23" s="40"/>
      <c r="E23" s="41"/>
      <c r="F23" s="42" t="s">
        <v>15</v>
      </c>
      <c r="G23" s="43">
        <v>600</v>
      </c>
    </row>
    <row r="24" ht="17.25" spans="1:7">
      <c r="A24" s="27" t="s">
        <v>23</v>
      </c>
      <c r="B24" s="35"/>
      <c r="C24" s="35"/>
      <c r="D24" s="28"/>
      <c r="E24" s="29"/>
      <c r="F24" s="36" t="s">
        <v>15</v>
      </c>
      <c r="G24" s="31">
        <f>SUM(G20:G23)</f>
        <v>26776.2</v>
      </c>
    </row>
    <row r="26" ht="15" spans="3:3">
      <c r="C26" s="67" t="s">
        <v>111</v>
      </c>
    </row>
    <row r="27" ht="25.5" customHeight="1" spans="1:7">
      <c r="A27" s="5" t="s">
        <v>7</v>
      </c>
      <c r="B27" s="5" t="s">
        <v>8</v>
      </c>
      <c r="C27" s="5" t="s">
        <v>9</v>
      </c>
      <c r="D27" s="5" t="s">
        <v>10</v>
      </c>
      <c r="E27" s="6" t="s">
        <v>11</v>
      </c>
      <c r="F27" s="7"/>
      <c r="G27" s="8" t="s">
        <v>12</v>
      </c>
    </row>
    <row r="28" spans="1:7">
      <c r="A28" s="9">
        <v>1</v>
      </c>
      <c r="B28" s="9" t="s">
        <v>13</v>
      </c>
      <c r="C28" s="68" t="s">
        <v>112</v>
      </c>
      <c r="D28" s="69">
        <v>60595</v>
      </c>
      <c r="E28" s="13">
        <f>(D28*0.76)-7000</f>
        <v>39052.2</v>
      </c>
      <c r="F28" s="9" t="s">
        <v>15</v>
      </c>
      <c r="G28" s="70">
        <f>E28*A28</f>
        <v>39052.2</v>
      </c>
    </row>
    <row r="29" spans="1:7">
      <c r="A29" s="15"/>
      <c r="B29" s="15"/>
      <c r="C29" s="71" t="s">
        <v>57</v>
      </c>
      <c r="D29" s="72"/>
      <c r="E29" s="19"/>
      <c r="F29" s="15"/>
      <c r="G29" s="73"/>
    </row>
    <row r="30" ht="15" spans="1:7">
      <c r="A30" s="21"/>
      <c r="B30" s="21"/>
      <c r="C30" s="74" t="s">
        <v>106</v>
      </c>
      <c r="D30" s="55"/>
      <c r="E30" s="25"/>
      <c r="F30" s="21"/>
      <c r="G30" s="75"/>
    </row>
    <row r="31" ht="15" spans="1:7">
      <c r="A31" s="39" t="s">
        <v>25</v>
      </c>
      <c r="B31" s="57"/>
      <c r="C31" s="57"/>
      <c r="D31" s="40"/>
      <c r="E31" s="41"/>
      <c r="F31" s="42" t="s">
        <v>15</v>
      </c>
      <c r="G31" s="43">
        <v>600</v>
      </c>
    </row>
    <row r="32" ht="17.25" spans="1:7">
      <c r="A32" s="27" t="s">
        <v>23</v>
      </c>
      <c r="B32" s="35"/>
      <c r="C32" s="35"/>
      <c r="D32" s="28"/>
      <c r="E32" s="29"/>
      <c r="F32" s="36" t="s">
        <v>15</v>
      </c>
      <c r="G32" s="31">
        <f>SUM(G28:G31)</f>
        <v>39652.2</v>
      </c>
    </row>
    <row r="33" ht="16.5" spans="1:7">
      <c r="A33" s="32"/>
      <c r="B33" s="32"/>
      <c r="C33" s="32"/>
      <c r="D33" s="32"/>
      <c r="E33" s="32"/>
      <c r="F33" s="37"/>
      <c r="G33" s="34"/>
    </row>
    <row r="34" spans="1:1">
      <c r="A34" s="1" t="s">
        <v>27</v>
      </c>
    </row>
    <row r="35" spans="2:2">
      <c r="B35" s="1" t="s">
        <v>28</v>
      </c>
    </row>
    <row r="37" spans="1:1">
      <c r="A37" s="1" t="s">
        <v>73</v>
      </c>
    </row>
    <row r="38" spans="2:2">
      <c r="B38" s="1" t="s">
        <v>117</v>
      </c>
    </row>
    <row r="39" spans="2:2">
      <c r="B39" s="1" t="s">
        <v>118</v>
      </c>
    </row>
    <row r="40" spans="2:2">
      <c r="B40" s="1" t="s">
        <v>119</v>
      </c>
    </row>
    <row r="42" spans="1:1">
      <c r="A42" s="1" t="s">
        <v>33</v>
      </c>
    </row>
    <row r="43" customFormat="1" ht="15" spans="2:2">
      <c r="B43" s="1" t="s">
        <v>35</v>
      </c>
    </row>
    <row r="44" s="2" customFormat="1" spans="2:2">
      <c r="B44" s="1"/>
    </row>
    <row r="45" spans="1:1">
      <c r="A45" s="1" t="s">
        <v>36</v>
      </c>
    </row>
    <row r="46" spans="2:2">
      <c r="B46" s="1" t="s">
        <v>37</v>
      </c>
    </row>
    <row r="47" spans="2:2">
      <c r="B47" s="1" t="s">
        <v>39</v>
      </c>
    </row>
    <row r="49" spans="2:2">
      <c r="B49" s="1" t="s">
        <v>40</v>
      </c>
    </row>
    <row r="51" spans="2:2">
      <c r="B51" s="92" t="s">
        <v>382</v>
      </c>
    </row>
    <row r="55" spans="2:2">
      <c r="B55" s="46"/>
    </row>
    <row r="56" spans="2:2">
      <c r="B56" s="46"/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99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524</v>
      </c>
      <c r="D73" s="1" t="s">
        <v>51</v>
      </c>
      <c r="E73" s="1" t="s">
        <v>52</v>
      </c>
    </row>
    <row r="74" spans="1:5">
      <c r="A74" s="1" t="s">
        <v>159</v>
      </c>
      <c r="E74" s="1" t="s">
        <v>54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workbookViewId="0">
      <selection activeCell="D19" sqref="D19:D2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124</v>
      </c>
      <c r="B7" s="3"/>
    </row>
    <row r="8" spans="1:1">
      <c r="A8" s="66"/>
    </row>
    <row r="10" spans="1:1">
      <c r="A10" s="1" t="s">
        <v>3</v>
      </c>
    </row>
    <row r="12" spans="2:2">
      <c r="B12" s="1" t="s">
        <v>4</v>
      </c>
    </row>
    <row r="13" spans="2:2">
      <c r="B13" s="1" t="s">
        <v>5</v>
      </c>
    </row>
    <row r="16" spans="1:1">
      <c r="A16" s="1" t="s">
        <v>125</v>
      </c>
    </row>
    <row r="17" ht="15" customHeight="1" spans="2:3">
      <c r="B17" s="44"/>
      <c r="C17" s="4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131</v>
      </c>
      <c r="D19" s="69">
        <v>49995</v>
      </c>
      <c r="E19" s="13">
        <f>(D19*0.76)-4000</f>
        <v>33996.2</v>
      </c>
      <c r="F19" s="9" t="s">
        <v>15</v>
      </c>
      <c r="G19" s="70">
        <f>E19*A19</f>
        <v>33996.2</v>
      </c>
    </row>
    <row r="20" spans="1:7">
      <c r="A20" s="15"/>
      <c r="B20" s="15"/>
      <c r="C20" s="71" t="s">
        <v>132</v>
      </c>
      <c r="D20" s="72"/>
      <c r="E20" s="19"/>
      <c r="F20" s="15"/>
      <c r="G20" s="73"/>
    </row>
    <row r="21" ht="15" spans="1:7">
      <c r="A21" s="21"/>
      <c r="B21" s="21"/>
      <c r="C21" s="74" t="s">
        <v>133</v>
      </c>
      <c r="D21" s="55"/>
      <c r="E21" s="25"/>
      <c r="F21" s="21"/>
      <c r="G21" s="75"/>
    </row>
    <row r="22" ht="15" spans="1:7">
      <c r="A22" s="39" t="s">
        <v>25</v>
      </c>
      <c r="B22" s="57"/>
      <c r="C22" s="57"/>
      <c r="D22" s="40"/>
      <c r="E22" s="41"/>
      <c r="F22" s="42" t="s">
        <v>15</v>
      </c>
      <c r="G22" s="43">
        <v>600</v>
      </c>
    </row>
    <row r="23" ht="17.25" spans="1:7">
      <c r="A23" s="27" t="s">
        <v>87</v>
      </c>
      <c r="B23" s="35"/>
      <c r="C23" s="35"/>
      <c r="D23" s="28"/>
      <c r="E23" s="29"/>
      <c r="F23" s="36" t="s">
        <v>15</v>
      </c>
      <c r="G23" s="31">
        <f>SUM(G19:G22)</f>
        <v>34596.2</v>
      </c>
    </row>
    <row r="24" ht="16.5" spans="1:7">
      <c r="A24" s="32"/>
      <c r="B24" s="32"/>
      <c r="C24" s="32"/>
      <c r="D24" s="32"/>
      <c r="E24" s="32"/>
      <c r="F24" s="33"/>
      <c r="G24" s="34"/>
    </row>
    <row r="25" spans="1:1">
      <c r="A25" s="1" t="s">
        <v>27</v>
      </c>
    </row>
    <row r="26" spans="2:2">
      <c r="B26" s="1" t="s">
        <v>28</v>
      </c>
    </row>
    <row r="28" s="1" customFormat="1" spans="1:1">
      <c r="A28" s="1" t="s">
        <v>29</v>
      </c>
    </row>
    <row r="29" customFormat="1" ht="15" spans="1:2">
      <c r="A29" s="49"/>
      <c r="B29" s="1" t="s">
        <v>30</v>
      </c>
    </row>
    <row r="30" customFormat="1" ht="15" spans="1:2">
      <c r="A30" s="49"/>
      <c r="B30" s="1"/>
    </row>
    <row r="31" s="1" customFormat="1" spans="1:1">
      <c r="A31" s="1" t="s">
        <v>73</v>
      </c>
    </row>
    <row r="32" s="1" customFormat="1" spans="2:2">
      <c r="B32" s="1" t="s">
        <v>117</v>
      </c>
    </row>
    <row r="33" s="1" customFormat="1" spans="2:2">
      <c r="B33" s="1" t="s">
        <v>118</v>
      </c>
    </row>
    <row r="34" s="1" customFormat="1" spans="2:2">
      <c r="B34" s="1" t="s">
        <v>119</v>
      </c>
    </row>
    <row r="36" spans="1:1">
      <c r="A36" s="1" t="s">
        <v>33</v>
      </c>
    </row>
    <row r="37" spans="2:2">
      <c r="B37" s="1" t="s">
        <v>35</v>
      </c>
    </row>
    <row r="39" spans="1:1">
      <c r="A39" s="1" t="s">
        <v>36</v>
      </c>
    </row>
    <row r="40" spans="2:2">
      <c r="B40" s="1" t="s">
        <v>37</v>
      </c>
    </row>
    <row r="42" spans="2:2">
      <c r="B42" s="1" t="s">
        <v>39</v>
      </c>
    </row>
    <row r="43" spans="2:2">
      <c r="B43" s="1" t="s">
        <v>40</v>
      </c>
    </row>
    <row r="44" spans="2:2">
      <c r="B44" s="2"/>
    </row>
    <row r="45" spans="2:2">
      <c r="B45" s="46" t="s">
        <v>128</v>
      </c>
    </row>
    <row r="46" spans="2:2">
      <c r="B46" s="46"/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44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7" spans="1:5">
      <c r="A67" s="1" t="s">
        <v>134</v>
      </c>
      <c r="D67" s="1" t="s">
        <v>51</v>
      </c>
      <c r="E67" s="1" t="s">
        <v>52</v>
      </c>
    </row>
    <row r="68" spans="1:5">
      <c r="A68" s="1" t="s">
        <v>135</v>
      </c>
      <c r="E68" s="1" t="s">
        <v>54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1"/>
  <sheetViews>
    <sheetView workbookViewId="0">
      <selection activeCell="C12" sqref="C1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46100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498</v>
      </c>
      <c r="B7" s="3"/>
    </row>
    <row r="8" spans="1:2">
      <c r="A8" s="3" t="s">
        <v>499</v>
      </c>
      <c r="B8" s="3"/>
    </row>
    <row r="9" spans="1:2">
      <c r="A9" s="1" t="s">
        <v>500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184</v>
      </c>
    </row>
    <row r="18" ht="15" customHeight="1" spans="2:3">
      <c r="B18" s="44"/>
      <c r="C18" s="4" t="s">
        <v>104</v>
      </c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105</v>
      </c>
      <c r="D20" s="69">
        <v>42995</v>
      </c>
      <c r="E20" s="13">
        <f>(D20*0.76)-6500</f>
        <v>26176.2</v>
      </c>
      <c r="F20" s="9" t="s">
        <v>15</v>
      </c>
      <c r="G20" s="70">
        <f>E20*A20</f>
        <v>26176.2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106</v>
      </c>
      <c r="D22" s="55"/>
      <c r="E22" s="25"/>
      <c r="F22" s="21"/>
      <c r="G22" s="75"/>
    </row>
    <row r="23" spans="1:7">
      <c r="A23" s="9">
        <v>3</v>
      </c>
      <c r="B23" s="9" t="s">
        <v>13</v>
      </c>
      <c r="C23" s="68" t="s">
        <v>126</v>
      </c>
      <c r="D23" s="69">
        <v>33995</v>
      </c>
      <c r="E23" s="13">
        <f>(D23*0.76)-6500</f>
        <v>19336.2</v>
      </c>
      <c r="F23" s="9" t="s">
        <v>15</v>
      </c>
      <c r="G23" s="70">
        <f>E23*A23</f>
        <v>58008.6</v>
      </c>
    </row>
    <row r="24" spans="1:7">
      <c r="A24" s="15"/>
      <c r="B24" s="15"/>
      <c r="C24" s="71" t="s">
        <v>21</v>
      </c>
      <c r="D24" s="72"/>
      <c r="E24" s="19"/>
      <c r="F24" s="15"/>
      <c r="G24" s="73"/>
    </row>
    <row r="25" ht="15" spans="1:7">
      <c r="A25" s="21"/>
      <c r="B25" s="21"/>
      <c r="C25" s="74" t="s">
        <v>127</v>
      </c>
      <c r="D25" s="55"/>
      <c r="E25" s="25"/>
      <c r="F25" s="21"/>
      <c r="G25" s="75"/>
    </row>
    <row r="26" ht="17.25" spans="1:7">
      <c r="A26" s="27" t="s">
        <v>23</v>
      </c>
      <c r="B26" s="35"/>
      <c r="C26" s="35"/>
      <c r="D26" s="28"/>
      <c r="E26" s="29"/>
      <c r="F26" s="36" t="s">
        <v>15</v>
      </c>
      <c r="G26" s="31">
        <f>SUM(G20:G25)</f>
        <v>84184.8</v>
      </c>
    </row>
    <row r="27" ht="15" spans="1:7">
      <c r="A27" s="51" t="s">
        <v>24</v>
      </c>
      <c r="B27" s="52"/>
      <c r="C27" s="53"/>
      <c r="D27" s="54"/>
      <c r="E27" s="55"/>
      <c r="F27" s="21" t="s">
        <v>15</v>
      </c>
      <c r="G27" s="56">
        <v>121580</v>
      </c>
    </row>
    <row r="28" customFormat="1" ht="15.75" spans="1:8">
      <c r="A28" s="39" t="s">
        <v>25</v>
      </c>
      <c r="B28" s="57"/>
      <c r="C28" s="57"/>
      <c r="D28" s="40"/>
      <c r="E28" s="41"/>
      <c r="F28" s="42" t="s">
        <v>15</v>
      </c>
      <c r="G28" s="43">
        <v>600</v>
      </c>
      <c r="H28" s="2"/>
    </row>
    <row r="29" ht="17.25" spans="1:7">
      <c r="A29" s="27" t="s">
        <v>26</v>
      </c>
      <c r="B29" s="35"/>
      <c r="C29" s="35"/>
      <c r="D29" s="28"/>
      <c r="E29" s="29"/>
      <c r="F29" s="36" t="s">
        <v>15</v>
      </c>
      <c r="G29" s="31">
        <f>SUM(G26:G28)</f>
        <v>206364.8</v>
      </c>
    </row>
    <row r="30" ht="16.5" spans="1:7">
      <c r="A30" s="32"/>
      <c r="B30" s="32"/>
      <c r="C30" s="32"/>
      <c r="D30" s="32"/>
      <c r="E30" s="32"/>
      <c r="F30" s="33"/>
      <c r="G30" s="34"/>
    </row>
    <row r="31" ht="15" customHeight="1" spans="2:3">
      <c r="B31" s="44"/>
      <c r="C31" s="4" t="s">
        <v>111</v>
      </c>
    </row>
    <row r="32" ht="26.25" spans="1:7">
      <c r="A32" s="5" t="s">
        <v>7</v>
      </c>
      <c r="B32" s="5" t="s">
        <v>8</v>
      </c>
      <c r="C32" s="5" t="s">
        <v>9</v>
      </c>
      <c r="D32" s="5" t="s">
        <v>10</v>
      </c>
      <c r="E32" s="6" t="s">
        <v>11</v>
      </c>
      <c r="F32" s="7"/>
      <c r="G32" s="8" t="s">
        <v>12</v>
      </c>
    </row>
    <row r="33" spans="1:7">
      <c r="A33" s="9">
        <v>1</v>
      </c>
      <c r="B33" s="9" t="s">
        <v>13</v>
      </c>
      <c r="C33" s="68" t="s">
        <v>112</v>
      </c>
      <c r="D33" s="69">
        <v>60595</v>
      </c>
      <c r="E33" s="13">
        <f>(D33*0.76)-7000</f>
        <v>39052.2</v>
      </c>
      <c r="F33" s="9" t="s">
        <v>15</v>
      </c>
      <c r="G33" s="70">
        <f>E33*A33</f>
        <v>39052.2</v>
      </c>
    </row>
    <row r="34" spans="1:7">
      <c r="A34" s="15"/>
      <c r="B34" s="15"/>
      <c r="C34" s="71" t="s">
        <v>57</v>
      </c>
      <c r="D34" s="72"/>
      <c r="E34" s="19"/>
      <c r="F34" s="15"/>
      <c r="G34" s="73"/>
    </row>
    <row r="35" ht="15" spans="1:7">
      <c r="A35" s="21"/>
      <c r="B35" s="21"/>
      <c r="C35" s="74" t="s">
        <v>106</v>
      </c>
      <c r="D35" s="55"/>
      <c r="E35" s="25"/>
      <c r="F35" s="21"/>
      <c r="G35" s="75"/>
    </row>
    <row r="36" spans="1:7">
      <c r="A36" s="76">
        <v>3</v>
      </c>
      <c r="B36" s="76" t="s">
        <v>13</v>
      </c>
      <c r="C36" s="77" t="s">
        <v>138</v>
      </c>
      <c r="D36" s="78">
        <v>47595</v>
      </c>
      <c r="E36" s="79">
        <f>(D36*0.76)-7000</f>
        <v>29172.2</v>
      </c>
      <c r="F36" s="76" t="s">
        <v>15</v>
      </c>
      <c r="G36" s="80">
        <f>E36*A36</f>
        <v>87516.6</v>
      </c>
    </row>
    <row r="37" spans="1:7">
      <c r="A37" s="81"/>
      <c r="B37" s="81"/>
      <c r="C37" s="82" t="s">
        <v>57</v>
      </c>
      <c r="D37" s="83"/>
      <c r="E37" s="84"/>
      <c r="F37" s="81"/>
      <c r="G37" s="85"/>
    </row>
    <row r="38" ht="15" spans="1:7">
      <c r="A38" s="86"/>
      <c r="B38" s="86"/>
      <c r="C38" s="87" t="s">
        <v>139</v>
      </c>
      <c r="D38" s="88"/>
      <c r="E38" s="89"/>
      <c r="F38" s="86"/>
      <c r="G38" s="90"/>
    </row>
    <row r="39" ht="17.25" spans="1:7">
      <c r="A39" s="27" t="s">
        <v>23</v>
      </c>
      <c r="B39" s="35"/>
      <c r="C39" s="35"/>
      <c r="D39" s="28"/>
      <c r="E39" s="29"/>
      <c r="F39" s="36" t="s">
        <v>15</v>
      </c>
      <c r="G39" s="31">
        <f>SUM(G33:G38)</f>
        <v>126568.8</v>
      </c>
    </row>
    <row r="40" ht="15" spans="1:7">
      <c r="A40" s="51" t="s">
        <v>24</v>
      </c>
      <c r="B40" s="52"/>
      <c r="C40" s="53"/>
      <c r="D40" s="54"/>
      <c r="E40" s="55"/>
      <c r="F40" s="21" t="s">
        <v>15</v>
      </c>
      <c r="G40" s="56">
        <v>121580</v>
      </c>
    </row>
    <row r="41" customFormat="1" ht="15.75" spans="1:8">
      <c r="A41" s="39" t="s">
        <v>25</v>
      </c>
      <c r="B41" s="57"/>
      <c r="C41" s="57"/>
      <c r="D41" s="40"/>
      <c r="E41" s="41"/>
      <c r="F41" s="42" t="s">
        <v>15</v>
      </c>
      <c r="G41" s="43">
        <v>600</v>
      </c>
      <c r="H41" s="2"/>
    </row>
    <row r="42" ht="17.25" spans="1:7">
      <c r="A42" s="27" t="s">
        <v>26</v>
      </c>
      <c r="B42" s="35"/>
      <c r="C42" s="35"/>
      <c r="D42" s="28"/>
      <c r="E42" s="29"/>
      <c r="F42" s="36" t="s">
        <v>15</v>
      </c>
      <c r="G42" s="31">
        <f>SUM(G39:G41)</f>
        <v>248748.8</v>
      </c>
    </row>
    <row r="43" ht="16.5" spans="1:7">
      <c r="A43" s="32"/>
      <c r="B43" s="32"/>
      <c r="C43" s="32"/>
      <c r="D43" s="32"/>
      <c r="E43" s="32"/>
      <c r="F43" s="33"/>
      <c r="G43" s="34"/>
    </row>
    <row r="44" spans="1:1">
      <c r="A44" s="1" t="s">
        <v>27</v>
      </c>
    </row>
    <row r="45" spans="2:2">
      <c r="B45" s="1" t="s">
        <v>28</v>
      </c>
    </row>
    <row r="47" s="1" customFormat="1" spans="1:1">
      <c r="A47" s="1" t="s">
        <v>29</v>
      </c>
    </row>
    <row r="48" customFormat="1" ht="15" spans="1:2">
      <c r="A48" s="49"/>
      <c r="B48" s="1" t="s">
        <v>30</v>
      </c>
    </row>
    <row r="49" customFormat="1" ht="15" spans="1:2">
      <c r="A49" s="49"/>
      <c r="B49" s="1" t="s">
        <v>31</v>
      </c>
    </row>
    <row r="50" customFormat="1" ht="15" spans="1:2">
      <c r="A50" s="49"/>
      <c r="B50" s="91" t="s">
        <v>32</v>
      </c>
    </row>
    <row r="51" customFormat="1" ht="15" spans="1:2">
      <c r="A51" s="49"/>
      <c r="B51" s="1"/>
    </row>
    <row r="52" spans="1:1">
      <c r="A52" s="1" t="s">
        <v>33</v>
      </c>
    </row>
    <row r="53" spans="2:2">
      <c r="B53" s="1" t="s">
        <v>35</v>
      </c>
    </row>
    <row r="55" s="1" customFormat="1" spans="1:1">
      <c r="A55" s="1" t="s">
        <v>36</v>
      </c>
    </row>
    <row r="56" s="1" customFormat="1" spans="2:2">
      <c r="B56" s="1" t="s">
        <v>37</v>
      </c>
    </row>
    <row r="57" spans="2:2">
      <c r="B57" s="44" t="s">
        <v>38</v>
      </c>
    </row>
    <row r="59" spans="2:2">
      <c r="B59" s="1" t="s">
        <v>39</v>
      </c>
    </row>
    <row r="60" spans="2:2">
      <c r="B60" s="1" t="s">
        <v>40</v>
      </c>
    </row>
    <row r="61" spans="2:2">
      <c r="B61" s="46"/>
    </row>
    <row r="62" spans="2:2">
      <c r="B62" s="46" t="s">
        <v>525</v>
      </c>
    </row>
    <row r="65" spans="1:1">
      <c r="A65" s="1" t="s">
        <v>41</v>
      </c>
    </row>
    <row r="68" spans="1:1">
      <c r="A68" s="1" t="s">
        <v>42</v>
      </c>
    </row>
    <row r="69" spans="1:1">
      <c r="A69" s="1" t="s">
        <v>43</v>
      </c>
    </row>
    <row r="72" spans="1:4">
      <c r="A72" s="1" t="s">
        <v>44</v>
      </c>
      <c r="D72" s="1" t="s">
        <v>45</v>
      </c>
    </row>
    <row r="75" spans="1:4">
      <c r="A75" s="1" t="s">
        <v>46</v>
      </c>
      <c r="D75" s="1" t="s">
        <v>47</v>
      </c>
    </row>
    <row r="76" spans="1:4">
      <c r="A76" s="1" t="s">
        <v>48</v>
      </c>
      <c r="D76" s="1" t="s">
        <v>49</v>
      </c>
    </row>
    <row r="80" spans="1:5">
      <c r="A80" s="1" t="s">
        <v>526</v>
      </c>
      <c r="D80" s="1" t="s">
        <v>51</v>
      </c>
      <c r="E80" s="1" t="s">
        <v>52</v>
      </c>
    </row>
    <row r="81" spans="1:5">
      <c r="A81" s="1" t="s">
        <v>201</v>
      </c>
      <c r="E81" s="1" t="s">
        <v>54</v>
      </c>
    </row>
  </sheetData>
  <mergeCells count="31">
    <mergeCell ref="A4:B4"/>
    <mergeCell ref="A26:E26"/>
    <mergeCell ref="A28:E28"/>
    <mergeCell ref="A29:E29"/>
    <mergeCell ref="A39:E39"/>
    <mergeCell ref="A41:E41"/>
    <mergeCell ref="A42:E42"/>
    <mergeCell ref="A20:A22"/>
    <mergeCell ref="A23:A25"/>
    <mergeCell ref="A33:A35"/>
    <mergeCell ref="A36:A38"/>
    <mergeCell ref="B20:B22"/>
    <mergeCell ref="B23:B25"/>
    <mergeCell ref="B33:B35"/>
    <mergeCell ref="B36:B38"/>
    <mergeCell ref="D20:D22"/>
    <mergeCell ref="D23:D25"/>
    <mergeCell ref="D33:D35"/>
    <mergeCell ref="D36:D38"/>
    <mergeCell ref="E20:E22"/>
    <mergeCell ref="E23:E25"/>
    <mergeCell ref="E33:E35"/>
    <mergeCell ref="E36:E38"/>
    <mergeCell ref="F20:F22"/>
    <mergeCell ref="F23:F25"/>
    <mergeCell ref="F33:F35"/>
    <mergeCell ref="F36:F38"/>
    <mergeCell ref="G20:G22"/>
    <mergeCell ref="G23:G25"/>
    <mergeCell ref="G33:G35"/>
    <mergeCell ref="G36:G38"/>
  </mergeCells>
  <pageMargins left="0.393055555555556" right="0.17" top="0.84" bottom="0.590277777777778" header="0.5" footer="0.196527777777778"/>
  <pageSetup paperSize="1" scale="59" orientation="portrait" horizontalDpi="120" verticalDpi="72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3"/>
  <sheetViews>
    <sheetView topLeftCell="A48" workbookViewId="0">
      <selection activeCell="C72" sqref="C7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46104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527</v>
      </c>
      <c r="B7" s="3"/>
    </row>
    <row r="8" spans="1:2">
      <c r="A8" s="3" t="s">
        <v>528</v>
      </c>
      <c r="B8" s="3"/>
    </row>
    <row r="9" spans="1:2">
      <c r="A9" s="1" t="s">
        <v>529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359</v>
      </c>
    </row>
    <row r="18" ht="6" customHeight="1"/>
    <row r="19" ht="15" customHeight="1" spans="2:3">
      <c r="B19" s="44"/>
      <c r="C19" s="4" t="s">
        <v>530</v>
      </c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68" t="s">
        <v>126</v>
      </c>
      <c r="D21" s="69">
        <v>33995</v>
      </c>
      <c r="E21" s="13">
        <f>(D21*0.76)-6500</f>
        <v>19336.2</v>
      </c>
      <c r="F21" s="9" t="s">
        <v>15</v>
      </c>
      <c r="G21" s="70">
        <f>E21*A21</f>
        <v>19336.2</v>
      </c>
    </row>
    <row r="22" spans="1:7">
      <c r="A22" s="15"/>
      <c r="B22" s="15"/>
      <c r="C22" s="71" t="s">
        <v>21</v>
      </c>
      <c r="D22" s="72"/>
      <c r="E22" s="19"/>
      <c r="F22" s="15"/>
      <c r="G22" s="73"/>
    </row>
    <row r="23" ht="15" spans="1:7">
      <c r="A23" s="21"/>
      <c r="B23" s="21"/>
      <c r="C23" s="74" t="s">
        <v>127</v>
      </c>
      <c r="D23" s="55"/>
      <c r="E23" s="25"/>
      <c r="F23" s="21"/>
      <c r="G23" s="75"/>
    </row>
    <row r="24" spans="1:7">
      <c r="A24" s="9">
        <v>1</v>
      </c>
      <c r="B24" s="9" t="s">
        <v>13</v>
      </c>
      <c r="C24" s="68" t="s">
        <v>20</v>
      </c>
      <c r="D24" s="69">
        <v>30995</v>
      </c>
      <c r="E24" s="13">
        <f>(D24*0.76)-6500</f>
        <v>17056.2</v>
      </c>
      <c r="F24" s="9" t="s">
        <v>15</v>
      </c>
      <c r="G24" s="70">
        <f>E24*A24</f>
        <v>17056.2</v>
      </c>
    </row>
    <row r="25" spans="1:7">
      <c r="A25" s="15"/>
      <c r="B25" s="15"/>
      <c r="C25" s="71" t="s">
        <v>21</v>
      </c>
      <c r="D25" s="72"/>
      <c r="E25" s="19"/>
      <c r="F25" s="15"/>
      <c r="G25" s="73"/>
    </row>
    <row r="26" ht="15" spans="1:7">
      <c r="A26" s="21"/>
      <c r="B26" s="21"/>
      <c r="C26" s="74" t="s">
        <v>22</v>
      </c>
      <c r="D26" s="55"/>
      <c r="E26" s="25"/>
      <c r="F26" s="21"/>
      <c r="G26" s="75"/>
    </row>
    <row r="27" ht="17.25" spans="1:7">
      <c r="A27" s="27" t="s">
        <v>23</v>
      </c>
      <c r="B27" s="35"/>
      <c r="C27" s="35"/>
      <c r="D27" s="28"/>
      <c r="E27" s="29"/>
      <c r="F27" s="36" t="s">
        <v>15</v>
      </c>
      <c r="G27" s="31">
        <f>SUM(G21:G26)</f>
        <v>36392.4</v>
      </c>
    </row>
    <row r="28" ht="15" spans="1:7">
      <c r="A28" s="51" t="s">
        <v>24</v>
      </c>
      <c r="B28" s="52"/>
      <c r="C28" s="53"/>
      <c r="D28" s="54"/>
      <c r="E28" s="55"/>
      <c r="F28" s="21" t="s">
        <v>15</v>
      </c>
      <c r="G28" s="56">
        <v>26090</v>
      </c>
    </row>
    <row r="29" customFormat="1" ht="15.75" spans="1:8">
      <c r="A29" s="39" t="s">
        <v>25</v>
      </c>
      <c r="B29" s="57"/>
      <c r="C29" s="57"/>
      <c r="D29" s="40"/>
      <c r="E29" s="41"/>
      <c r="F29" s="42" t="s">
        <v>15</v>
      </c>
      <c r="G29" s="43">
        <v>600</v>
      </c>
      <c r="H29" s="2"/>
    </row>
    <row r="30" ht="17.25" spans="1:7">
      <c r="A30" s="27" t="s">
        <v>26</v>
      </c>
      <c r="B30" s="35"/>
      <c r="C30" s="35"/>
      <c r="D30" s="28"/>
      <c r="E30" s="29"/>
      <c r="F30" s="36" t="s">
        <v>15</v>
      </c>
      <c r="G30" s="31">
        <f>SUM(G27:G29)</f>
        <v>63082.4</v>
      </c>
    </row>
    <row r="31" ht="16.5" spans="1:7">
      <c r="A31" s="32"/>
      <c r="B31" s="32"/>
      <c r="C31" s="32"/>
      <c r="D31" s="32"/>
      <c r="E31" s="32"/>
      <c r="F31" s="33"/>
      <c r="G31" s="34"/>
    </row>
    <row r="32" ht="15" customHeight="1" spans="2:3">
      <c r="B32" s="44"/>
      <c r="C32" s="4" t="s">
        <v>531</v>
      </c>
    </row>
    <row r="33" ht="26.25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pans="1:7">
      <c r="A34" s="76">
        <v>1</v>
      </c>
      <c r="B34" s="76" t="s">
        <v>13</v>
      </c>
      <c r="C34" s="77" t="s">
        <v>138</v>
      </c>
      <c r="D34" s="78">
        <v>47595</v>
      </c>
      <c r="E34" s="79">
        <f>(D34*0.76)-7000</f>
        <v>29172.2</v>
      </c>
      <c r="F34" s="76" t="s">
        <v>15</v>
      </c>
      <c r="G34" s="80">
        <f>E34*A34</f>
        <v>29172.2</v>
      </c>
    </row>
    <row r="35" spans="1:7">
      <c r="A35" s="81"/>
      <c r="B35" s="81"/>
      <c r="C35" s="82" t="s">
        <v>57</v>
      </c>
      <c r="D35" s="83"/>
      <c r="E35" s="84"/>
      <c r="F35" s="81"/>
      <c r="G35" s="85"/>
    </row>
    <row r="36" ht="15" spans="1:7">
      <c r="A36" s="86"/>
      <c r="B36" s="86"/>
      <c r="C36" s="87" t="s">
        <v>139</v>
      </c>
      <c r="D36" s="88"/>
      <c r="E36" s="89"/>
      <c r="F36" s="86"/>
      <c r="G36" s="90"/>
    </row>
    <row r="37" spans="1:7">
      <c r="A37" s="9">
        <v>1</v>
      </c>
      <c r="B37" s="9" t="s">
        <v>13</v>
      </c>
      <c r="C37" s="68" t="s">
        <v>56</v>
      </c>
      <c r="D37" s="69">
        <v>43595</v>
      </c>
      <c r="E37" s="13">
        <f>(D37*0.76)-7000</f>
        <v>26132.2</v>
      </c>
      <c r="F37" s="9" t="s">
        <v>15</v>
      </c>
      <c r="G37" s="70">
        <f>E37*A37</f>
        <v>26132.2</v>
      </c>
    </row>
    <row r="38" spans="1:7">
      <c r="A38" s="15"/>
      <c r="B38" s="15"/>
      <c r="C38" s="71" t="s">
        <v>57</v>
      </c>
      <c r="D38" s="72"/>
      <c r="E38" s="19"/>
      <c r="F38" s="15"/>
      <c r="G38" s="73"/>
    </row>
    <row r="39" ht="15" spans="1:7">
      <c r="A39" s="21"/>
      <c r="B39" s="21"/>
      <c r="C39" s="74" t="s">
        <v>58</v>
      </c>
      <c r="D39" s="55"/>
      <c r="E39" s="25"/>
      <c r="F39" s="21"/>
      <c r="G39" s="75"/>
    </row>
    <row r="40" ht="17.25" spans="1:7">
      <c r="A40" s="27" t="s">
        <v>23</v>
      </c>
      <c r="B40" s="35"/>
      <c r="C40" s="35"/>
      <c r="D40" s="28"/>
      <c r="E40" s="29"/>
      <c r="F40" s="36" t="s">
        <v>15</v>
      </c>
      <c r="G40" s="31">
        <f>SUM(G34:G39)</f>
        <v>55304.4</v>
      </c>
    </row>
    <row r="41" ht="15" spans="1:7">
      <c r="A41" s="51" t="s">
        <v>24</v>
      </c>
      <c r="B41" s="52"/>
      <c r="C41" s="53"/>
      <c r="D41" s="54"/>
      <c r="E41" s="55"/>
      <c r="F41" s="21" t="s">
        <v>15</v>
      </c>
      <c r="G41" s="56">
        <v>26090</v>
      </c>
    </row>
    <row r="42" customFormat="1" ht="15.75" spans="1:8">
      <c r="A42" s="39" t="s">
        <v>25</v>
      </c>
      <c r="B42" s="57"/>
      <c r="C42" s="57"/>
      <c r="D42" s="40"/>
      <c r="E42" s="41"/>
      <c r="F42" s="42" t="s">
        <v>15</v>
      </c>
      <c r="G42" s="43">
        <v>600</v>
      </c>
      <c r="H42" s="2"/>
    </row>
    <row r="43" ht="17.25" spans="1:7">
      <c r="A43" s="27" t="s">
        <v>26</v>
      </c>
      <c r="B43" s="35"/>
      <c r="C43" s="35"/>
      <c r="D43" s="28"/>
      <c r="E43" s="29"/>
      <c r="F43" s="36" t="s">
        <v>15</v>
      </c>
      <c r="G43" s="31">
        <f>SUM(G40:G42)</f>
        <v>81994.4</v>
      </c>
    </row>
    <row r="44" ht="16.5" spans="1:7">
      <c r="A44" s="32"/>
      <c r="B44" s="32"/>
      <c r="C44" s="32"/>
      <c r="D44" s="32"/>
      <c r="E44" s="32"/>
      <c r="F44" s="33"/>
      <c r="G44" s="34"/>
    </row>
    <row r="45" spans="1:1">
      <c r="A45" s="1" t="s">
        <v>27</v>
      </c>
    </row>
    <row r="46" spans="2:2">
      <c r="B46" s="1" t="s">
        <v>28</v>
      </c>
    </row>
    <row r="48" s="1" customFormat="1" spans="1:1">
      <c r="A48" s="1" t="s">
        <v>29</v>
      </c>
    </row>
    <row r="49" customFormat="1" ht="15" spans="1:2">
      <c r="A49" s="49"/>
      <c r="B49" s="1" t="s">
        <v>30</v>
      </c>
    </row>
    <row r="50" customFormat="1" ht="15" spans="1:2">
      <c r="A50" s="49"/>
      <c r="B50" s="1" t="s">
        <v>31</v>
      </c>
    </row>
    <row r="51" customFormat="1" ht="15" spans="1:2">
      <c r="A51" s="49"/>
      <c r="B51" s="91" t="s">
        <v>32</v>
      </c>
    </row>
    <row r="52" customFormat="1" ht="15" spans="1:2">
      <c r="A52" s="49"/>
      <c r="B52" s="1"/>
    </row>
    <row r="53" spans="1:1">
      <c r="A53" s="1" t="s">
        <v>33</v>
      </c>
    </row>
    <row r="54" spans="2:2">
      <c r="B54" s="1" t="s">
        <v>35</v>
      </c>
    </row>
    <row r="56" s="1" customFormat="1" spans="1:1">
      <c r="A56" s="1" t="s">
        <v>36</v>
      </c>
    </row>
    <row r="57" s="1" customFormat="1" spans="2:2">
      <c r="B57" s="1" t="s">
        <v>37</v>
      </c>
    </row>
    <row r="58" spans="2:2">
      <c r="B58" s="44" t="s">
        <v>38</v>
      </c>
    </row>
    <row r="60" spans="2:2">
      <c r="B60" s="1" t="s">
        <v>39</v>
      </c>
    </row>
    <row r="61" spans="2:2">
      <c r="B61" s="1" t="s">
        <v>40</v>
      </c>
    </row>
    <row r="62" spans="2:2">
      <c r="B62" s="46"/>
    </row>
    <row r="63" spans="2:2">
      <c r="B63" s="46"/>
    </row>
    <row r="64" spans="2:2">
      <c r="B64" s="46"/>
    </row>
    <row r="67" spans="1:1">
      <c r="A67" s="1" t="s">
        <v>41</v>
      </c>
    </row>
    <row r="70" spans="1:1">
      <c r="A70" s="1" t="s">
        <v>42</v>
      </c>
    </row>
    <row r="71" spans="1:1">
      <c r="A71" s="1" t="s">
        <v>43</v>
      </c>
    </row>
    <row r="74" spans="1:4">
      <c r="A74" s="1" t="s">
        <v>44</v>
      </c>
      <c r="D74" s="1" t="s">
        <v>45</v>
      </c>
    </row>
    <row r="77" spans="1:4">
      <c r="A77" s="1" t="s">
        <v>46</v>
      </c>
      <c r="D77" s="1" t="s">
        <v>47</v>
      </c>
    </row>
    <row r="78" spans="1:4">
      <c r="A78" s="1" t="s">
        <v>48</v>
      </c>
      <c r="D78" s="1" t="s">
        <v>49</v>
      </c>
    </row>
    <row r="82" spans="1:5">
      <c r="A82" s="1" t="s">
        <v>532</v>
      </c>
      <c r="D82" s="1" t="s">
        <v>51</v>
      </c>
      <c r="E82" s="1" t="s">
        <v>52</v>
      </c>
    </row>
    <row r="83" spans="1:5">
      <c r="A83" s="1" t="s">
        <v>336</v>
      </c>
      <c r="E83" s="1" t="s">
        <v>54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58" orientation="portrait" horizontalDpi="120" verticalDpi="72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3"/>
  <sheetViews>
    <sheetView topLeftCell="A58" workbookViewId="0">
      <selection activeCell="A83" sqref="A83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46104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527</v>
      </c>
      <c r="B7" s="3"/>
    </row>
    <row r="8" spans="1:2">
      <c r="A8" s="3" t="s">
        <v>528</v>
      </c>
      <c r="B8" s="3"/>
    </row>
    <row r="9" spans="1:2">
      <c r="A9" s="1" t="s">
        <v>529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533</v>
      </c>
    </row>
    <row r="18" ht="6" customHeight="1"/>
    <row r="19" ht="15" customHeight="1" spans="2:3">
      <c r="B19" s="44"/>
      <c r="C19" s="4" t="s">
        <v>530</v>
      </c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68" t="s">
        <v>126</v>
      </c>
      <c r="D21" s="69">
        <v>33995</v>
      </c>
      <c r="E21" s="13">
        <f>(D21*0.76)-6500</f>
        <v>19336.2</v>
      </c>
      <c r="F21" s="9" t="s">
        <v>15</v>
      </c>
      <c r="G21" s="70">
        <f>E21*A21</f>
        <v>19336.2</v>
      </c>
    </row>
    <row r="22" spans="1:7">
      <c r="A22" s="15"/>
      <c r="B22" s="15"/>
      <c r="C22" s="71" t="s">
        <v>21</v>
      </c>
      <c r="D22" s="72"/>
      <c r="E22" s="19"/>
      <c r="F22" s="15"/>
      <c r="G22" s="73"/>
    </row>
    <row r="23" ht="15" spans="1:7">
      <c r="A23" s="21"/>
      <c r="B23" s="21"/>
      <c r="C23" s="74" t="s">
        <v>127</v>
      </c>
      <c r="D23" s="55"/>
      <c r="E23" s="25"/>
      <c r="F23" s="21"/>
      <c r="G23" s="75"/>
    </row>
    <row r="24" spans="1:7">
      <c r="A24" s="9">
        <v>1</v>
      </c>
      <c r="B24" s="9" t="s">
        <v>13</v>
      </c>
      <c r="C24" s="68" t="s">
        <v>20</v>
      </c>
      <c r="D24" s="69">
        <v>30995</v>
      </c>
      <c r="E24" s="13">
        <f>(D24*0.76)-6500</f>
        <v>17056.2</v>
      </c>
      <c r="F24" s="9" t="s">
        <v>15</v>
      </c>
      <c r="G24" s="70">
        <f>E24*A24</f>
        <v>17056.2</v>
      </c>
    </row>
    <row r="25" spans="1:7">
      <c r="A25" s="15"/>
      <c r="B25" s="15"/>
      <c r="C25" s="71" t="s">
        <v>21</v>
      </c>
      <c r="D25" s="72"/>
      <c r="E25" s="19"/>
      <c r="F25" s="15"/>
      <c r="G25" s="73"/>
    </row>
    <row r="26" ht="15" spans="1:7">
      <c r="A26" s="21"/>
      <c r="B26" s="21"/>
      <c r="C26" s="74" t="s">
        <v>22</v>
      </c>
      <c r="D26" s="55"/>
      <c r="E26" s="25"/>
      <c r="F26" s="21"/>
      <c r="G26" s="75"/>
    </row>
    <row r="27" ht="17.25" spans="1:7">
      <c r="A27" s="27" t="s">
        <v>23</v>
      </c>
      <c r="B27" s="35"/>
      <c r="C27" s="35"/>
      <c r="D27" s="28"/>
      <c r="E27" s="29"/>
      <c r="F27" s="36" t="s">
        <v>15</v>
      </c>
      <c r="G27" s="31">
        <f>SUM(G21:G26)</f>
        <v>36392.4</v>
      </c>
    </row>
    <row r="28" ht="15" spans="1:7">
      <c r="A28" s="51" t="s">
        <v>24</v>
      </c>
      <c r="B28" s="52"/>
      <c r="C28" s="53"/>
      <c r="D28" s="54"/>
      <c r="E28" s="55"/>
      <c r="F28" s="21" t="s">
        <v>15</v>
      </c>
      <c r="G28" s="56">
        <v>23390</v>
      </c>
    </row>
    <row r="29" customFormat="1" ht="15.75" spans="1:8">
      <c r="A29" s="39" t="s">
        <v>25</v>
      </c>
      <c r="B29" s="57"/>
      <c r="C29" s="57"/>
      <c r="D29" s="40"/>
      <c r="E29" s="41"/>
      <c r="F29" s="42" t="s">
        <v>15</v>
      </c>
      <c r="G29" s="43">
        <v>600</v>
      </c>
      <c r="H29" s="2"/>
    </row>
    <row r="30" ht="17.25" spans="1:7">
      <c r="A30" s="27" t="s">
        <v>26</v>
      </c>
      <c r="B30" s="35"/>
      <c r="C30" s="35"/>
      <c r="D30" s="28"/>
      <c r="E30" s="29"/>
      <c r="F30" s="36" t="s">
        <v>15</v>
      </c>
      <c r="G30" s="31">
        <f>SUM(G27:G29)</f>
        <v>60382.4</v>
      </c>
    </row>
    <row r="31" ht="16.5" spans="1:7">
      <c r="A31" s="32"/>
      <c r="B31" s="32"/>
      <c r="C31" s="32"/>
      <c r="D31" s="32"/>
      <c r="E31" s="32"/>
      <c r="F31" s="33"/>
      <c r="G31" s="34"/>
    </row>
    <row r="32" ht="15" customHeight="1" spans="2:3">
      <c r="B32" s="44"/>
      <c r="C32" s="4" t="s">
        <v>531</v>
      </c>
    </row>
    <row r="33" ht="26.25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pans="1:7">
      <c r="A34" s="76">
        <v>1</v>
      </c>
      <c r="B34" s="76" t="s">
        <v>13</v>
      </c>
      <c r="C34" s="77" t="s">
        <v>138</v>
      </c>
      <c r="D34" s="78">
        <v>47595</v>
      </c>
      <c r="E34" s="79">
        <f>(D34*0.76)-7000</f>
        <v>29172.2</v>
      </c>
      <c r="F34" s="76" t="s">
        <v>15</v>
      </c>
      <c r="G34" s="80">
        <f>E34*A34</f>
        <v>29172.2</v>
      </c>
    </row>
    <row r="35" spans="1:7">
      <c r="A35" s="81"/>
      <c r="B35" s="81"/>
      <c r="C35" s="82" t="s">
        <v>57</v>
      </c>
      <c r="D35" s="83"/>
      <c r="E35" s="84"/>
      <c r="F35" s="81"/>
      <c r="G35" s="85"/>
    </row>
    <row r="36" ht="15" spans="1:7">
      <c r="A36" s="86"/>
      <c r="B36" s="86"/>
      <c r="C36" s="87" t="s">
        <v>139</v>
      </c>
      <c r="D36" s="88"/>
      <c r="E36" s="89"/>
      <c r="F36" s="86"/>
      <c r="G36" s="90"/>
    </row>
    <row r="37" spans="1:7">
      <c r="A37" s="9">
        <v>1</v>
      </c>
      <c r="B37" s="9" t="s">
        <v>13</v>
      </c>
      <c r="C37" s="68" t="s">
        <v>56</v>
      </c>
      <c r="D37" s="69">
        <v>43595</v>
      </c>
      <c r="E37" s="13">
        <f>(D37*0.76)-7000</f>
        <v>26132.2</v>
      </c>
      <c r="F37" s="9" t="s">
        <v>15</v>
      </c>
      <c r="G37" s="70">
        <f>E37*A37</f>
        <v>26132.2</v>
      </c>
    </row>
    <row r="38" spans="1:7">
      <c r="A38" s="15"/>
      <c r="B38" s="15"/>
      <c r="C38" s="71" t="s">
        <v>57</v>
      </c>
      <c r="D38" s="72"/>
      <c r="E38" s="19"/>
      <c r="F38" s="15"/>
      <c r="G38" s="73"/>
    </row>
    <row r="39" ht="15" spans="1:7">
      <c r="A39" s="21"/>
      <c r="B39" s="21"/>
      <c r="C39" s="74" t="s">
        <v>58</v>
      </c>
      <c r="D39" s="55"/>
      <c r="E39" s="25"/>
      <c r="F39" s="21"/>
      <c r="G39" s="75"/>
    </row>
    <row r="40" ht="17.25" spans="1:7">
      <c r="A40" s="27" t="s">
        <v>23</v>
      </c>
      <c r="B40" s="35"/>
      <c r="C40" s="35"/>
      <c r="D40" s="28"/>
      <c r="E40" s="29"/>
      <c r="F40" s="36" t="s">
        <v>15</v>
      </c>
      <c r="G40" s="31">
        <f>SUM(G34:G39)</f>
        <v>55304.4</v>
      </c>
    </row>
    <row r="41" ht="15" spans="1:7">
      <c r="A41" s="51" t="s">
        <v>24</v>
      </c>
      <c r="B41" s="52"/>
      <c r="C41" s="53"/>
      <c r="D41" s="54"/>
      <c r="E41" s="55"/>
      <c r="F41" s="21" t="s">
        <v>15</v>
      </c>
      <c r="G41" s="56">
        <v>23390</v>
      </c>
    </row>
    <row r="42" customFormat="1" ht="15.75" spans="1:8">
      <c r="A42" s="39" t="s">
        <v>25</v>
      </c>
      <c r="B42" s="57"/>
      <c r="C42" s="57"/>
      <c r="D42" s="40"/>
      <c r="E42" s="41"/>
      <c r="F42" s="42" t="s">
        <v>15</v>
      </c>
      <c r="G42" s="43">
        <v>600</v>
      </c>
      <c r="H42" s="2"/>
    </row>
    <row r="43" ht="17.25" spans="1:7">
      <c r="A43" s="27" t="s">
        <v>26</v>
      </c>
      <c r="B43" s="35"/>
      <c r="C43" s="35"/>
      <c r="D43" s="28"/>
      <c r="E43" s="29"/>
      <c r="F43" s="36" t="s">
        <v>15</v>
      </c>
      <c r="G43" s="31">
        <f>SUM(G40:G42)</f>
        <v>79294.4</v>
      </c>
    </row>
    <row r="44" ht="16.5" spans="1:7">
      <c r="A44" s="32"/>
      <c r="B44" s="32"/>
      <c r="C44" s="32"/>
      <c r="D44" s="32"/>
      <c r="E44" s="32"/>
      <c r="F44" s="33"/>
      <c r="G44" s="34"/>
    </row>
    <row r="45" spans="1:1">
      <c r="A45" s="1" t="s">
        <v>27</v>
      </c>
    </row>
    <row r="46" spans="2:2">
      <c r="B46" s="1" t="s">
        <v>28</v>
      </c>
    </row>
    <row r="48" s="1" customFormat="1" spans="1:1">
      <c r="A48" s="1" t="s">
        <v>29</v>
      </c>
    </row>
    <row r="49" customFormat="1" ht="15" spans="1:2">
      <c r="A49" s="49"/>
      <c r="B49" s="1" t="s">
        <v>30</v>
      </c>
    </row>
    <row r="50" customFormat="1" ht="15" spans="1:2">
      <c r="A50" s="49"/>
      <c r="B50" s="1" t="s">
        <v>31</v>
      </c>
    </row>
    <row r="51" customFormat="1" ht="15" spans="1:2">
      <c r="A51" s="49"/>
      <c r="B51" s="91" t="s">
        <v>32</v>
      </c>
    </row>
    <row r="52" customFormat="1" ht="15" spans="1:2">
      <c r="A52" s="49"/>
      <c r="B52" s="1"/>
    </row>
    <row r="53" spans="1:1">
      <c r="A53" s="1" t="s">
        <v>33</v>
      </c>
    </row>
    <row r="54" spans="2:2">
      <c r="B54" s="1" t="s">
        <v>35</v>
      </c>
    </row>
    <row r="56" s="1" customFormat="1" spans="1:1">
      <c r="A56" s="1" t="s">
        <v>36</v>
      </c>
    </row>
    <row r="57" s="1" customFormat="1" spans="2:2">
      <c r="B57" s="1" t="s">
        <v>37</v>
      </c>
    </row>
    <row r="58" spans="2:2">
      <c r="B58" s="44" t="s">
        <v>38</v>
      </c>
    </row>
    <row r="60" spans="2:2">
      <c r="B60" s="1" t="s">
        <v>39</v>
      </c>
    </row>
    <row r="61" spans="2:2">
      <c r="B61" s="1" t="s">
        <v>40</v>
      </c>
    </row>
    <row r="62" spans="2:2">
      <c r="B62" s="46"/>
    </row>
    <row r="63" spans="2:2">
      <c r="B63" s="46"/>
    </row>
    <row r="64" spans="2:2">
      <c r="B64" s="46"/>
    </row>
    <row r="67" spans="1:1">
      <c r="A67" s="1" t="s">
        <v>41</v>
      </c>
    </row>
    <row r="70" spans="1:1">
      <c r="A70" s="1" t="s">
        <v>42</v>
      </c>
    </row>
    <row r="71" spans="1:1">
      <c r="A71" s="1" t="s">
        <v>43</v>
      </c>
    </row>
    <row r="74" spans="1:4">
      <c r="A74" s="1" t="s">
        <v>44</v>
      </c>
      <c r="D74" s="1" t="s">
        <v>45</v>
      </c>
    </row>
    <row r="77" spans="1:4">
      <c r="A77" s="1" t="s">
        <v>46</v>
      </c>
      <c r="D77" s="1" t="s">
        <v>47</v>
      </c>
    </row>
    <row r="78" spans="1:4">
      <c r="A78" s="1" t="s">
        <v>48</v>
      </c>
      <c r="D78" s="1" t="s">
        <v>49</v>
      </c>
    </row>
    <row r="82" spans="1:5">
      <c r="A82" s="1" t="s">
        <v>534</v>
      </c>
      <c r="D82" s="1" t="s">
        <v>51</v>
      </c>
      <c r="E82" s="1" t="s">
        <v>52</v>
      </c>
    </row>
    <row r="83" spans="1:5">
      <c r="A83" s="1" t="s">
        <v>336</v>
      </c>
      <c r="E83" s="1" t="s">
        <v>54</v>
      </c>
    </row>
  </sheetData>
  <mergeCells count="31">
    <mergeCell ref="A4:B4"/>
    <mergeCell ref="A27:E27"/>
    <mergeCell ref="A29:E29"/>
    <mergeCell ref="A30:E30"/>
    <mergeCell ref="A40:E40"/>
    <mergeCell ref="A42:E42"/>
    <mergeCell ref="A43:E43"/>
    <mergeCell ref="A21:A23"/>
    <mergeCell ref="A24:A26"/>
    <mergeCell ref="A34:A36"/>
    <mergeCell ref="A37:A39"/>
    <mergeCell ref="B21:B23"/>
    <mergeCell ref="B24:B26"/>
    <mergeCell ref="B34:B36"/>
    <mergeCell ref="B37:B39"/>
    <mergeCell ref="D21:D23"/>
    <mergeCell ref="D24:D26"/>
    <mergeCell ref="D34:D36"/>
    <mergeCell ref="D37:D39"/>
    <mergeCell ref="E21:E23"/>
    <mergeCell ref="E24:E26"/>
    <mergeCell ref="E34:E36"/>
    <mergeCell ref="E37:E39"/>
    <mergeCell ref="F21:F23"/>
    <mergeCell ref="F24:F26"/>
    <mergeCell ref="F34:F36"/>
    <mergeCell ref="F37:F39"/>
    <mergeCell ref="G21:G23"/>
    <mergeCell ref="G24:G26"/>
    <mergeCell ref="G34:G36"/>
    <mergeCell ref="G37:G39"/>
  </mergeCells>
  <pageMargins left="0.393055555555556" right="0.17" top="0.84" bottom="0.590277777777778" header="0.5" footer="0.196527777777778"/>
  <pageSetup paperSize="1" scale="58" orientation="portrait" horizontalDpi="120" verticalDpi="72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topLeftCell="A54" workbookViewId="0">
      <selection activeCell="C67" sqref="C6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46104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141</v>
      </c>
      <c r="B7" s="3"/>
    </row>
    <row r="8" spans="1:2">
      <c r="A8" s="3" t="s">
        <v>535</v>
      </c>
      <c r="B8" s="3"/>
    </row>
    <row r="9" spans="1:2">
      <c r="A9" s="3" t="s">
        <v>536</v>
      </c>
      <c r="B9" s="3"/>
    </row>
    <row r="10" spans="1:2">
      <c r="A10" s="1" t="s">
        <v>537</v>
      </c>
      <c r="B10" s="3"/>
    </row>
    <row r="11" spans="1:1">
      <c r="A11" s="66"/>
    </row>
    <row r="13" spans="1:1">
      <c r="A13" s="1" t="s">
        <v>3</v>
      </c>
    </row>
    <row r="15" spans="2:2">
      <c r="B15" s="1" t="s">
        <v>4</v>
      </c>
    </row>
    <row r="16" spans="2:2">
      <c r="B16" s="1" t="s">
        <v>5</v>
      </c>
    </row>
    <row r="18" spans="1:1">
      <c r="A18" s="1" t="s">
        <v>184</v>
      </c>
    </row>
    <row r="19" ht="15" customHeight="1" spans="2:3">
      <c r="B19" s="44"/>
      <c r="C19" s="4" t="s">
        <v>104</v>
      </c>
    </row>
    <row r="20" ht="26.25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pans="1:7">
      <c r="A21" s="9">
        <v>1</v>
      </c>
      <c r="B21" s="9" t="s">
        <v>13</v>
      </c>
      <c r="C21" s="68" t="s">
        <v>195</v>
      </c>
      <c r="D21" s="69">
        <v>50995</v>
      </c>
      <c r="E21" s="13">
        <f>(D21*0.76)-7000</f>
        <v>31756.2</v>
      </c>
      <c r="F21" s="9" t="s">
        <v>15</v>
      </c>
      <c r="G21" s="70">
        <f>E21*A21</f>
        <v>31756.2</v>
      </c>
    </row>
    <row r="22" spans="1:7">
      <c r="A22" s="15"/>
      <c r="B22" s="15"/>
      <c r="C22" s="71" t="s">
        <v>21</v>
      </c>
      <c r="D22" s="72"/>
      <c r="E22" s="19"/>
      <c r="F22" s="15"/>
      <c r="G22" s="73"/>
    </row>
    <row r="23" ht="15" spans="1:7">
      <c r="A23" s="21"/>
      <c r="B23" s="21"/>
      <c r="C23" s="74" t="s">
        <v>196</v>
      </c>
      <c r="D23" s="55"/>
      <c r="E23" s="25"/>
      <c r="F23" s="21"/>
      <c r="G23" s="75"/>
    </row>
    <row r="24" ht="17.25" spans="1:7">
      <c r="A24" s="27" t="s">
        <v>23</v>
      </c>
      <c r="B24" s="35"/>
      <c r="C24" s="35"/>
      <c r="D24" s="28"/>
      <c r="E24" s="29"/>
      <c r="F24" s="36" t="s">
        <v>15</v>
      </c>
      <c r="G24" s="31">
        <f>SUM(G21:G23)</f>
        <v>31756.2</v>
      </c>
    </row>
    <row r="25" ht="15" spans="1:7">
      <c r="A25" s="51" t="s">
        <v>24</v>
      </c>
      <c r="B25" s="52"/>
      <c r="C25" s="53"/>
      <c r="D25" s="54"/>
      <c r="E25" s="55"/>
      <c r="F25" s="21" t="s">
        <v>15</v>
      </c>
      <c r="G25" s="56">
        <v>16900</v>
      </c>
    </row>
    <row r="26" customFormat="1" ht="15.75" spans="1:8">
      <c r="A26" s="39" t="s">
        <v>25</v>
      </c>
      <c r="B26" s="57"/>
      <c r="C26" s="57"/>
      <c r="D26" s="40"/>
      <c r="E26" s="41"/>
      <c r="F26" s="42" t="s">
        <v>15</v>
      </c>
      <c r="G26" s="43">
        <v>600</v>
      </c>
      <c r="H26" s="2"/>
    </row>
    <row r="27" ht="17.25" spans="1:7">
      <c r="A27" s="27" t="s">
        <v>26</v>
      </c>
      <c r="B27" s="35"/>
      <c r="C27" s="35"/>
      <c r="D27" s="28"/>
      <c r="E27" s="29"/>
      <c r="F27" s="36" t="s">
        <v>15</v>
      </c>
      <c r="G27" s="31">
        <f>SUM(G24:G26)</f>
        <v>49256.2</v>
      </c>
    </row>
    <row r="28" ht="16.5" spans="1:7">
      <c r="A28" s="32"/>
      <c r="B28" s="32"/>
      <c r="C28" s="32"/>
      <c r="D28" s="32"/>
      <c r="E28" s="32"/>
      <c r="F28" s="33"/>
      <c r="G28" s="34"/>
    </row>
    <row r="29" ht="15" customHeight="1" spans="2:3">
      <c r="B29" s="44"/>
      <c r="C29" s="4" t="s">
        <v>111</v>
      </c>
    </row>
    <row r="30" ht="26.25" spans="1:7">
      <c r="A30" s="5" t="s">
        <v>7</v>
      </c>
      <c r="B30" s="5" t="s">
        <v>8</v>
      </c>
      <c r="C30" s="5" t="s">
        <v>9</v>
      </c>
      <c r="D30" s="5" t="s">
        <v>10</v>
      </c>
      <c r="E30" s="6" t="s">
        <v>11</v>
      </c>
      <c r="F30" s="7"/>
      <c r="G30" s="8" t="s">
        <v>12</v>
      </c>
    </row>
    <row r="31" spans="1:7">
      <c r="A31" s="9">
        <v>1</v>
      </c>
      <c r="B31" s="9" t="s">
        <v>13</v>
      </c>
      <c r="C31" s="68" t="s">
        <v>197</v>
      </c>
      <c r="D31" s="69">
        <v>70495</v>
      </c>
      <c r="E31" s="13">
        <f>(D31*0.76)-7000</f>
        <v>46576.2</v>
      </c>
      <c r="F31" s="9" t="s">
        <v>15</v>
      </c>
      <c r="G31" s="70">
        <f>E31*A31</f>
        <v>46576.2</v>
      </c>
    </row>
    <row r="32" spans="1:7">
      <c r="A32" s="15"/>
      <c r="B32" s="15"/>
      <c r="C32" s="71" t="s">
        <v>57</v>
      </c>
      <c r="D32" s="72"/>
      <c r="E32" s="19"/>
      <c r="F32" s="15"/>
      <c r="G32" s="73"/>
    </row>
    <row r="33" ht="15" spans="1:7">
      <c r="A33" s="21"/>
      <c r="B33" s="21"/>
      <c r="C33" s="74" t="s">
        <v>198</v>
      </c>
      <c r="D33" s="55"/>
      <c r="E33" s="25"/>
      <c r="F33" s="21"/>
      <c r="G33" s="75"/>
    </row>
    <row r="34" ht="17.25" spans="1:7">
      <c r="A34" s="27" t="s">
        <v>23</v>
      </c>
      <c r="B34" s="35"/>
      <c r="C34" s="35"/>
      <c r="D34" s="28"/>
      <c r="E34" s="29"/>
      <c r="F34" s="36" t="s">
        <v>15</v>
      </c>
      <c r="G34" s="31">
        <f>SUM(G31:G33)</f>
        <v>46576.2</v>
      </c>
    </row>
    <row r="35" ht="15" spans="1:7">
      <c r="A35" s="51" t="s">
        <v>24</v>
      </c>
      <c r="B35" s="52"/>
      <c r="C35" s="53"/>
      <c r="D35" s="54"/>
      <c r="E35" s="55"/>
      <c r="F35" s="21" t="s">
        <v>15</v>
      </c>
      <c r="G35" s="56">
        <v>16900</v>
      </c>
    </row>
    <row r="36" customFormat="1" ht="15.75" spans="1:8">
      <c r="A36" s="39" t="s">
        <v>25</v>
      </c>
      <c r="B36" s="57"/>
      <c r="C36" s="57"/>
      <c r="D36" s="40"/>
      <c r="E36" s="41"/>
      <c r="F36" s="42" t="s">
        <v>15</v>
      </c>
      <c r="G36" s="43">
        <v>600</v>
      </c>
      <c r="H36" s="2"/>
    </row>
    <row r="37" ht="17.25" spans="1:7">
      <c r="A37" s="27" t="s">
        <v>26</v>
      </c>
      <c r="B37" s="35"/>
      <c r="C37" s="35"/>
      <c r="D37" s="28"/>
      <c r="E37" s="29"/>
      <c r="F37" s="36" t="s">
        <v>15</v>
      </c>
      <c r="G37" s="31">
        <f>SUM(G34:G36)</f>
        <v>64076.2</v>
      </c>
    </row>
    <row r="38" ht="16.5" spans="1:7">
      <c r="A38" s="32"/>
      <c r="B38" s="32"/>
      <c r="C38" s="32"/>
      <c r="D38" s="32"/>
      <c r="E38" s="32"/>
      <c r="F38" s="33"/>
      <c r="G38" s="34"/>
    </row>
    <row r="39" spans="1:1">
      <c r="A39" s="1" t="s">
        <v>27</v>
      </c>
    </row>
    <row r="40" spans="2:2">
      <c r="B40" s="1" t="s">
        <v>28</v>
      </c>
    </row>
    <row r="42" s="1" customFormat="1" spans="1:1">
      <c r="A42" s="1" t="s">
        <v>29</v>
      </c>
    </row>
    <row r="43" customFormat="1" ht="15" spans="1:2">
      <c r="A43" s="49"/>
      <c r="B43" s="1" t="s">
        <v>30</v>
      </c>
    </row>
    <row r="44" customFormat="1" ht="15" spans="1:2">
      <c r="A44" s="49"/>
      <c r="B44" s="1" t="s">
        <v>31</v>
      </c>
    </row>
    <row r="45" customFormat="1" ht="15" spans="1:2">
      <c r="A45" s="49"/>
      <c r="B45" s="91" t="s">
        <v>32</v>
      </c>
    </row>
    <row r="46" customFormat="1" ht="15" spans="1:2">
      <c r="A46" s="49"/>
      <c r="B46" s="1"/>
    </row>
    <row r="47" spans="1:1">
      <c r="A47" s="1" t="s">
        <v>33</v>
      </c>
    </row>
    <row r="48" spans="2:2">
      <c r="B48" s="1" t="s">
        <v>35</v>
      </c>
    </row>
    <row r="50" s="1" customFormat="1" spans="1:1">
      <c r="A50" s="1" t="s">
        <v>36</v>
      </c>
    </row>
    <row r="51" s="1" customFormat="1" spans="2:2">
      <c r="B51" s="1" t="s">
        <v>37</v>
      </c>
    </row>
    <row r="52" spans="2:2">
      <c r="B52" s="44" t="s">
        <v>38</v>
      </c>
    </row>
    <row r="54" spans="2:2">
      <c r="B54" s="1" t="s">
        <v>39</v>
      </c>
    </row>
    <row r="55" spans="2:2">
      <c r="B55" s="1" t="s">
        <v>40</v>
      </c>
    </row>
    <row r="56" spans="2:2">
      <c r="B56" s="46"/>
    </row>
    <row r="57" spans="2:2">
      <c r="B57" s="46"/>
    </row>
    <row r="58" spans="2:2">
      <c r="B58" s="46"/>
    </row>
    <row r="61" spans="1:1">
      <c r="A61" s="1" t="s">
        <v>41</v>
      </c>
    </row>
    <row r="64" spans="1:1">
      <c r="A64" s="1" t="s">
        <v>42</v>
      </c>
    </row>
    <row r="65" spans="1:1">
      <c r="A65" s="1" t="s">
        <v>43</v>
      </c>
    </row>
    <row r="68" spans="1:4">
      <c r="A68" s="1" t="s">
        <v>44</v>
      </c>
      <c r="D68" s="1" t="s">
        <v>45</v>
      </c>
    </row>
    <row r="71" spans="1:4">
      <c r="A71" s="1" t="s">
        <v>46</v>
      </c>
      <c r="D71" s="1" t="s">
        <v>47</v>
      </c>
    </row>
    <row r="72" spans="1:4">
      <c r="A72" s="1" t="s">
        <v>48</v>
      </c>
      <c r="D72" s="1" t="s">
        <v>49</v>
      </c>
    </row>
    <row r="76" spans="1:5">
      <c r="A76" s="1" t="s">
        <v>538</v>
      </c>
      <c r="D76" s="1" t="s">
        <v>51</v>
      </c>
      <c r="E76" s="1" t="s">
        <v>52</v>
      </c>
    </row>
    <row r="77" spans="1:5">
      <c r="A77" s="1" t="s">
        <v>539</v>
      </c>
      <c r="E77" s="1" t="s">
        <v>54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  <mergeCell ref="G21:G23"/>
    <mergeCell ref="G31:G33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54" workbookViewId="0">
      <selection activeCell="A4" sqref="A4:B4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46104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540</v>
      </c>
    </row>
    <row r="8" spans="1:1">
      <c r="A8" s="3" t="s">
        <v>541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125</v>
      </c>
    </row>
    <row r="17" ht="15" spans="3:3">
      <c r="C17" s="67"/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278</v>
      </c>
      <c r="D19" s="69">
        <v>61495</v>
      </c>
      <c r="E19" s="13">
        <f>D19*0.76</f>
        <v>46736.2</v>
      </c>
      <c r="F19" s="9" t="s">
        <v>15</v>
      </c>
      <c r="G19" s="70">
        <f>E19*A19</f>
        <v>46736.2</v>
      </c>
    </row>
    <row r="20" spans="1:7">
      <c r="A20" s="15"/>
      <c r="B20" s="15"/>
      <c r="C20" s="93" t="s">
        <v>214</v>
      </c>
      <c r="D20" s="72"/>
      <c r="E20" s="19"/>
      <c r="F20" s="15"/>
      <c r="G20" s="73"/>
    </row>
    <row r="21" ht="15" spans="1:7">
      <c r="A21" s="21"/>
      <c r="B21" s="21"/>
      <c r="C21" s="94" t="s">
        <v>279</v>
      </c>
      <c r="D21" s="55"/>
      <c r="E21" s="25"/>
      <c r="F21" s="21"/>
      <c r="G21" s="75"/>
    </row>
    <row r="22" spans="1:7">
      <c r="A22" s="9">
        <v>1</v>
      </c>
      <c r="B22" s="9" t="s">
        <v>13</v>
      </c>
      <c r="C22" s="95" t="s">
        <v>344</v>
      </c>
      <c r="D22" s="69">
        <v>11495</v>
      </c>
      <c r="E22" s="13">
        <f>D22*0.76</f>
        <v>8736.2</v>
      </c>
      <c r="F22" s="9" t="s">
        <v>15</v>
      </c>
      <c r="G22" s="70">
        <f>E22*A22</f>
        <v>8736.2</v>
      </c>
    </row>
    <row r="23" spans="1:7">
      <c r="A23" s="15"/>
      <c r="B23" s="15"/>
      <c r="C23" s="93" t="s">
        <v>217</v>
      </c>
      <c r="D23" s="72"/>
      <c r="E23" s="19"/>
      <c r="F23" s="15"/>
      <c r="G23" s="73"/>
    </row>
    <row r="24" ht="15" spans="1:7">
      <c r="A24" s="21"/>
      <c r="B24" s="21"/>
      <c r="C24" s="94" t="s">
        <v>345</v>
      </c>
      <c r="D24" s="55"/>
      <c r="E24" s="25"/>
      <c r="F24" s="21"/>
      <c r="G24" s="75"/>
    </row>
    <row r="25" spans="1:7">
      <c r="A25" s="9">
        <v>1</v>
      </c>
      <c r="B25" s="9" t="s">
        <v>13</v>
      </c>
      <c r="C25" s="95" t="s">
        <v>417</v>
      </c>
      <c r="D25" s="69">
        <v>16495</v>
      </c>
      <c r="E25" s="13">
        <f>D25*0.76</f>
        <v>12536.2</v>
      </c>
      <c r="F25" s="9" t="s">
        <v>15</v>
      </c>
      <c r="G25" s="70">
        <f>E25*A25</f>
        <v>12536.2</v>
      </c>
    </row>
    <row r="26" spans="1:7">
      <c r="A26" s="15"/>
      <c r="B26" s="15"/>
      <c r="C26" s="93" t="s">
        <v>217</v>
      </c>
      <c r="D26" s="72"/>
      <c r="E26" s="19"/>
      <c r="F26" s="15"/>
      <c r="G26" s="73"/>
    </row>
    <row r="27" ht="15" spans="1:7">
      <c r="A27" s="21"/>
      <c r="B27" s="21"/>
      <c r="C27" s="94" t="s">
        <v>418</v>
      </c>
      <c r="D27" s="55"/>
      <c r="E27" s="25"/>
      <c r="F27" s="21"/>
      <c r="G27" s="75"/>
    </row>
    <row r="28" ht="15" spans="1:7">
      <c r="A28" s="39" t="s">
        <v>25</v>
      </c>
      <c r="B28" s="57"/>
      <c r="C28" s="57"/>
      <c r="D28" s="40"/>
      <c r="E28" s="41"/>
      <c r="F28" s="42" t="s">
        <v>15</v>
      </c>
      <c r="G28" s="43">
        <v>600</v>
      </c>
    </row>
    <row r="29" ht="17.25" spans="1:7">
      <c r="A29" s="27" t="s">
        <v>23</v>
      </c>
      <c r="B29" s="35"/>
      <c r="C29" s="35"/>
      <c r="D29" s="28"/>
      <c r="E29" s="29"/>
      <c r="F29" s="36" t="s">
        <v>15</v>
      </c>
      <c r="G29" s="31">
        <f>SUM(G19:G28)</f>
        <v>68608.6</v>
      </c>
    </row>
    <row r="31" spans="1:1">
      <c r="A31" s="1" t="s">
        <v>27</v>
      </c>
    </row>
    <row r="32" spans="2:2">
      <c r="B32" s="1" t="s">
        <v>28</v>
      </c>
    </row>
    <row r="34" s="1" customFormat="1" spans="1:1">
      <c r="A34" s="1" t="s">
        <v>29</v>
      </c>
    </row>
    <row r="35" customFormat="1" ht="15" spans="1:2">
      <c r="A35" s="49"/>
      <c r="B35" s="1" t="s">
        <v>30</v>
      </c>
    </row>
    <row r="36" customFormat="1" ht="15" spans="1:2">
      <c r="A36" s="49"/>
      <c r="B36" s="1"/>
    </row>
    <row r="37" s="1" customFormat="1" spans="1:1">
      <c r="A37" s="46" t="s">
        <v>515</v>
      </c>
    </row>
    <row r="38" spans="1:1">
      <c r="A38" s="1" t="s">
        <v>73</v>
      </c>
    </row>
    <row r="39" spans="2:2">
      <c r="B39" s="61" t="s">
        <v>221</v>
      </c>
    </row>
    <row r="40" spans="2:2">
      <c r="B40" s="62" t="s">
        <v>222</v>
      </c>
    </row>
    <row r="41" spans="2:2">
      <c r="B41" s="1" t="s">
        <v>223</v>
      </c>
    </row>
    <row r="43" spans="1:1">
      <c r="A43" s="1" t="s">
        <v>33</v>
      </c>
    </row>
    <row r="44" customFormat="1" ht="15" spans="2:2">
      <c r="B44" s="1" t="s">
        <v>224</v>
      </c>
    </row>
    <row r="45" s="2" customFormat="1" spans="2:2">
      <c r="B45" s="1"/>
    </row>
    <row r="46" spans="1:1">
      <c r="A46" s="1" t="s">
        <v>36</v>
      </c>
    </row>
    <row r="47" spans="2:2">
      <c r="B47" s="1" t="s">
        <v>37</v>
      </c>
    </row>
    <row r="48" spans="2:2">
      <c r="B48" s="1" t="s">
        <v>39</v>
      </c>
    </row>
    <row r="50" spans="2:2">
      <c r="B50" s="1" t="s">
        <v>40</v>
      </c>
    </row>
    <row r="52" spans="2:2">
      <c r="B52" s="92" t="s">
        <v>382</v>
      </c>
    </row>
    <row r="53" spans="2:2">
      <c r="B53" s="92"/>
    </row>
    <row r="56" spans="2:2">
      <c r="B56" s="46"/>
    </row>
    <row r="57" spans="2:2">
      <c r="B57" s="46"/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99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4" spans="1:5">
      <c r="A74" s="1" t="s">
        <v>542</v>
      </c>
      <c r="D74" s="1" t="s">
        <v>51</v>
      </c>
      <c r="E74" s="1" t="s">
        <v>52</v>
      </c>
    </row>
    <row r="75" spans="1:5">
      <c r="A75" s="1" t="s">
        <v>226</v>
      </c>
      <c r="E75" s="1" t="s">
        <v>54</v>
      </c>
    </row>
  </sheetData>
  <mergeCells count="21">
    <mergeCell ref="A4:B4"/>
    <mergeCell ref="A28:E28"/>
    <mergeCell ref="A29:E29"/>
    <mergeCell ref="A19:A21"/>
    <mergeCell ref="A22:A24"/>
    <mergeCell ref="A25:A27"/>
    <mergeCell ref="B19:B21"/>
    <mergeCell ref="B22:B24"/>
    <mergeCell ref="B25:B27"/>
    <mergeCell ref="D19:D21"/>
    <mergeCell ref="D22:D24"/>
    <mergeCell ref="D25:D27"/>
    <mergeCell ref="E19:E21"/>
    <mergeCell ref="E22:E24"/>
    <mergeCell ref="E25:E27"/>
    <mergeCell ref="F19:F21"/>
    <mergeCell ref="F22:F24"/>
    <mergeCell ref="F25:F27"/>
    <mergeCell ref="G19:G21"/>
    <mergeCell ref="G22:G24"/>
    <mergeCell ref="G25:G27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workbookViewId="0">
      <selection activeCell="C22" sqref="C22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46104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543</v>
      </c>
    </row>
    <row r="8" spans="1:1">
      <c r="A8" s="3" t="s">
        <v>544</v>
      </c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63</v>
      </c>
    </row>
    <row r="17" ht="15" spans="3:3">
      <c r="C17" s="67" t="s">
        <v>104</v>
      </c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126</v>
      </c>
      <c r="D19" s="69">
        <v>33995</v>
      </c>
      <c r="E19" s="13">
        <f>(D19*0.76)-6500</f>
        <v>19336.2</v>
      </c>
      <c r="F19" s="9" t="s">
        <v>15</v>
      </c>
      <c r="G19" s="70">
        <f>E19*A19</f>
        <v>19336.2</v>
      </c>
    </row>
    <row r="20" spans="1:7">
      <c r="A20" s="15"/>
      <c r="B20" s="15"/>
      <c r="C20" s="71" t="s">
        <v>21</v>
      </c>
      <c r="D20" s="72"/>
      <c r="E20" s="19"/>
      <c r="F20" s="15"/>
      <c r="G20" s="73"/>
    </row>
    <row r="21" ht="15" spans="1:7">
      <c r="A21" s="21"/>
      <c r="B21" s="21"/>
      <c r="C21" s="74" t="s">
        <v>127</v>
      </c>
      <c r="D21" s="55"/>
      <c r="E21" s="25"/>
      <c r="F21" s="21"/>
      <c r="G21" s="75"/>
    </row>
    <row r="22" spans="1:7">
      <c r="A22" s="9">
        <v>1</v>
      </c>
      <c r="B22" s="9" t="s">
        <v>13</v>
      </c>
      <c r="C22" s="68" t="s">
        <v>20</v>
      </c>
      <c r="D22" s="69">
        <v>30995</v>
      </c>
      <c r="E22" s="13">
        <f>(D22*0.76)-6500</f>
        <v>17056.2</v>
      </c>
      <c r="F22" s="9" t="s">
        <v>15</v>
      </c>
      <c r="G22" s="70">
        <f>E22*A22</f>
        <v>17056.2</v>
      </c>
    </row>
    <row r="23" spans="1:7">
      <c r="A23" s="15"/>
      <c r="B23" s="15"/>
      <c r="C23" s="71" t="s">
        <v>21</v>
      </c>
      <c r="D23" s="72"/>
      <c r="E23" s="19"/>
      <c r="F23" s="15"/>
      <c r="G23" s="73"/>
    </row>
    <row r="24" ht="15" spans="1:7">
      <c r="A24" s="21"/>
      <c r="B24" s="21"/>
      <c r="C24" s="74" t="s">
        <v>22</v>
      </c>
      <c r="D24" s="55"/>
      <c r="E24" s="25"/>
      <c r="F24" s="21"/>
      <c r="G24" s="75"/>
    </row>
    <row r="25" ht="17.25" spans="1:7">
      <c r="A25" s="27" t="s">
        <v>23</v>
      </c>
      <c r="B25" s="35"/>
      <c r="C25" s="35"/>
      <c r="D25" s="28"/>
      <c r="E25" s="29"/>
      <c r="F25" s="36" t="s">
        <v>15</v>
      </c>
      <c r="G25" s="31">
        <f>SUM(G19:G24)</f>
        <v>36392.4</v>
      </c>
    </row>
    <row r="26" ht="16.5" spans="1:7">
      <c r="A26" s="32"/>
      <c r="B26" s="32"/>
      <c r="C26" s="32"/>
      <c r="D26" s="32"/>
      <c r="E26" s="32"/>
      <c r="F26" s="37"/>
      <c r="G26" s="34"/>
    </row>
    <row r="27" ht="15" spans="3:3">
      <c r="C27" s="67" t="s">
        <v>111</v>
      </c>
    </row>
    <row r="28" ht="25.5" customHeight="1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spans="1:7">
      <c r="A29" s="76">
        <v>1</v>
      </c>
      <c r="B29" s="76" t="s">
        <v>13</v>
      </c>
      <c r="C29" s="77" t="s">
        <v>138</v>
      </c>
      <c r="D29" s="78">
        <v>47595</v>
      </c>
      <c r="E29" s="79">
        <f>(D29*0.76)-7000</f>
        <v>29172.2</v>
      </c>
      <c r="F29" s="76" t="s">
        <v>15</v>
      </c>
      <c r="G29" s="80">
        <f>E29*A29</f>
        <v>29172.2</v>
      </c>
    </row>
    <row r="30" spans="1:7">
      <c r="A30" s="81"/>
      <c r="B30" s="81"/>
      <c r="C30" s="82" t="s">
        <v>57</v>
      </c>
      <c r="D30" s="83"/>
      <c r="E30" s="84"/>
      <c r="F30" s="81"/>
      <c r="G30" s="85"/>
    </row>
    <row r="31" ht="15" spans="1:7">
      <c r="A31" s="86"/>
      <c r="B31" s="86"/>
      <c r="C31" s="87" t="s">
        <v>139</v>
      </c>
      <c r="D31" s="88"/>
      <c r="E31" s="89"/>
      <c r="F31" s="86"/>
      <c r="G31" s="90"/>
    </row>
    <row r="32" spans="1:7">
      <c r="A32" s="9">
        <v>1</v>
      </c>
      <c r="B32" s="9" t="s">
        <v>13</v>
      </c>
      <c r="C32" s="68" t="s">
        <v>56</v>
      </c>
      <c r="D32" s="69">
        <v>43595</v>
      </c>
      <c r="E32" s="13">
        <f>(D32*0.76)-7000</f>
        <v>26132.2</v>
      </c>
      <c r="F32" s="9" t="s">
        <v>15</v>
      </c>
      <c r="G32" s="70">
        <f>E32*A32</f>
        <v>26132.2</v>
      </c>
    </row>
    <row r="33" spans="1:7">
      <c r="A33" s="15"/>
      <c r="B33" s="15"/>
      <c r="C33" s="71" t="s">
        <v>57</v>
      </c>
      <c r="D33" s="72"/>
      <c r="E33" s="19"/>
      <c r="F33" s="15"/>
      <c r="G33" s="73"/>
    </row>
    <row r="34" ht="15" spans="1:7">
      <c r="A34" s="21"/>
      <c r="B34" s="21"/>
      <c r="C34" s="74" t="s">
        <v>58</v>
      </c>
      <c r="D34" s="55"/>
      <c r="E34" s="25"/>
      <c r="F34" s="21"/>
      <c r="G34" s="75"/>
    </row>
    <row r="35" ht="17.25" spans="1:7">
      <c r="A35" s="27" t="s">
        <v>23</v>
      </c>
      <c r="B35" s="35"/>
      <c r="C35" s="35"/>
      <c r="D35" s="28"/>
      <c r="E35" s="29"/>
      <c r="F35" s="36" t="s">
        <v>15</v>
      </c>
      <c r="G35" s="31">
        <f>SUM(G29:G34)</f>
        <v>55304.4</v>
      </c>
    </row>
    <row r="36" ht="16.5" spans="1:7">
      <c r="A36" s="32"/>
      <c r="B36" s="32"/>
      <c r="C36" s="32"/>
      <c r="D36" s="32"/>
      <c r="E36" s="32"/>
      <c r="F36" s="37"/>
      <c r="G36" s="34"/>
    </row>
    <row r="37" spans="1:1">
      <c r="A37" s="1" t="s">
        <v>27</v>
      </c>
    </row>
    <row r="38" spans="2:2">
      <c r="B38" s="1" t="s">
        <v>28</v>
      </c>
    </row>
    <row r="40" s="1" customFormat="1" spans="1:1">
      <c r="A40" s="1" t="s">
        <v>29</v>
      </c>
    </row>
    <row r="41" customFormat="1" ht="15" spans="1:2">
      <c r="A41" s="49"/>
      <c r="B41" s="1" t="s">
        <v>30</v>
      </c>
    </row>
    <row r="43" spans="1:1">
      <c r="A43" s="46" t="s">
        <v>515</v>
      </c>
    </row>
    <row r="44" spans="1:1">
      <c r="A44" s="1" t="s">
        <v>73</v>
      </c>
    </row>
    <row r="45" spans="2:2">
      <c r="B45" s="1" t="s">
        <v>117</v>
      </c>
    </row>
    <row r="46" spans="2:2">
      <c r="B46" s="1" t="s">
        <v>118</v>
      </c>
    </row>
    <row r="47" spans="2:2">
      <c r="B47" s="1" t="s">
        <v>119</v>
      </c>
    </row>
    <row r="49" spans="1:1">
      <c r="A49" s="1" t="s">
        <v>33</v>
      </c>
    </row>
    <row r="50" customFormat="1" ht="15" spans="1:2">
      <c r="A50" s="2"/>
      <c r="B50" s="1" t="s">
        <v>35</v>
      </c>
    </row>
    <row r="51" s="2" customFormat="1" spans="2:2">
      <c r="B51" s="1"/>
    </row>
    <row r="52" spans="1:1">
      <c r="A52" s="1" t="s">
        <v>36</v>
      </c>
    </row>
    <row r="53" spans="2:2">
      <c r="B53" s="1" t="s">
        <v>37</v>
      </c>
    </row>
    <row r="54" s="2" customFormat="1" spans="2:2">
      <c r="B54" s="44"/>
    </row>
    <row r="55" spans="2:2">
      <c r="B55" s="1" t="s">
        <v>39</v>
      </c>
    </row>
    <row r="57" spans="2:2">
      <c r="B57" s="1" t="s">
        <v>40</v>
      </c>
    </row>
    <row r="60" spans="2:2">
      <c r="B60" s="46"/>
    </row>
    <row r="61" spans="2:2">
      <c r="B61" s="46"/>
    </row>
    <row r="62" spans="1:1">
      <c r="A62" s="1" t="s">
        <v>41</v>
      </c>
    </row>
    <row r="65" spans="1:1">
      <c r="A65" s="1" t="s">
        <v>42</v>
      </c>
    </row>
    <row r="66" spans="1:1">
      <c r="A66" s="1" t="s">
        <v>43</v>
      </c>
    </row>
    <row r="69" spans="1:4">
      <c r="A69" s="1" t="s">
        <v>99</v>
      </c>
      <c r="D69" s="1" t="s">
        <v>45</v>
      </c>
    </row>
    <row r="72" spans="1:4">
      <c r="A72" s="1" t="s">
        <v>46</v>
      </c>
      <c r="D72" s="1" t="s">
        <v>47</v>
      </c>
    </row>
    <row r="73" spans="1:4">
      <c r="A73" s="1" t="s">
        <v>48</v>
      </c>
      <c r="D73" s="1" t="s">
        <v>49</v>
      </c>
    </row>
    <row r="77" spans="1:5">
      <c r="A77" s="1" t="s">
        <v>545</v>
      </c>
      <c r="D77" s="1" t="s">
        <v>51</v>
      </c>
      <c r="E77" s="1" t="s">
        <v>52</v>
      </c>
    </row>
    <row r="78" spans="1:5">
      <c r="A78" s="1" t="s">
        <v>336</v>
      </c>
      <c r="E78" s="1" t="s">
        <v>54</v>
      </c>
    </row>
  </sheetData>
  <mergeCells count="27">
    <mergeCell ref="A4:B4"/>
    <mergeCell ref="A25:E25"/>
    <mergeCell ref="A35:E35"/>
    <mergeCell ref="A19:A21"/>
    <mergeCell ref="A22:A24"/>
    <mergeCell ref="A29:A31"/>
    <mergeCell ref="A32:A34"/>
    <mergeCell ref="B19:B21"/>
    <mergeCell ref="B22:B24"/>
    <mergeCell ref="B29:B31"/>
    <mergeCell ref="B32:B34"/>
    <mergeCell ref="D19:D21"/>
    <mergeCell ref="D22:D24"/>
    <mergeCell ref="D29:D31"/>
    <mergeCell ref="D32:D34"/>
    <mergeCell ref="E19:E21"/>
    <mergeCell ref="E22:E24"/>
    <mergeCell ref="E29:E31"/>
    <mergeCell ref="E32:E34"/>
    <mergeCell ref="F19:F21"/>
    <mergeCell ref="F22:F24"/>
    <mergeCell ref="F29:F31"/>
    <mergeCell ref="F32:F34"/>
    <mergeCell ref="G19:G21"/>
    <mergeCell ref="G22:G24"/>
    <mergeCell ref="G29:G31"/>
    <mergeCell ref="G32:G34"/>
  </mergeCells>
  <pageMargins left="0.393055555555556" right="0.17" top="0.84" bottom="0.629861111111111" header="0.5" footer="0.196527777777778"/>
  <pageSetup paperSize="1" scale="61" orientation="portrait" horizontalDpi="120" verticalDpi="72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topLeftCell="A26" workbookViewId="0">
      <selection activeCell="I43" sqref="I43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6.552380952381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46104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546</v>
      </c>
      <c r="B7" s="3"/>
    </row>
    <row r="8" spans="1:2">
      <c r="A8" s="3" t="s">
        <v>547</v>
      </c>
      <c r="B8" s="3"/>
    </row>
    <row r="9" spans="1:2">
      <c r="A9" s="3"/>
      <c r="B9" s="3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63</v>
      </c>
    </row>
    <row r="17" ht="15" spans="3:3">
      <c r="C17" s="67" t="s">
        <v>104</v>
      </c>
    </row>
    <row r="18" ht="25.5" customHeight="1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126</v>
      </c>
      <c r="D19" s="69">
        <v>33995</v>
      </c>
      <c r="E19" s="13">
        <f>(D19*0.76)-6500</f>
        <v>19336.2</v>
      </c>
      <c r="F19" s="9" t="s">
        <v>15</v>
      </c>
      <c r="G19" s="70">
        <f>E19*A19</f>
        <v>19336.2</v>
      </c>
    </row>
    <row r="20" spans="1:7">
      <c r="A20" s="15"/>
      <c r="B20" s="15"/>
      <c r="C20" s="71" t="s">
        <v>21</v>
      </c>
      <c r="D20" s="72"/>
      <c r="E20" s="19"/>
      <c r="F20" s="15"/>
      <c r="G20" s="73"/>
    </row>
    <row r="21" ht="15" spans="1:7">
      <c r="A21" s="21"/>
      <c r="B21" s="21"/>
      <c r="C21" s="74" t="s">
        <v>127</v>
      </c>
      <c r="D21" s="55"/>
      <c r="E21" s="25"/>
      <c r="F21" s="21"/>
      <c r="G21" s="75"/>
    </row>
    <row r="22" customFormat="1" ht="15" spans="1:8">
      <c r="A22" s="9">
        <v>1</v>
      </c>
      <c r="B22" s="9" t="s">
        <v>13</v>
      </c>
      <c r="C22" s="68" t="s">
        <v>195</v>
      </c>
      <c r="D22" s="69">
        <v>50995</v>
      </c>
      <c r="E22" s="13">
        <f>(D22*0.76)-7000</f>
        <v>31756.2</v>
      </c>
      <c r="F22" s="9" t="s">
        <v>15</v>
      </c>
      <c r="G22" s="70">
        <f>E22*A22</f>
        <v>31756.2</v>
      </c>
      <c r="H22" s="1"/>
    </row>
    <row r="23" customFormat="1" ht="15" spans="1:8">
      <c r="A23" s="15"/>
      <c r="B23" s="15"/>
      <c r="C23" s="71" t="s">
        <v>21</v>
      </c>
      <c r="D23" s="72"/>
      <c r="E23" s="19"/>
      <c r="F23" s="15"/>
      <c r="G23" s="73"/>
      <c r="H23" s="1"/>
    </row>
    <row r="24" customFormat="1" ht="15.75" spans="1:8">
      <c r="A24" s="21"/>
      <c r="B24" s="21"/>
      <c r="C24" s="74" t="s">
        <v>196</v>
      </c>
      <c r="D24" s="55"/>
      <c r="E24" s="25"/>
      <c r="F24" s="21"/>
      <c r="G24" s="75"/>
      <c r="H24" s="1"/>
    </row>
    <row r="25" s="2" customFormat="1" ht="15" spans="1:8">
      <c r="A25" s="39" t="s">
        <v>25</v>
      </c>
      <c r="B25" s="57"/>
      <c r="C25" s="57"/>
      <c r="D25" s="40"/>
      <c r="E25" s="41"/>
      <c r="F25" s="42" t="s">
        <v>15</v>
      </c>
      <c r="G25" s="43">
        <v>600</v>
      </c>
      <c r="H25" s="1"/>
    </row>
    <row r="26" ht="17.25" spans="1:7">
      <c r="A26" s="27" t="s">
        <v>23</v>
      </c>
      <c r="B26" s="35"/>
      <c r="C26" s="35"/>
      <c r="D26" s="28"/>
      <c r="E26" s="29"/>
      <c r="F26" s="30" t="s">
        <v>15</v>
      </c>
      <c r="G26" s="31">
        <f>SUM(G19:G25)</f>
        <v>51692.4</v>
      </c>
    </row>
    <row r="27" ht="16.5" spans="1:8">
      <c r="A27" s="32"/>
      <c r="B27" s="32"/>
      <c r="C27" s="32"/>
      <c r="D27" s="32"/>
      <c r="E27" s="32"/>
      <c r="F27" s="37"/>
      <c r="G27" s="34"/>
      <c r="H27" s="2"/>
    </row>
    <row r="28" ht="15" spans="3:3">
      <c r="C28" s="67" t="s">
        <v>111</v>
      </c>
    </row>
    <row r="29" ht="25.5" customHeight="1" spans="1:7">
      <c r="A29" s="5" t="s">
        <v>7</v>
      </c>
      <c r="B29" s="5" t="s">
        <v>8</v>
      </c>
      <c r="C29" s="5" t="s">
        <v>9</v>
      </c>
      <c r="D29" s="5" t="s">
        <v>10</v>
      </c>
      <c r="E29" s="6" t="s">
        <v>11</v>
      </c>
      <c r="F29" s="7"/>
      <c r="G29" s="8" t="s">
        <v>12</v>
      </c>
    </row>
    <row r="30" spans="1:7">
      <c r="A30" s="76">
        <v>1</v>
      </c>
      <c r="B30" s="76" t="s">
        <v>13</v>
      </c>
      <c r="C30" s="77" t="s">
        <v>138</v>
      </c>
      <c r="D30" s="78">
        <v>47595</v>
      </c>
      <c r="E30" s="79">
        <f>(D30*0.76)-7000</f>
        <v>29172.2</v>
      </c>
      <c r="F30" s="76" t="s">
        <v>15</v>
      </c>
      <c r="G30" s="80">
        <f>E30*A30</f>
        <v>29172.2</v>
      </c>
    </row>
    <row r="31" spans="1:7">
      <c r="A31" s="81"/>
      <c r="B31" s="81"/>
      <c r="C31" s="82" t="s">
        <v>57</v>
      </c>
      <c r="D31" s="83"/>
      <c r="E31" s="84"/>
      <c r="F31" s="81"/>
      <c r="G31" s="85"/>
    </row>
    <row r="32" ht="15" spans="1:7">
      <c r="A32" s="86"/>
      <c r="B32" s="86"/>
      <c r="C32" s="87" t="s">
        <v>139</v>
      </c>
      <c r="D32" s="88"/>
      <c r="E32" s="89"/>
      <c r="F32" s="86"/>
      <c r="G32" s="90"/>
    </row>
    <row r="33" customFormat="1" ht="15" spans="1:8">
      <c r="A33" s="9">
        <v>1</v>
      </c>
      <c r="B33" s="9" t="s">
        <v>13</v>
      </c>
      <c r="C33" s="68" t="s">
        <v>197</v>
      </c>
      <c r="D33" s="69">
        <v>70495</v>
      </c>
      <c r="E33" s="13">
        <f>(D33*0.76)-7000</f>
        <v>46576.2</v>
      </c>
      <c r="F33" s="9" t="s">
        <v>15</v>
      </c>
      <c r="G33" s="70">
        <f>E33*A33</f>
        <v>46576.2</v>
      </c>
      <c r="H33" s="1"/>
    </row>
    <row r="34" customFormat="1" ht="15" spans="1:8">
      <c r="A34" s="15"/>
      <c r="B34" s="15"/>
      <c r="C34" s="71" t="s">
        <v>57</v>
      </c>
      <c r="D34" s="72"/>
      <c r="E34" s="19"/>
      <c r="F34" s="15"/>
      <c r="G34" s="73"/>
      <c r="H34" s="1"/>
    </row>
    <row r="35" customFormat="1" ht="15.75" spans="1:8">
      <c r="A35" s="21"/>
      <c r="B35" s="21"/>
      <c r="C35" s="74" t="s">
        <v>198</v>
      </c>
      <c r="D35" s="55"/>
      <c r="E35" s="25"/>
      <c r="F35" s="21"/>
      <c r="G35" s="75"/>
      <c r="H35" s="1"/>
    </row>
    <row r="36" s="2" customFormat="1" ht="15" spans="1:8">
      <c r="A36" s="39" t="s">
        <v>25</v>
      </c>
      <c r="B36" s="57"/>
      <c r="C36" s="57"/>
      <c r="D36" s="40"/>
      <c r="E36" s="41"/>
      <c r="F36" s="42" t="s">
        <v>15</v>
      </c>
      <c r="G36" s="43">
        <v>600</v>
      </c>
      <c r="H36" s="1"/>
    </row>
    <row r="37" ht="17.25" spans="1:7">
      <c r="A37" s="27" t="s">
        <v>23</v>
      </c>
      <c r="B37" s="35"/>
      <c r="C37" s="35"/>
      <c r="D37" s="28"/>
      <c r="E37" s="29"/>
      <c r="F37" s="30" t="s">
        <v>15</v>
      </c>
      <c r="G37" s="31">
        <f>SUM(G30:G36)</f>
        <v>76348.4</v>
      </c>
    </row>
    <row r="38" ht="16.5" spans="1:8">
      <c r="A38" s="32"/>
      <c r="B38" s="32"/>
      <c r="C38" s="32"/>
      <c r="D38" s="32"/>
      <c r="E38" s="32"/>
      <c r="F38" s="33"/>
      <c r="G38" s="34"/>
      <c r="H38" s="2"/>
    </row>
    <row r="39" spans="1:8">
      <c r="A39" s="1" t="s">
        <v>27</v>
      </c>
      <c r="H39" s="2"/>
    </row>
    <row r="40" spans="2:8">
      <c r="B40" s="1" t="s">
        <v>28</v>
      </c>
      <c r="H40" s="2"/>
    </row>
    <row r="41" spans="8:8">
      <c r="H41" s="2"/>
    </row>
    <row r="42" s="1" customFormat="1" spans="1:1">
      <c r="A42" s="1" t="s">
        <v>29</v>
      </c>
    </row>
    <row r="43" customFormat="1" ht="15" spans="1:2">
      <c r="A43" s="49"/>
      <c r="B43" s="1" t="s">
        <v>30</v>
      </c>
    </row>
    <row r="44" customFormat="1" ht="15" spans="1:2">
      <c r="A44" s="49"/>
      <c r="B44" s="1"/>
    </row>
    <row r="45" customFormat="1" ht="15" spans="1:2">
      <c r="A45" s="46" t="s">
        <v>515</v>
      </c>
      <c r="B45" s="1"/>
    </row>
    <row r="46" spans="1:8">
      <c r="A46" s="1" t="s">
        <v>73</v>
      </c>
      <c r="H46" s="2"/>
    </row>
    <row r="47" spans="2:8">
      <c r="B47" s="1" t="s">
        <v>117</v>
      </c>
      <c r="H47" s="2"/>
    </row>
    <row r="48" spans="2:8">
      <c r="B48" s="1" t="s">
        <v>118</v>
      </c>
      <c r="H48" s="2"/>
    </row>
    <row r="49" spans="2:8">
      <c r="B49" s="1" t="s">
        <v>119</v>
      </c>
      <c r="H49" s="2"/>
    </row>
    <row r="50" spans="8:8">
      <c r="H50" s="2"/>
    </row>
    <row r="51" spans="1:1">
      <c r="A51" s="1" t="s">
        <v>33</v>
      </c>
    </row>
    <row r="52" customFormat="1" ht="15" spans="1:8">
      <c r="A52" s="2"/>
      <c r="B52" s="1" t="s">
        <v>35</v>
      </c>
      <c r="H52" s="1"/>
    </row>
    <row r="54" spans="1:1">
      <c r="A54" s="1" t="s">
        <v>36</v>
      </c>
    </row>
    <row r="55" spans="2:2">
      <c r="B55" s="1" t="s">
        <v>548</v>
      </c>
    </row>
    <row r="57" spans="2:2">
      <c r="B57" s="1" t="s">
        <v>39</v>
      </c>
    </row>
    <row r="59" spans="2:2">
      <c r="B59" s="1" t="s">
        <v>40</v>
      </c>
    </row>
    <row r="64" spans="1:1">
      <c r="A64" s="1" t="s">
        <v>41</v>
      </c>
    </row>
    <row r="67" spans="1:1">
      <c r="A67" s="1" t="s">
        <v>42</v>
      </c>
    </row>
    <row r="68" spans="1:1">
      <c r="A68" s="1" t="s">
        <v>43</v>
      </c>
    </row>
    <row r="71" spans="1:4">
      <c r="A71" s="1" t="s">
        <v>76</v>
      </c>
      <c r="D71" s="1" t="s">
        <v>45</v>
      </c>
    </row>
    <row r="74" spans="1:4">
      <c r="A74" s="1" t="s">
        <v>46</v>
      </c>
      <c r="D74" s="1" t="s">
        <v>47</v>
      </c>
    </row>
    <row r="75" spans="1:4">
      <c r="A75" s="1" t="s">
        <v>48</v>
      </c>
      <c r="D75" s="1" t="s">
        <v>49</v>
      </c>
    </row>
    <row r="79" spans="1:5">
      <c r="A79" s="1" t="s">
        <v>549</v>
      </c>
      <c r="D79" s="1" t="s">
        <v>51</v>
      </c>
      <c r="E79" s="1" t="s">
        <v>52</v>
      </c>
    </row>
    <row r="80" spans="1:5">
      <c r="A80" s="1" t="s">
        <v>159</v>
      </c>
      <c r="E80" s="1" t="s">
        <v>54</v>
      </c>
    </row>
  </sheetData>
  <mergeCells count="29">
    <mergeCell ref="A4:B4"/>
    <mergeCell ref="A25:E25"/>
    <mergeCell ref="A26:E26"/>
    <mergeCell ref="A36:E36"/>
    <mergeCell ref="A37:E37"/>
    <mergeCell ref="A19:A21"/>
    <mergeCell ref="A22:A24"/>
    <mergeCell ref="A30:A32"/>
    <mergeCell ref="A33:A35"/>
    <mergeCell ref="B19:B21"/>
    <mergeCell ref="B22:B24"/>
    <mergeCell ref="B30:B32"/>
    <mergeCell ref="B33:B35"/>
    <mergeCell ref="D19:D21"/>
    <mergeCell ref="D22:D24"/>
    <mergeCell ref="D30:D32"/>
    <mergeCell ref="D33:D35"/>
    <mergeCell ref="E19:E21"/>
    <mergeCell ref="E22:E24"/>
    <mergeCell ref="E30:E32"/>
    <mergeCell ref="E33:E35"/>
    <mergeCell ref="F19:F21"/>
    <mergeCell ref="F22:F24"/>
    <mergeCell ref="F30:F32"/>
    <mergeCell ref="F33:F35"/>
    <mergeCell ref="G19:G21"/>
    <mergeCell ref="G22:G24"/>
    <mergeCell ref="G30:G32"/>
    <mergeCell ref="G33:G35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47" workbookViewId="0">
      <selection activeCell="G64" sqref="G64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46104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164</v>
      </c>
      <c r="B7" s="3"/>
    </row>
    <row r="8" spans="1:2">
      <c r="A8" s="3" t="s">
        <v>550</v>
      </c>
      <c r="B8" s="3"/>
    </row>
    <row r="9" spans="1:2">
      <c r="A9" s="1" t="s">
        <v>166</v>
      </c>
      <c r="B9" s="3"/>
    </row>
    <row r="10" spans="1:1">
      <c r="A10" s="66"/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94</v>
      </c>
    </row>
    <row r="18" ht="15" customHeight="1" spans="2:3">
      <c r="B18" s="44"/>
      <c r="C18" s="4"/>
    </row>
    <row r="19" ht="26.25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1</v>
      </c>
      <c r="B20" s="9" t="s">
        <v>13</v>
      </c>
      <c r="C20" s="68" t="s">
        <v>143</v>
      </c>
      <c r="D20" s="69">
        <v>78095</v>
      </c>
      <c r="E20" s="13">
        <f>(D20*0.76)-7000</f>
        <v>52352.2</v>
      </c>
      <c r="F20" s="9" t="s">
        <v>15</v>
      </c>
      <c r="G20" s="70">
        <f>E20*A20</f>
        <v>52352.2</v>
      </c>
    </row>
    <row r="21" spans="1:7">
      <c r="A21" s="15"/>
      <c r="B21" s="15"/>
      <c r="C21" s="71" t="s">
        <v>57</v>
      </c>
      <c r="D21" s="72"/>
      <c r="E21" s="19"/>
      <c r="F21" s="15"/>
      <c r="G21" s="73"/>
    </row>
    <row r="22" ht="15" spans="1:7">
      <c r="A22" s="21"/>
      <c r="B22" s="21"/>
      <c r="C22" s="74" t="s">
        <v>144</v>
      </c>
      <c r="D22" s="55"/>
      <c r="E22" s="25"/>
      <c r="F22" s="21"/>
      <c r="G22" s="75"/>
    </row>
    <row r="23" spans="1:7">
      <c r="A23" s="9">
        <v>2</v>
      </c>
      <c r="B23" s="9" t="s">
        <v>13</v>
      </c>
      <c r="C23" s="68" t="s">
        <v>126</v>
      </c>
      <c r="D23" s="69">
        <v>33995</v>
      </c>
      <c r="E23" s="13">
        <f>(D23*0.76)-6500</f>
        <v>19336.2</v>
      </c>
      <c r="F23" s="9" t="s">
        <v>15</v>
      </c>
      <c r="G23" s="70">
        <f>E23*A23</f>
        <v>38672.4</v>
      </c>
    </row>
    <row r="24" spans="1:7">
      <c r="A24" s="15"/>
      <c r="B24" s="15"/>
      <c r="C24" s="71" t="s">
        <v>21</v>
      </c>
      <c r="D24" s="72"/>
      <c r="E24" s="19"/>
      <c r="F24" s="15"/>
      <c r="G24" s="73"/>
    </row>
    <row r="25" ht="15" spans="1:7">
      <c r="A25" s="21"/>
      <c r="B25" s="21"/>
      <c r="C25" s="74" t="s">
        <v>127</v>
      </c>
      <c r="D25" s="55"/>
      <c r="E25" s="25"/>
      <c r="F25" s="21"/>
      <c r="G25" s="75"/>
    </row>
    <row r="26" ht="17.25" spans="1:7">
      <c r="A26" s="27" t="s">
        <v>23</v>
      </c>
      <c r="B26" s="35"/>
      <c r="C26" s="35"/>
      <c r="D26" s="28"/>
      <c r="E26" s="29"/>
      <c r="F26" s="36" t="s">
        <v>15</v>
      </c>
      <c r="G26" s="31">
        <f>SUM(G20:G25)</f>
        <v>91024.6</v>
      </c>
    </row>
    <row r="27" ht="15" spans="1:7">
      <c r="A27" s="51" t="s">
        <v>24</v>
      </c>
      <c r="B27" s="52"/>
      <c r="C27" s="53"/>
      <c r="D27" s="54"/>
      <c r="E27" s="55"/>
      <c r="F27" s="21" t="s">
        <v>15</v>
      </c>
      <c r="G27" s="56">
        <v>41125</v>
      </c>
    </row>
    <row r="28" customFormat="1" ht="15.75" spans="1:8">
      <c r="A28" s="39" t="s">
        <v>25</v>
      </c>
      <c r="B28" s="57"/>
      <c r="C28" s="57"/>
      <c r="D28" s="40"/>
      <c r="E28" s="41"/>
      <c r="F28" s="42" t="s">
        <v>15</v>
      </c>
      <c r="G28" s="43">
        <v>600</v>
      </c>
      <c r="H28" s="2"/>
    </row>
    <row r="29" ht="17.25" spans="1:7">
      <c r="A29" s="27" t="s">
        <v>26</v>
      </c>
      <c r="B29" s="35"/>
      <c r="C29" s="35"/>
      <c r="D29" s="28"/>
      <c r="E29" s="29"/>
      <c r="F29" s="36" t="s">
        <v>15</v>
      </c>
      <c r="G29" s="31">
        <f>SUM(G26:G28)</f>
        <v>132749.6</v>
      </c>
    </row>
    <row r="30" ht="16.5" spans="1:7">
      <c r="A30" s="32"/>
      <c r="B30" s="32"/>
      <c r="C30" s="32"/>
      <c r="D30" s="32"/>
      <c r="E30" s="32"/>
      <c r="F30" s="33"/>
      <c r="G30" s="34"/>
    </row>
    <row r="31" spans="1:1">
      <c r="A31" s="1" t="s">
        <v>27</v>
      </c>
    </row>
    <row r="32" spans="2:2">
      <c r="B32" s="1" t="s">
        <v>28</v>
      </c>
    </row>
    <row r="34" s="1" customFormat="1" spans="1:1">
      <c r="A34" s="1" t="s">
        <v>29</v>
      </c>
    </row>
    <row r="35" customFormat="1" ht="15" spans="1:2">
      <c r="A35" s="49"/>
      <c r="B35" s="1" t="s">
        <v>30</v>
      </c>
    </row>
    <row r="36" customFormat="1" ht="15" spans="1:2">
      <c r="A36" s="49"/>
      <c r="B36" s="1" t="s">
        <v>551</v>
      </c>
    </row>
    <row r="37" customFormat="1" ht="15" spans="1:2">
      <c r="A37" s="49"/>
      <c r="B37" s="91" t="s">
        <v>32</v>
      </c>
    </row>
    <row r="38" customFormat="1" ht="15" spans="1:2">
      <c r="A38" s="49"/>
      <c r="B38" s="1"/>
    </row>
    <row r="39" spans="1:1">
      <c r="A39" s="1" t="s">
        <v>33</v>
      </c>
    </row>
    <row r="40" spans="2:2">
      <c r="B40" s="1" t="s">
        <v>35</v>
      </c>
    </row>
    <row r="42" s="1" customFormat="1" spans="1:1">
      <c r="A42" s="1" t="s">
        <v>167</v>
      </c>
    </row>
    <row r="43" s="1" customFormat="1" spans="2:2">
      <c r="B43" s="1" t="s">
        <v>168</v>
      </c>
    </row>
    <row r="44" s="1" customFormat="1" spans="2:2">
      <c r="B44" s="1" t="s">
        <v>37</v>
      </c>
    </row>
    <row r="45" spans="2:2">
      <c r="B45" s="44" t="s">
        <v>38</v>
      </c>
    </row>
    <row r="46" spans="2:2">
      <c r="B46" s="92"/>
    </row>
    <row r="47" spans="2:2">
      <c r="B47" s="1" t="s">
        <v>39</v>
      </c>
    </row>
    <row r="49" spans="2:2">
      <c r="B49" s="1" t="s">
        <v>40</v>
      </c>
    </row>
    <row r="52" spans="2:2">
      <c r="B52" s="46"/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2" spans="1:4">
      <c r="A62" s="1" t="s">
        <v>44</v>
      </c>
      <c r="D62" s="1" t="s">
        <v>45</v>
      </c>
    </row>
    <row r="65" spans="1:4">
      <c r="A65" s="1" t="s">
        <v>46</v>
      </c>
      <c r="D65" s="1" t="s">
        <v>47</v>
      </c>
    </row>
    <row r="66" spans="1:4">
      <c r="A66" s="1" t="s">
        <v>48</v>
      </c>
      <c r="D66" s="1" t="s">
        <v>49</v>
      </c>
    </row>
    <row r="71" spans="1:5">
      <c r="A71" s="1" t="s">
        <v>552</v>
      </c>
      <c r="D71" s="1" t="s">
        <v>51</v>
      </c>
      <c r="E71" s="1" t="s">
        <v>52</v>
      </c>
    </row>
    <row r="72" spans="1:5">
      <c r="A72" s="1" t="s">
        <v>170</v>
      </c>
      <c r="E72" s="1" t="s">
        <v>54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7"/>
  <sheetViews>
    <sheetView topLeftCell="A62" workbookViewId="0">
      <selection activeCell="A86" sqref="A86"/>
    </sheetView>
  </sheetViews>
  <sheetFormatPr defaultColWidth="9.1047619047619" defaultRowHeight="14.25" outlineLevelCol="7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8" width="9.1047619047619" style="1" customWidth="1"/>
    <col min="9" max="16384" width="9.1047619047619" style="1"/>
  </cols>
  <sheetData>
    <row r="4" spans="1:2">
      <c r="A4" s="3">
        <v>46105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553</v>
      </c>
    </row>
    <row r="8" spans="1:1">
      <c r="A8" s="3" t="s">
        <v>554</v>
      </c>
    </row>
    <row r="9" spans="1:1">
      <c r="A9" s="3" t="s">
        <v>555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63</v>
      </c>
    </row>
    <row r="18" ht="15" spans="3:3">
      <c r="C18" s="67" t="s">
        <v>556</v>
      </c>
    </row>
    <row r="19" ht="25.5" customHeight="1" spans="1:7">
      <c r="A19" s="5" t="s">
        <v>7</v>
      </c>
      <c r="B19" s="5" t="s">
        <v>8</v>
      </c>
      <c r="C19" s="5" t="s">
        <v>9</v>
      </c>
      <c r="D19" s="5" t="s">
        <v>10</v>
      </c>
      <c r="E19" s="6" t="s">
        <v>11</v>
      </c>
      <c r="F19" s="7"/>
      <c r="G19" s="8" t="s">
        <v>12</v>
      </c>
    </row>
    <row r="20" spans="1:7">
      <c r="A20" s="9">
        <v>4</v>
      </c>
      <c r="B20" s="9" t="s">
        <v>13</v>
      </c>
      <c r="C20" s="68" t="s">
        <v>20</v>
      </c>
      <c r="D20" s="69">
        <v>30995</v>
      </c>
      <c r="E20" s="13">
        <f>(D20*0.76)-6500</f>
        <v>17056.2</v>
      </c>
      <c r="F20" s="9" t="s">
        <v>15</v>
      </c>
      <c r="G20" s="70">
        <f>E20*A20</f>
        <v>68224.8</v>
      </c>
    </row>
    <row r="21" spans="1:7">
      <c r="A21" s="15"/>
      <c r="B21" s="15"/>
      <c r="C21" s="71" t="s">
        <v>21</v>
      </c>
      <c r="D21" s="72"/>
      <c r="E21" s="19"/>
      <c r="F21" s="15"/>
      <c r="G21" s="73"/>
    </row>
    <row r="22" ht="15" spans="1:7">
      <c r="A22" s="21"/>
      <c r="B22" s="21"/>
      <c r="C22" s="74" t="s">
        <v>22</v>
      </c>
      <c r="D22" s="55"/>
      <c r="E22" s="25"/>
      <c r="F22" s="21"/>
      <c r="G22" s="75"/>
    </row>
    <row r="23" spans="1:7">
      <c r="A23" s="9">
        <v>2</v>
      </c>
      <c r="B23" s="9" t="s">
        <v>13</v>
      </c>
      <c r="C23" s="68" t="s">
        <v>126</v>
      </c>
      <c r="D23" s="69">
        <v>33995</v>
      </c>
      <c r="E23" s="13">
        <f>(D23*0.76)-6500</f>
        <v>19336.2</v>
      </c>
      <c r="F23" s="9" t="s">
        <v>15</v>
      </c>
      <c r="G23" s="70">
        <f>E23*A23</f>
        <v>38672.4</v>
      </c>
    </row>
    <row r="24" spans="1:7">
      <c r="A24" s="15"/>
      <c r="B24" s="15"/>
      <c r="C24" s="71" t="s">
        <v>21</v>
      </c>
      <c r="D24" s="72"/>
      <c r="E24" s="19"/>
      <c r="F24" s="15"/>
      <c r="G24" s="73"/>
    </row>
    <row r="25" ht="15" spans="1:7">
      <c r="A25" s="21"/>
      <c r="B25" s="21"/>
      <c r="C25" s="74" t="s">
        <v>127</v>
      </c>
      <c r="D25" s="55"/>
      <c r="E25" s="25"/>
      <c r="F25" s="21"/>
      <c r="G25" s="75"/>
    </row>
    <row r="26" customFormat="1" ht="15" spans="1:8">
      <c r="A26" s="9">
        <v>3</v>
      </c>
      <c r="B26" s="9" t="s">
        <v>13</v>
      </c>
      <c r="C26" s="68" t="s">
        <v>105</v>
      </c>
      <c r="D26" s="69">
        <v>42995</v>
      </c>
      <c r="E26" s="13">
        <f>(D26*0.76)-6500</f>
        <v>26176.2</v>
      </c>
      <c r="F26" s="9" t="s">
        <v>15</v>
      </c>
      <c r="G26" s="70">
        <f>E26*A26</f>
        <v>78528.6</v>
      </c>
      <c r="H26" s="1"/>
    </row>
    <row r="27" customFormat="1" ht="15" spans="1:8">
      <c r="A27" s="15"/>
      <c r="B27" s="15"/>
      <c r="C27" s="71" t="s">
        <v>21</v>
      </c>
      <c r="D27" s="72"/>
      <c r="E27" s="19"/>
      <c r="F27" s="15"/>
      <c r="G27" s="73"/>
      <c r="H27" s="1"/>
    </row>
    <row r="28" customFormat="1" ht="15.75" spans="1:8">
      <c r="A28" s="21"/>
      <c r="B28" s="21"/>
      <c r="C28" s="74" t="s">
        <v>106</v>
      </c>
      <c r="D28" s="55"/>
      <c r="E28" s="25"/>
      <c r="F28" s="21"/>
      <c r="G28" s="75"/>
      <c r="H28" s="1"/>
    </row>
    <row r="29" s="2" customFormat="1" ht="15" spans="1:8">
      <c r="A29" s="39" t="s">
        <v>25</v>
      </c>
      <c r="B29" s="57"/>
      <c r="C29" s="57"/>
      <c r="D29" s="40"/>
      <c r="E29" s="41"/>
      <c r="F29" s="42" t="s">
        <v>15</v>
      </c>
      <c r="G29" s="43">
        <v>600</v>
      </c>
      <c r="H29" s="1"/>
    </row>
    <row r="30" ht="17.25" spans="1:7">
      <c r="A30" s="27" t="s">
        <v>23</v>
      </c>
      <c r="B30" s="35"/>
      <c r="C30" s="35"/>
      <c r="D30" s="28"/>
      <c r="E30" s="29"/>
      <c r="F30" s="36" t="s">
        <v>15</v>
      </c>
      <c r="G30" s="31">
        <f>SUM(G20:G29)</f>
        <v>186025.8</v>
      </c>
    </row>
    <row r="31" ht="16.5" spans="1:7">
      <c r="A31" s="32"/>
      <c r="B31" s="32"/>
      <c r="C31" s="32"/>
      <c r="D31" s="32"/>
      <c r="E31" s="32"/>
      <c r="F31" s="37"/>
      <c r="G31" s="34"/>
    </row>
    <row r="32" ht="15" spans="3:3">
      <c r="C32" s="67" t="s">
        <v>557</v>
      </c>
    </row>
    <row r="33" ht="25.5" customHeight="1" spans="1:7">
      <c r="A33" s="5" t="s">
        <v>7</v>
      </c>
      <c r="B33" s="5" t="s">
        <v>8</v>
      </c>
      <c r="C33" s="5" t="s">
        <v>9</v>
      </c>
      <c r="D33" s="5" t="s">
        <v>10</v>
      </c>
      <c r="E33" s="6" t="s">
        <v>11</v>
      </c>
      <c r="F33" s="7"/>
      <c r="G33" s="8" t="s">
        <v>12</v>
      </c>
    </row>
    <row r="34" spans="1:7">
      <c r="A34" s="9">
        <v>4</v>
      </c>
      <c r="B34" s="9" t="s">
        <v>13</v>
      </c>
      <c r="C34" s="68" t="s">
        <v>56</v>
      </c>
      <c r="D34" s="69">
        <v>43595</v>
      </c>
      <c r="E34" s="13">
        <f>(D34*0.76)-7000</f>
        <v>26132.2</v>
      </c>
      <c r="F34" s="9" t="s">
        <v>15</v>
      </c>
      <c r="G34" s="70">
        <f>E34*A34</f>
        <v>104528.8</v>
      </c>
    </row>
    <row r="35" spans="1:7">
      <c r="A35" s="15"/>
      <c r="B35" s="15"/>
      <c r="C35" s="71" t="s">
        <v>57</v>
      </c>
      <c r="D35" s="72"/>
      <c r="E35" s="19"/>
      <c r="F35" s="15"/>
      <c r="G35" s="73"/>
    </row>
    <row r="36" ht="15" spans="1:7">
      <c r="A36" s="21"/>
      <c r="B36" s="21"/>
      <c r="C36" s="74" t="s">
        <v>58</v>
      </c>
      <c r="D36" s="55"/>
      <c r="E36" s="25"/>
      <c r="F36" s="21"/>
      <c r="G36" s="75"/>
    </row>
    <row r="37" spans="1:7">
      <c r="A37" s="76">
        <v>2</v>
      </c>
      <c r="B37" s="76" t="s">
        <v>13</v>
      </c>
      <c r="C37" s="77" t="s">
        <v>138</v>
      </c>
      <c r="D37" s="78">
        <v>47595</v>
      </c>
      <c r="E37" s="79">
        <f>(D37*0.76)-7000</f>
        <v>29172.2</v>
      </c>
      <c r="F37" s="76" t="s">
        <v>15</v>
      </c>
      <c r="G37" s="80">
        <f>E37*A37</f>
        <v>58344.4</v>
      </c>
    </row>
    <row r="38" spans="1:7">
      <c r="A38" s="81"/>
      <c r="B38" s="81"/>
      <c r="C38" s="82" t="s">
        <v>57</v>
      </c>
      <c r="D38" s="83"/>
      <c r="E38" s="84"/>
      <c r="F38" s="81"/>
      <c r="G38" s="85"/>
    </row>
    <row r="39" ht="15" spans="1:7">
      <c r="A39" s="86"/>
      <c r="B39" s="86"/>
      <c r="C39" s="87" t="s">
        <v>139</v>
      </c>
      <c r="D39" s="88"/>
      <c r="E39" s="89"/>
      <c r="F39" s="86"/>
      <c r="G39" s="90"/>
    </row>
    <row r="40" customFormat="1" ht="15" spans="1:8">
      <c r="A40" s="9">
        <v>3</v>
      </c>
      <c r="B40" s="9" t="s">
        <v>13</v>
      </c>
      <c r="C40" s="68" t="s">
        <v>112</v>
      </c>
      <c r="D40" s="69">
        <v>60595</v>
      </c>
      <c r="E40" s="13">
        <f>(D40*0.76)-7000</f>
        <v>39052.2</v>
      </c>
      <c r="F40" s="9" t="s">
        <v>15</v>
      </c>
      <c r="G40" s="70">
        <f>E40*A40</f>
        <v>117156.6</v>
      </c>
      <c r="H40" s="1"/>
    </row>
    <row r="41" customFormat="1" ht="15" spans="1:8">
      <c r="A41" s="15"/>
      <c r="B41" s="15"/>
      <c r="C41" s="71" t="s">
        <v>57</v>
      </c>
      <c r="D41" s="72"/>
      <c r="E41" s="19"/>
      <c r="F41" s="15"/>
      <c r="G41" s="73"/>
      <c r="H41" s="1"/>
    </row>
    <row r="42" customFormat="1" ht="15.75" spans="1:8">
      <c r="A42" s="21"/>
      <c r="B42" s="21"/>
      <c r="C42" s="74" t="s">
        <v>106</v>
      </c>
      <c r="D42" s="55"/>
      <c r="E42" s="25"/>
      <c r="F42" s="21"/>
      <c r="G42" s="75"/>
      <c r="H42" s="1"/>
    </row>
    <row r="43" s="2" customFormat="1" ht="15" spans="1:8">
      <c r="A43" s="39" t="s">
        <v>25</v>
      </c>
      <c r="B43" s="57"/>
      <c r="C43" s="57"/>
      <c r="D43" s="40"/>
      <c r="E43" s="41"/>
      <c r="F43" s="42" t="s">
        <v>15</v>
      </c>
      <c r="G43" s="43">
        <v>600</v>
      </c>
      <c r="H43" s="1"/>
    </row>
    <row r="44" ht="17.25" spans="1:7">
      <c r="A44" s="27" t="s">
        <v>23</v>
      </c>
      <c r="B44" s="35"/>
      <c r="C44" s="35"/>
      <c r="D44" s="28"/>
      <c r="E44" s="29"/>
      <c r="F44" s="36" t="s">
        <v>15</v>
      </c>
      <c r="G44" s="31">
        <f>SUM(G34:G43)</f>
        <v>280629.8</v>
      </c>
    </row>
    <row r="45" ht="16.5" spans="1:7">
      <c r="A45" s="32"/>
      <c r="B45" s="32"/>
      <c r="C45" s="32"/>
      <c r="D45" s="32"/>
      <c r="E45" s="32"/>
      <c r="F45" s="37"/>
      <c r="G45" s="34"/>
    </row>
    <row r="46" spans="1:1">
      <c r="A46" s="1" t="s">
        <v>27</v>
      </c>
    </row>
    <row r="47" spans="2:2">
      <c r="B47" s="1" t="s">
        <v>28</v>
      </c>
    </row>
    <row r="49" s="1" customFormat="1" spans="1:1">
      <c r="A49" s="1" t="s">
        <v>29</v>
      </c>
    </row>
    <row r="50" customFormat="1" ht="15" spans="1:2">
      <c r="A50" s="49"/>
      <c r="B50" s="1" t="s">
        <v>30</v>
      </c>
    </row>
    <row r="52" spans="1:1">
      <c r="A52" s="46" t="s">
        <v>515</v>
      </c>
    </row>
    <row r="53" spans="1:1">
      <c r="A53" s="1" t="s">
        <v>73</v>
      </c>
    </row>
    <row r="54" spans="2:2">
      <c r="B54" s="1" t="s">
        <v>117</v>
      </c>
    </row>
    <row r="55" spans="2:2">
      <c r="B55" s="1" t="s">
        <v>118</v>
      </c>
    </row>
    <row r="56" spans="2:2">
      <c r="B56" s="1" t="s">
        <v>119</v>
      </c>
    </row>
    <row r="58" spans="1:1">
      <c r="A58" s="1" t="s">
        <v>33</v>
      </c>
    </row>
    <row r="59" customFormat="1" ht="15" spans="1:2">
      <c r="A59" s="2"/>
      <c r="B59" s="1" t="s">
        <v>35</v>
      </c>
    </row>
    <row r="60" s="2" customFormat="1" spans="2:2">
      <c r="B60" s="1"/>
    </row>
    <row r="61" spans="1:1">
      <c r="A61" s="1" t="s">
        <v>36</v>
      </c>
    </row>
    <row r="62" spans="2:2">
      <c r="B62" s="1" t="s">
        <v>37</v>
      </c>
    </row>
    <row r="63" s="2" customFormat="1" spans="2:2">
      <c r="B63" s="44"/>
    </row>
    <row r="64" spans="2:2">
      <c r="B64" s="1" t="s">
        <v>39</v>
      </c>
    </row>
    <row r="66" spans="2:2">
      <c r="B66" s="1" t="s">
        <v>40</v>
      </c>
    </row>
    <row r="69" spans="2:2">
      <c r="B69" s="46"/>
    </row>
    <row r="70" spans="2:2">
      <c r="B70" s="46"/>
    </row>
    <row r="71" spans="1:1">
      <c r="A71" s="1" t="s">
        <v>41</v>
      </c>
    </row>
    <row r="74" spans="1:1">
      <c r="A74" s="1" t="s">
        <v>42</v>
      </c>
    </row>
    <row r="75" spans="1:1">
      <c r="A75" s="1" t="s">
        <v>43</v>
      </c>
    </row>
    <row r="78" spans="1:4">
      <c r="A78" s="1" t="s">
        <v>99</v>
      </c>
      <c r="D78" s="1" t="s">
        <v>45</v>
      </c>
    </row>
    <row r="81" spans="1:4">
      <c r="A81" s="1" t="s">
        <v>46</v>
      </c>
      <c r="D81" s="1" t="s">
        <v>47</v>
      </c>
    </row>
    <row r="82" spans="1:4">
      <c r="A82" s="1" t="s">
        <v>48</v>
      </c>
      <c r="D82" s="1" t="s">
        <v>49</v>
      </c>
    </row>
    <row r="86" spans="1:5">
      <c r="A86" s="1" t="s">
        <v>558</v>
      </c>
      <c r="D86" s="1" t="s">
        <v>51</v>
      </c>
      <c r="E86" s="1" t="s">
        <v>52</v>
      </c>
    </row>
    <row r="87" spans="1:5">
      <c r="A87" s="1" t="s">
        <v>559</v>
      </c>
      <c r="E87" s="1" t="s">
        <v>54</v>
      </c>
    </row>
  </sheetData>
  <mergeCells count="41">
    <mergeCell ref="A4:B4"/>
    <mergeCell ref="A29:E29"/>
    <mergeCell ref="A30:E30"/>
    <mergeCell ref="A43:E43"/>
    <mergeCell ref="A44:E44"/>
    <mergeCell ref="A20:A22"/>
    <mergeCell ref="A23:A25"/>
    <mergeCell ref="A26:A28"/>
    <mergeCell ref="A34:A36"/>
    <mergeCell ref="A37:A39"/>
    <mergeCell ref="A40:A42"/>
    <mergeCell ref="B20:B22"/>
    <mergeCell ref="B23:B25"/>
    <mergeCell ref="B26:B28"/>
    <mergeCell ref="B34:B36"/>
    <mergeCell ref="B37:B39"/>
    <mergeCell ref="B40:B42"/>
    <mergeCell ref="D20:D22"/>
    <mergeCell ref="D23:D25"/>
    <mergeCell ref="D26:D28"/>
    <mergeCell ref="D34:D36"/>
    <mergeCell ref="D37:D39"/>
    <mergeCell ref="D40:D42"/>
    <mergeCell ref="E20:E22"/>
    <mergeCell ref="E23:E25"/>
    <mergeCell ref="E26:E28"/>
    <mergeCell ref="E34:E36"/>
    <mergeCell ref="E37:E39"/>
    <mergeCell ref="E40:E42"/>
    <mergeCell ref="F20:F22"/>
    <mergeCell ref="F23:F25"/>
    <mergeCell ref="F26:F28"/>
    <mergeCell ref="F34:F36"/>
    <mergeCell ref="F37:F39"/>
    <mergeCell ref="F40:F42"/>
    <mergeCell ref="G20:G22"/>
    <mergeCell ref="G23:G25"/>
    <mergeCell ref="G26:G28"/>
    <mergeCell ref="G34:G36"/>
    <mergeCell ref="G37:G39"/>
    <mergeCell ref="G40:G42"/>
  </mergeCells>
  <pageMargins left="0.393055555555556" right="0.17" top="0.84" bottom="0.629861111111111" header="0.5" footer="0.196527777777778"/>
  <pageSetup paperSize="1" scale="55" orientation="portrait" horizontalDpi="120" verticalDpi="72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0"/>
  <sheetViews>
    <sheetView workbookViewId="0">
      <selection activeCell="C14" sqref="C14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46106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431</v>
      </c>
    </row>
    <row r="8" s="2" customFormat="1" spans="1:1">
      <c r="A8" s="1" t="s">
        <v>432</v>
      </c>
    </row>
    <row r="9" spans="1:1">
      <c r="A9" s="1" t="s">
        <v>433</v>
      </c>
    </row>
    <row r="10" spans="1:1">
      <c r="A10" s="1" t="s">
        <v>434</v>
      </c>
    </row>
    <row r="13" s="1" customFormat="1" spans="1:1">
      <c r="A13" s="1" t="s">
        <v>3</v>
      </c>
    </row>
    <row r="15" s="1" customFormat="1" spans="2:2">
      <c r="B15" s="1" t="s">
        <v>4</v>
      </c>
    </row>
    <row r="16" s="1" customFormat="1" spans="2:2">
      <c r="B16" s="1" t="s">
        <v>5</v>
      </c>
    </row>
    <row r="18" s="1" customFormat="1" spans="1:1">
      <c r="A18" s="1" t="s">
        <v>63</v>
      </c>
    </row>
    <row r="19" ht="15" spans="3:3">
      <c r="C19" s="67"/>
    </row>
    <row r="20" s="1" customFormat="1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s="1" customFormat="1" spans="1:7">
      <c r="A21" s="9">
        <v>3</v>
      </c>
      <c r="B21" s="9" t="s">
        <v>13</v>
      </c>
      <c r="C21" s="68" t="s">
        <v>143</v>
      </c>
      <c r="D21" s="69">
        <v>78095</v>
      </c>
      <c r="E21" s="13">
        <f>(D21*0.76)-7000</f>
        <v>52352.2</v>
      </c>
      <c r="F21" s="9" t="s">
        <v>15</v>
      </c>
      <c r="G21" s="70">
        <f>E21*A21</f>
        <v>157056.6</v>
      </c>
    </row>
    <row r="22" s="1" customFormat="1" spans="1:7">
      <c r="A22" s="15"/>
      <c r="B22" s="15"/>
      <c r="C22" s="71" t="s">
        <v>57</v>
      </c>
      <c r="D22" s="72"/>
      <c r="E22" s="19"/>
      <c r="F22" s="15"/>
      <c r="G22" s="73"/>
    </row>
    <row r="23" s="1" customFormat="1" ht="15" spans="1:7">
      <c r="A23" s="21"/>
      <c r="B23" s="21"/>
      <c r="C23" s="74" t="s">
        <v>144</v>
      </c>
      <c r="D23" s="55"/>
      <c r="E23" s="25"/>
      <c r="F23" s="21"/>
      <c r="G23" s="75"/>
    </row>
    <row r="24" s="1" customFormat="1" spans="1:7">
      <c r="A24" s="9">
        <v>1</v>
      </c>
      <c r="B24" s="9" t="s">
        <v>13</v>
      </c>
      <c r="C24" s="68" t="s">
        <v>126</v>
      </c>
      <c r="D24" s="69">
        <v>33995</v>
      </c>
      <c r="E24" s="13">
        <f>(D24*0.76)-6500</f>
        <v>19336.2</v>
      </c>
      <c r="F24" s="9" t="s">
        <v>15</v>
      </c>
      <c r="G24" s="70">
        <f>E24*A24</f>
        <v>19336.2</v>
      </c>
    </row>
    <row r="25" s="1" customFormat="1" spans="1:7">
      <c r="A25" s="15"/>
      <c r="B25" s="15"/>
      <c r="C25" s="71" t="s">
        <v>21</v>
      </c>
      <c r="D25" s="72"/>
      <c r="E25" s="19"/>
      <c r="F25" s="15"/>
      <c r="G25" s="73"/>
    </row>
    <row r="26" s="1" customFormat="1" ht="15" spans="1:7">
      <c r="A26" s="21"/>
      <c r="B26" s="21"/>
      <c r="C26" s="74" t="s">
        <v>127</v>
      </c>
      <c r="D26" s="55"/>
      <c r="E26" s="25"/>
      <c r="F26" s="21"/>
      <c r="G26" s="75"/>
    </row>
    <row r="27" s="2" customFormat="1" ht="15" spans="1:8">
      <c r="A27" s="39" t="s">
        <v>25</v>
      </c>
      <c r="B27" s="57"/>
      <c r="C27" s="57"/>
      <c r="D27" s="40"/>
      <c r="E27" s="41"/>
      <c r="F27" s="42" t="s">
        <v>15</v>
      </c>
      <c r="G27" s="43">
        <v>600</v>
      </c>
      <c r="H27" s="1"/>
    </row>
    <row r="28" s="1" customFormat="1" ht="17.25" spans="1:7">
      <c r="A28" s="27" t="s">
        <v>560</v>
      </c>
      <c r="B28" s="35"/>
      <c r="C28" s="35"/>
      <c r="D28" s="28"/>
      <c r="E28" s="29"/>
      <c r="F28" s="36" t="s">
        <v>15</v>
      </c>
      <c r="G28" s="31">
        <f>SUM(G21:G27)</f>
        <v>176992.8</v>
      </c>
    </row>
    <row r="29" s="1" customFormat="1" ht="16.5" spans="1:7">
      <c r="A29" s="32"/>
      <c r="B29" s="32"/>
      <c r="C29" s="32"/>
      <c r="D29" s="32"/>
      <c r="E29" s="32"/>
      <c r="F29" s="37"/>
      <c r="G29" s="34"/>
    </row>
    <row r="30" s="1" customFormat="1" spans="1:1">
      <c r="A30" s="1" t="s">
        <v>27</v>
      </c>
    </row>
    <row r="31" s="1" customFormat="1" spans="2:2">
      <c r="B31" s="1" t="s">
        <v>28</v>
      </c>
    </row>
    <row r="32" s="2" customFormat="1" spans="2:2">
      <c r="B32" s="1"/>
    </row>
    <row r="33" s="1" customFormat="1" spans="1:1">
      <c r="A33" s="1" t="s">
        <v>29</v>
      </c>
    </row>
    <row r="34" s="2" customFormat="1" spans="2:2">
      <c r="B34" s="58" t="s">
        <v>199</v>
      </c>
    </row>
    <row r="35" customFormat="1" spans="1:2">
      <c r="A35" s="49"/>
      <c r="B35" s="1" t="s">
        <v>30</v>
      </c>
    </row>
    <row r="36" spans="2:2">
      <c r="B36" s="1" t="s">
        <v>31</v>
      </c>
    </row>
    <row r="38" s="1" customFormat="1" spans="1:1">
      <c r="A38" s="1" t="s">
        <v>33</v>
      </c>
    </row>
    <row r="39" s="2" customFormat="1" spans="2:2">
      <c r="B39" s="1" t="s">
        <v>35</v>
      </c>
    </row>
    <row r="40" s="2" customFormat="1" spans="2:2">
      <c r="B40" s="1"/>
    </row>
    <row r="41" s="1" customFormat="1" spans="1:1">
      <c r="A41" s="1" t="s">
        <v>36</v>
      </c>
    </row>
    <row r="42" s="1" customFormat="1" spans="2:2">
      <c r="B42" s="1" t="s">
        <v>37</v>
      </c>
    </row>
    <row r="43" s="2" customFormat="1" spans="2:2">
      <c r="B43" s="44" t="s">
        <v>323</v>
      </c>
    </row>
    <row r="45" s="1" customFormat="1" spans="2:2">
      <c r="B45" s="1" t="s">
        <v>39</v>
      </c>
    </row>
    <row r="47" s="1" customFormat="1" spans="2:2">
      <c r="B47" s="1" t="s">
        <v>40</v>
      </c>
    </row>
    <row r="48" s="2" customFormat="1" spans="2:2">
      <c r="B48" s="46"/>
    </row>
    <row r="49" s="2" customFormat="1" spans="2:2">
      <c r="B49" s="1"/>
    </row>
    <row r="52" s="1" customFormat="1" spans="1:1">
      <c r="A52" s="1" t="s">
        <v>41</v>
      </c>
    </row>
    <row r="55" s="1" customFormat="1" spans="1:1">
      <c r="A55" s="1" t="s">
        <v>42</v>
      </c>
    </row>
    <row r="56" s="1" customFormat="1" spans="1:1">
      <c r="A56" s="1" t="s">
        <v>43</v>
      </c>
    </row>
    <row r="60" s="1" customFormat="1" spans="1:4">
      <c r="A60" s="1" t="s">
        <v>99</v>
      </c>
      <c r="D60" s="1" t="s">
        <v>45</v>
      </c>
    </row>
    <row r="63" s="1" customFormat="1" spans="1:4">
      <c r="A63" s="1" t="s">
        <v>46</v>
      </c>
      <c r="D63" s="1" t="s">
        <v>47</v>
      </c>
    </row>
    <row r="64" s="1" customFormat="1" spans="1:4">
      <c r="A64" s="1" t="s">
        <v>48</v>
      </c>
      <c r="D64" s="1" t="s">
        <v>49</v>
      </c>
    </row>
    <row r="65" s="2" customFormat="1" spans="1:4">
      <c r="A65" s="1"/>
      <c r="D65" s="1"/>
    </row>
    <row r="66" s="2" customFormat="1" spans="1:4">
      <c r="A66" s="1"/>
      <c r="D66" s="1"/>
    </row>
    <row r="69" s="1" customFormat="1" spans="1:5">
      <c r="A69" s="1" t="s">
        <v>561</v>
      </c>
      <c r="D69" s="1" t="s">
        <v>51</v>
      </c>
      <c r="E69" s="1" t="s">
        <v>52</v>
      </c>
    </row>
    <row r="70" s="1" customFormat="1" spans="1:5">
      <c r="A70" s="1" t="s">
        <v>437</v>
      </c>
      <c r="E70" s="1" t="s">
        <v>54</v>
      </c>
    </row>
  </sheetData>
  <mergeCells count="15">
    <mergeCell ref="A4:B4"/>
    <mergeCell ref="A27:E27"/>
    <mergeCell ref="A28:E28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7" workbookViewId="0">
      <selection activeCell="B19" sqref="B19:B2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136</v>
      </c>
      <c r="B7" s="3"/>
    </row>
    <row r="8" spans="1:2">
      <c r="A8" s="66" t="s">
        <v>137</v>
      </c>
      <c r="B8" s="3"/>
    </row>
    <row r="9" spans="1:1">
      <c r="A9" s="66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125</v>
      </c>
    </row>
    <row r="17" ht="15" customHeight="1" spans="2:3">
      <c r="B17" s="44"/>
      <c r="C17" s="4" t="s">
        <v>104</v>
      </c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68" t="s">
        <v>126</v>
      </c>
      <c r="D19" s="69">
        <v>33995</v>
      </c>
      <c r="E19" s="13">
        <f>(D19*0.76)-6500</f>
        <v>19336.2</v>
      </c>
      <c r="F19" s="9" t="s">
        <v>15</v>
      </c>
      <c r="G19" s="70">
        <f>E19*A19</f>
        <v>19336.2</v>
      </c>
    </row>
    <row r="20" spans="1:7">
      <c r="A20" s="15"/>
      <c r="B20" s="15"/>
      <c r="C20" s="71" t="s">
        <v>21</v>
      </c>
      <c r="D20" s="72"/>
      <c r="E20" s="19"/>
      <c r="F20" s="15"/>
      <c r="G20" s="73"/>
    </row>
    <row r="21" ht="15" spans="1:7">
      <c r="A21" s="21"/>
      <c r="B21" s="21"/>
      <c r="C21" s="74" t="s">
        <v>127</v>
      </c>
      <c r="D21" s="55"/>
      <c r="E21" s="25"/>
      <c r="F21" s="21"/>
      <c r="G21" s="75"/>
    </row>
    <row r="22" ht="15" spans="1:7">
      <c r="A22" s="39" t="s">
        <v>25</v>
      </c>
      <c r="B22" s="57"/>
      <c r="C22" s="57"/>
      <c r="D22" s="40"/>
      <c r="E22" s="41"/>
      <c r="F22" s="42" t="s">
        <v>15</v>
      </c>
      <c r="G22" s="43">
        <v>600</v>
      </c>
    </row>
    <row r="23" ht="17.25" spans="1:7">
      <c r="A23" s="27" t="s">
        <v>87</v>
      </c>
      <c r="B23" s="35"/>
      <c r="C23" s="35"/>
      <c r="D23" s="28"/>
      <c r="E23" s="29"/>
      <c r="F23" s="36" t="s">
        <v>15</v>
      </c>
      <c r="G23" s="31">
        <f>SUM(G19:G22)</f>
        <v>19936.2</v>
      </c>
    </row>
    <row r="24" ht="16.5" spans="1:7">
      <c r="A24" s="32"/>
      <c r="B24" s="32"/>
      <c r="C24" s="32"/>
      <c r="D24" s="32"/>
      <c r="E24" s="32"/>
      <c r="F24" s="33"/>
      <c r="G24" s="34"/>
    </row>
    <row r="25" ht="15" customHeight="1" spans="2:3">
      <c r="B25" s="44"/>
      <c r="C25" s="4" t="s">
        <v>111</v>
      </c>
    </row>
    <row r="26" ht="26.25" spans="1:7">
      <c r="A26" s="5" t="s">
        <v>7</v>
      </c>
      <c r="B26" s="5" t="s">
        <v>8</v>
      </c>
      <c r="C26" s="5" t="s">
        <v>9</v>
      </c>
      <c r="D26" s="5" t="s">
        <v>10</v>
      </c>
      <c r="E26" s="6" t="s">
        <v>11</v>
      </c>
      <c r="F26" s="7"/>
      <c r="G26" s="8" t="s">
        <v>12</v>
      </c>
    </row>
    <row r="27" spans="1:7">
      <c r="A27" s="76">
        <v>1</v>
      </c>
      <c r="B27" s="76" t="s">
        <v>13</v>
      </c>
      <c r="C27" s="77" t="s">
        <v>138</v>
      </c>
      <c r="D27" s="78">
        <v>47595</v>
      </c>
      <c r="E27" s="79">
        <f>(D27*0.76)-7000</f>
        <v>29172.2</v>
      </c>
      <c r="F27" s="76" t="s">
        <v>15</v>
      </c>
      <c r="G27" s="80">
        <f>E27*A27</f>
        <v>29172.2</v>
      </c>
    </row>
    <row r="28" spans="1:7">
      <c r="A28" s="81"/>
      <c r="B28" s="81"/>
      <c r="C28" s="82" t="s">
        <v>57</v>
      </c>
      <c r="D28" s="83"/>
      <c r="E28" s="84"/>
      <c r="F28" s="81"/>
      <c r="G28" s="85"/>
    </row>
    <row r="29" ht="15" spans="1:7">
      <c r="A29" s="86"/>
      <c r="B29" s="86"/>
      <c r="C29" s="87" t="s">
        <v>139</v>
      </c>
      <c r="D29" s="88"/>
      <c r="E29" s="89"/>
      <c r="F29" s="86"/>
      <c r="G29" s="90"/>
    </row>
    <row r="30" ht="15" spans="1:7">
      <c r="A30" s="39" t="s">
        <v>25</v>
      </c>
      <c r="B30" s="57"/>
      <c r="C30" s="57"/>
      <c r="D30" s="40"/>
      <c r="E30" s="41"/>
      <c r="F30" s="42" t="s">
        <v>15</v>
      </c>
      <c r="G30" s="43">
        <v>600</v>
      </c>
    </row>
    <row r="31" ht="17.25" spans="1:7">
      <c r="A31" s="27" t="s">
        <v>87</v>
      </c>
      <c r="B31" s="35"/>
      <c r="C31" s="35"/>
      <c r="D31" s="28"/>
      <c r="E31" s="29"/>
      <c r="F31" s="36" t="s">
        <v>15</v>
      </c>
      <c r="G31" s="31">
        <f>SUM(G27:G30)</f>
        <v>29772.2</v>
      </c>
    </row>
    <row r="32" ht="16.5" spans="1:7">
      <c r="A32" s="32"/>
      <c r="B32" s="32"/>
      <c r="C32" s="32"/>
      <c r="D32" s="32"/>
      <c r="E32" s="32"/>
      <c r="F32" s="37"/>
      <c r="G32" s="34"/>
    </row>
    <row r="33" spans="1:1">
      <c r="A33" s="1" t="s">
        <v>27</v>
      </c>
    </row>
    <row r="34" spans="2:2">
      <c r="B34" s="1" t="s">
        <v>28</v>
      </c>
    </row>
    <row r="36" s="1" customFormat="1" spans="1:1">
      <c r="A36" s="1" t="s">
        <v>29</v>
      </c>
    </row>
    <row r="37" customFormat="1" ht="15" spans="1:2">
      <c r="A37" s="49"/>
      <c r="B37" s="1" t="s">
        <v>30</v>
      </c>
    </row>
    <row r="38" customFormat="1" ht="15" spans="1:2">
      <c r="A38" s="49"/>
      <c r="B38" s="1"/>
    </row>
    <row r="39" s="1" customFormat="1" spans="1:1">
      <c r="A39" s="1" t="s">
        <v>73</v>
      </c>
    </row>
    <row r="40" s="1" customFormat="1" spans="2:2">
      <c r="B40" s="1" t="s">
        <v>117</v>
      </c>
    </row>
    <row r="41" s="1" customFormat="1" spans="2:2">
      <c r="B41" s="1" t="s">
        <v>118</v>
      </c>
    </row>
    <row r="42" s="1" customFormat="1" spans="2:2">
      <c r="B42" s="1" t="s">
        <v>119</v>
      </c>
    </row>
    <row r="44" spans="1:1">
      <c r="A44" s="1" t="s">
        <v>33</v>
      </c>
    </row>
    <row r="45" spans="2:2">
      <c r="B45" s="1" t="s">
        <v>35</v>
      </c>
    </row>
    <row r="47" spans="1:1">
      <c r="A47" s="1" t="s">
        <v>36</v>
      </c>
    </row>
    <row r="48" spans="2:2">
      <c r="B48" s="1" t="s">
        <v>37</v>
      </c>
    </row>
    <row r="50" spans="2:2">
      <c r="B50" s="1" t="s">
        <v>39</v>
      </c>
    </row>
    <row r="51" spans="2:2">
      <c r="B51" s="1" t="s">
        <v>40</v>
      </c>
    </row>
    <row r="52" spans="2:2">
      <c r="B52" s="2"/>
    </row>
    <row r="53" spans="2:2">
      <c r="B53" s="46" t="s">
        <v>128</v>
      </c>
    </row>
    <row r="54" spans="2:2">
      <c r="B54" s="46"/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44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3" spans="1:5">
      <c r="A73" s="1" t="s">
        <v>140</v>
      </c>
      <c r="D73" s="1" t="s">
        <v>51</v>
      </c>
      <c r="E73" s="1" t="s">
        <v>52</v>
      </c>
    </row>
    <row r="74" spans="1:5">
      <c r="A74" s="1" t="s">
        <v>130</v>
      </c>
      <c r="E74" s="1" t="s">
        <v>54</v>
      </c>
    </row>
  </sheetData>
  <mergeCells count="17">
    <mergeCell ref="A4:B4"/>
    <mergeCell ref="A22:E22"/>
    <mergeCell ref="A23:E23"/>
    <mergeCell ref="A30:E30"/>
    <mergeCell ref="A31:E31"/>
    <mergeCell ref="A19:A21"/>
    <mergeCell ref="A27:A29"/>
    <mergeCell ref="B19:B21"/>
    <mergeCell ref="B27:B29"/>
    <mergeCell ref="D19:D21"/>
    <mergeCell ref="D27:D29"/>
    <mergeCell ref="E19:E21"/>
    <mergeCell ref="E27:E29"/>
    <mergeCell ref="F19:F21"/>
    <mergeCell ref="F27:F29"/>
    <mergeCell ref="G19:G21"/>
    <mergeCell ref="G27:G29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I9" sqref="I9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46106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562</v>
      </c>
      <c r="B7" s="3"/>
    </row>
    <row r="8" spans="1:2">
      <c r="A8" s="66" t="s">
        <v>563</v>
      </c>
      <c r="B8" s="3"/>
    </row>
    <row r="9" spans="1:1">
      <c r="A9" s="66"/>
    </row>
    <row r="11" spans="1:1">
      <c r="A11" s="1" t="s">
        <v>3</v>
      </c>
    </row>
    <row r="13" spans="2:2">
      <c r="B13" s="1" t="s">
        <v>4</v>
      </c>
    </row>
    <row r="14" spans="2:2">
      <c r="B14" s="1" t="s">
        <v>5</v>
      </c>
    </row>
    <row r="16" spans="1:1">
      <c r="A16" s="1" t="s">
        <v>125</v>
      </c>
    </row>
    <row r="17" ht="15" customHeight="1" spans="2:3">
      <c r="B17" s="44"/>
      <c r="C17" s="4"/>
    </row>
    <row r="18" ht="26.25" spans="1:7">
      <c r="A18" s="5" t="s">
        <v>7</v>
      </c>
      <c r="B18" s="5" t="s">
        <v>8</v>
      </c>
      <c r="C18" s="5" t="s">
        <v>9</v>
      </c>
      <c r="D18" s="5" t="s">
        <v>10</v>
      </c>
      <c r="E18" s="6" t="s">
        <v>11</v>
      </c>
      <c r="F18" s="7"/>
      <c r="G18" s="8" t="s">
        <v>12</v>
      </c>
    </row>
    <row r="19" spans="1:7">
      <c r="A19" s="9">
        <v>1</v>
      </c>
      <c r="B19" s="9" t="s">
        <v>13</v>
      </c>
      <c r="C19" s="11" t="s">
        <v>258</v>
      </c>
      <c r="D19" s="12">
        <v>22995</v>
      </c>
      <c r="E19" s="13">
        <f>(D19*0.76)-600</f>
        <v>16876.2</v>
      </c>
      <c r="F19" s="9" t="s">
        <v>15</v>
      </c>
      <c r="G19" s="14">
        <f>E19*A19</f>
        <v>16876.2</v>
      </c>
    </row>
    <row r="20" spans="1:7">
      <c r="A20" s="15"/>
      <c r="B20" s="15"/>
      <c r="C20" s="17" t="s">
        <v>108</v>
      </c>
      <c r="D20" s="18"/>
      <c r="E20" s="19"/>
      <c r="F20" s="15"/>
      <c r="G20" s="20"/>
    </row>
    <row r="21" spans="1:7">
      <c r="A21" s="15"/>
      <c r="B21" s="15"/>
      <c r="C21" s="17" t="s">
        <v>259</v>
      </c>
      <c r="D21" s="18"/>
      <c r="E21" s="19"/>
      <c r="F21" s="15"/>
      <c r="G21" s="20"/>
    </row>
    <row r="22" ht="15" spans="1:7">
      <c r="A22" s="21"/>
      <c r="B22" s="21"/>
      <c r="C22" s="23" t="s">
        <v>110</v>
      </c>
      <c r="D22" s="24"/>
      <c r="E22" s="25"/>
      <c r="F22" s="21"/>
      <c r="G22" s="26"/>
    </row>
    <row r="23" ht="17.25" spans="1:7">
      <c r="A23" s="27" t="s">
        <v>87</v>
      </c>
      <c r="B23" s="35"/>
      <c r="C23" s="35"/>
      <c r="D23" s="28"/>
      <c r="E23" s="29"/>
      <c r="F23" s="36" t="s">
        <v>15</v>
      </c>
      <c r="G23" s="31">
        <f>SUM(G19:G22)</f>
        <v>16876.2</v>
      </c>
    </row>
    <row r="24" ht="16.5" spans="1:7">
      <c r="A24" s="32"/>
      <c r="B24" s="32"/>
      <c r="C24" s="32"/>
      <c r="D24" s="32"/>
      <c r="E24" s="32"/>
      <c r="F24" s="33"/>
      <c r="G24" s="34"/>
    </row>
    <row r="25" spans="1:1">
      <c r="A25" s="1" t="s">
        <v>27</v>
      </c>
    </row>
    <row r="26" spans="2:2">
      <c r="B26" s="1" t="s">
        <v>28</v>
      </c>
    </row>
    <row r="28" s="1" customFormat="1" spans="1:1">
      <c r="A28" s="1" t="s">
        <v>29</v>
      </c>
    </row>
    <row r="29" customFormat="1" ht="15" spans="1:2">
      <c r="A29" s="49"/>
      <c r="B29" s="1" t="s">
        <v>30</v>
      </c>
    </row>
    <row r="30" customFormat="1" ht="15" spans="1:2">
      <c r="A30" s="49"/>
      <c r="B30" s="1"/>
    </row>
    <row r="31" s="1" customFormat="1" spans="1:1">
      <c r="A31" s="1" t="s">
        <v>73</v>
      </c>
    </row>
    <row r="32" s="2" customFormat="1" spans="2:2">
      <c r="B32" s="1" t="s">
        <v>120</v>
      </c>
    </row>
    <row r="34" spans="1:1">
      <c r="A34" s="1" t="s">
        <v>33</v>
      </c>
    </row>
    <row r="35" spans="2:2">
      <c r="B35" s="1" t="s">
        <v>121</v>
      </c>
    </row>
    <row r="37" spans="1:1">
      <c r="A37" s="1" t="s">
        <v>36</v>
      </c>
    </row>
    <row r="38" spans="2:2">
      <c r="B38" s="1" t="s">
        <v>37</v>
      </c>
    </row>
    <row r="40" spans="2:2">
      <c r="B40" s="1" t="s">
        <v>39</v>
      </c>
    </row>
    <row r="42" spans="2:2">
      <c r="B42" s="1" t="s">
        <v>40</v>
      </c>
    </row>
    <row r="43" spans="2:2">
      <c r="B43" s="2"/>
    </row>
    <row r="44" spans="2:2">
      <c r="B44" s="46"/>
    </row>
    <row r="45" spans="2:2">
      <c r="B45" s="46"/>
    </row>
    <row r="49" spans="1:1">
      <c r="A49" s="1" t="s">
        <v>41</v>
      </c>
    </row>
    <row r="52" spans="1:1">
      <c r="A52" s="1" t="s">
        <v>42</v>
      </c>
    </row>
    <row r="53" spans="1:1">
      <c r="A53" s="1" t="s">
        <v>43</v>
      </c>
    </row>
    <row r="56" spans="1:4">
      <c r="A56" s="1" t="s">
        <v>44</v>
      </c>
      <c r="D56" s="1" t="s">
        <v>45</v>
      </c>
    </row>
    <row r="59" spans="1:4">
      <c r="A59" s="1" t="s">
        <v>46</v>
      </c>
      <c r="D59" s="1" t="s">
        <v>47</v>
      </c>
    </row>
    <row r="60" spans="1:4">
      <c r="A60" s="1" t="s">
        <v>48</v>
      </c>
      <c r="D60" s="1" t="s">
        <v>49</v>
      </c>
    </row>
    <row r="64" spans="1:5">
      <c r="A64" s="1" t="s">
        <v>564</v>
      </c>
      <c r="D64" s="1" t="s">
        <v>51</v>
      </c>
      <c r="E64" s="1" t="s">
        <v>52</v>
      </c>
    </row>
    <row r="65" spans="1:5">
      <c r="A65" s="1" t="s">
        <v>565</v>
      </c>
      <c r="E65" s="1" t="s">
        <v>54</v>
      </c>
    </row>
  </sheetData>
  <mergeCells count="8">
    <mergeCell ref="A4:B4"/>
    <mergeCell ref="A23:E23"/>
    <mergeCell ref="A19:A22"/>
    <mergeCell ref="B19:B22"/>
    <mergeCell ref="D19:D22"/>
    <mergeCell ref="E19:E22"/>
    <mergeCell ref="F19:F22"/>
    <mergeCell ref="G19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118"/>
  <sheetViews>
    <sheetView workbookViewId="0">
      <selection activeCell="A9" sqref="$A9:$XFD10"/>
    </sheetView>
  </sheetViews>
  <sheetFormatPr defaultColWidth="9.1047619047619" defaultRowHeight="14.25" outlineLevelCol="6"/>
  <cols>
    <col min="1" max="4" width="9.1047619047619" style="49"/>
    <col min="5" max="5" width="24.552380952381" style="49" customWidth="1"/>
    <col min="6" max="6" width="8.43809523809524" style="49" customWidth="1"/>
    <col min="7" max="7" width="22.4380952380952" style="49" customWidth="1"/>
    <col min="8" max="16384" width="9.1047619047619" style="49"/>
  </cols>
  <sheetData>
    <row r="2" ht="15"/>
    <row r="3" s="1" customFormat="1" ht="15" spans="1:7">
      <c r="A3" s="39" t="s">
        <v>23</v>
      </c>
      <c r="B3" s="40"/>
      <c r="C3" s="40"/>
      <c r="D3" s="40"/>
      <c r="E3" s="41"/>
      <c r="F3" s="50" t="s">
        <v>15</v>
      </c>
      <c r="G3" s="43">
        <v>0</v>
      </c>
    </row>
    <row r="4" s="1" customFormat="1" ht="15" spans="1:7">
      <c r="A4" s="51" t="s">
        <v>24</v>
      </c>
      <c r="B4" s="52"/>
      <c r="C4" s="53"/>
      <c r="D4" s="54"/>
      <c r="E4" s="55"/>
      <c r="F4" s="21" t="s">
        <v>15</v>
      </c>
      <c r="G4" s="56">
        <v>0</v>
      </c>
    </row>
    <row r="5" s="1" customFormat="1" ht="15" spans="1:7">
      <c r="A5" s="39" t="s">
        <v>25</v>
      </c>
      <c r="B5" s="57"/>
      <c r="C5" s="57"/>
      <c r="D5" s="40"/>
      <c r="E5" s="41"/>
      <c r="F5" s="42" t="s">
        <v>15</v>
      </c>
      <c r="G5" s="43">
        <v>600</v>
      </c>
    </row>
    <row r="6" s="1" customFormat="1" ht="15" spans="1:7">
      <c r="A6" s="39" t="s">
        <v>26</v>
      </c>
      <c r="B6" s="57"/>
      <c r="C6" s="57"/>
      <c r="D6" s="40"/>
      <c r="E6" s="41"/>
      <c r="F6" s="42" t="s">
        <v>15</v>
      </c>
      <c r="G6" s="43">
        <v>0</v>
      </c>
    </row>
    <row r="9" s="1" customFormat="1" spans="1:1">
      <c r="A9" s="1" t="s">
        <v>29</v>
      </c>
    </row>
    <row r="10" customFormat="1" ht="15" spans="1:2">
      <c r="A10" s="49"/>
      <c r="B10" s="1" t="s">
        <v>30</v>
      </c>
    </row>
    <row r="11" customFormat="1" ht="15" spans="1:2">
      <c r="A11" s="49"/>
      <c r="B11" s="1" t="s">
        <v>31</v>
      </c>
    </row>
    <row r="12" s="1" customFormat="1" spans="2:2">
      <c r="B12" s="58" t="s">
        <v>199</v>
      </c>
    </row>
    <row r="13" customFormat="1" ht="15" spans="1:1">
      <c r="A13" s="49"/>
    </row>
    <row r="14" s="1" customFormat="1" spans="1:1">
      <c r="A14" s="1" t="s">
        <v>73</v>
      </c>
    </row>
    <row r="15" s="1" customFormat="1" spans="2:2">
      <c r="B15" s="1" t="s">
        <v>120</v>
      </c>
    </row>
    <row r="16" s="2" customFormat="1"/>
    <row r="17" s="2" customFormat="1" spans="2:2">
      <c r="B17" s="1" t="s">
        <v>74</v>
      </c>
    </row>
    <row r="19" s="1" customFormat="1" spans="2:2">
      <c r="B19" s="1" t="s">
        <v>117</v>
      </c>
    </row>
    <row r="20" s="1" customFormat="1" spans="2:2">
      <c r="B20" s="1" t="s">
        <v>118</v>
      </c>
    </row>
    <row r="21" s="1" customFormat="1" spans="2:2">
      <c r="B21" s="1" t="s">
        <v>119</v>
      </c>
    </row>
    <row r="23" s="1" customFormat="1" spans="2:2">
      <c r="B23" s="59" t="s">
        <v>566</v>
      </c>
    </row>
    <row r="24" s="1" customFormat="1" spans="2:2">
      <c r="B24" s="60" t="s">
        <v>466</v>
      </c>
    </row>
    <row r="25" s="1" customFormat="1" spans="2:2">
      <c r="B25" s="60" t="s">
        <v>467</v>
      </c>
    </row>
    <row r="27" spans="2:2">
      <c r="B27" s="61" t="s">
        <v>567</v>
      </c>
    </row>
    <row r="28" spans="2:2">
      <c r="B28" s="60" t="s">
        <v>466</v>
      </c>
    </row>
    <row r="29" spans="2:2">
      <c r="B29" s="60" t="s">
        <v>467</v>
      </c>
    </row>
    <row r="30" spans="2:2">
      <c r="B30" s="60"/>
    </row>
    <row r="31" s="1" customFormat="1" spans="2:2">
      <c r="B31" s="59" t="s">
        <v>379</v>
      </c>
    </row>
    <row r="32" s="1" customFormat="1" spans="2:2">
      <c r="B32" s="60" t="s">
        <v>380</v>
      </c>
    </row>
    <row r="33" s="1" customFormat="1" spans="2:2">
      <c r="B33" s="60" t="s">
        <v>381</v>
      </c>
    </row>
    <row r="35" s="1" customFormat="1" spans="2:2">
      <c r="B35" s="61" t="s">
        <v>221</v>
      </c>
    </row>
    <row r="36" s="1" customFormat="1" spans="2:2">
      <c r="B36" s="62" t="s">
        <v>222</v>
      </c>
    </row>
    <row r="37" s="1" customFormat="1" spans="2:2">
      <c r="B37" s="1" t="s">
        <v>223</v>
      </c>
    </row>
    <row r="38" s="2" customFormat="1"/>
    <row r="39" s="2" customFormat="1" spans="2:2">
      <c r="B39" s="61" t="s">
        <v>568</v>
      </c>
    </row>
    <row r="40" s="2" customFormat="1" spans="2:2">
      <c r="B40" s="62" t="s">
        <v>222</v>
      </c>
    </row>
    <row r="41" s="2" customFormat="1" spans="2:2">
      <c r="B41" s="1" t="s">
        <v>223</v>
      </c>
    </row>
    <row r="42" s="2" customFormat="1"/>
    <row r="43" s="2" customFormat="1" spans="2:2">
      <c r="B43" s="61" t="s">
        <v>419</v>
      </c>
    </row>
    <row r="44" s="2" customFormat="1" spans="2:2">
      <c r="B44" s="62" t="s">
        <v>222</v>
      </c>
    </row>
    <row r="45" s="2" customFormat="1" spans="2:2">
      <c r="B45" s="1" t="s">
        <v>223</v>
      </c>
    </row>
    <row r="46" s="2" customFormat="1"/>
    <row r="47" s="2" customFormat="1" spans="2:2">
      <c r="B47" s="61" t="s">
        <v>569</v>
      </c>
    </row>
    <row r="48" s="2" customFormat="1" spans="2:2">
      <c r="B48" s="62" t="s">
        <v>222</v>
      </c>
    </row>
    <row r="49" spans="2:2">
      <c r="B49" s="1" t="s">
        <v>223</v>
      </c>
    </row>
    <row r="51" s="47" customFormat="1"/>
    <row r="53" s="1" customFormat="1" spans="1:1">
      <c r="A53" s="1" t="s">
        <v>33</v>
      </c>
    </row>
    <row r="54" s="1" customFormat="1" spans="2:2">
      <c r="B54" s="63" t="s">
        <v>570</v>
      </c>
    </row>
    <row r="55" s="1" customFormat="1" spans="2:2">
      <c r="B55" s="1" t="s">
        <v>306</v>
      </c>
    </row>
    <row r="56" s="1" customFormat="1" spans="2:2">
      <c r="B56" s="63" t="s">
        <v>571</v>
      </c>
    </row>
    <row r="57" s="1" customFormat="1" spans="2:2">
      <c r="B57" s="1" t="s">
        <v>121</v>
      </c>
    </row>
    <row r="58" spans="2:2">
      <c r="B58" s="63" t="s">
        <v>572</v>
      </c>
    </row>
    <row r="59" s="1" customFormat="1" spans="2:2">
      <c r="B59" s="1" t="s">
        <v>35</v>
      </c>
    </row>
    <row r="60" spans="2:2">
      <c r="B60" s="63" t="s">
        <v>573</v>
      </c>
    </row>
    <row r="61" customFormat="1" ht="15" spans="2:2">
      <c r="B61" s="1" t="s">
        <v>574</v>
      </c>
    </row>
    <row r="62" customFormat="1" ht="15" spans="2:2">
      <c r="B62" s="49"/>
    </row>
    <row r="63" s="1" customFormat="1" spans="2:2">
      <c r="B63" s="1" t="s">
        <v>224</v>
      </c>
    </row>
    <row r="65" customFormat="1" ht="15" spans="2:2">
      <c r="B65" s="63" t="s">
        <v>573</v>
      </c>
    </row>
    <row r="66" s="1" customFormat="1" spans="2:2">
      <c r="B66" s="1" t="s">
        <v>575</v>
      </c>
    </row>
    <row r="67" s="2" customFormat="1" spans="2:2">
      <c r="B67" s="63" t="s">
        <v>572</v>
      </c>
    </row>
    <row r="68" s="2" customFormat="1" spans="2:2">
      <c r="B68" s="1" t="s">
        <v>88</v>
      </c>
    </row>
    <row r="70" s="1" customFormat="1" spans="2:2">
      <c r="B70" s="1" t="s">
        <v>34</v>
      </c>
    </row>
    <row r="72" spans="2:2">
      <c r="B72" s="1" t="s">
        <v>576</v>
      </c>
    </row>
    <row r="73" spans="2:2">
      <c r="B73" s="1"/>
    </row>
    <row r="74" s="1" customFormat="1" spans="2:2">
      <c r="B74" s="1" t="s">
        <v>75</v>
      </c>
    </row>
    <row r="76" customFormat="1" ht="15" spans="2:2">
      <c r="B76" s="1" t="s">
        <v>577</v>
      </c>
    </row>
    <row r="77" customFormat="1" ht="15" spans="2:2">
      <c r="B77" s="49"/>
    </row>
    <row r="78" customFormat="1" ht="15" spans="2:2">
      <c r="B78" s="1" t="s">
        <v>578</v>
      </c>
    </row>
    <row r="79" customFormat="1" ht="15" spans="2:2">
      <c r="B79" s="2"/>
    </row>
    <row r="80" customFormat="1" ht="15" spans="2:2">
      <c r="B80" s="1" t="s">
        <v>579</v>
      </c>
    </row>
    <row r="81" customFormat="1" ht="15" spans="2:2">
      <c r="B81" s="49"/>
    </row>
    <row r="82" customFormat="1" ht="15" spans="2:2">
      <c r="B82" s="1" t="s">
        <v>580</v>
      </c>
    </row>
    <row r="83" customFormat="1" ht="15" spans="2:2">
      <c r="B83" s="49"/>
    </row>
    <row r="84" s="1" customFormat="1" spans="2:2">
      <c r="B84" s="1" t="s">
        <v>581</v>
      </c>
    </row>
    <row r="86" s="1" customFormat="1" spans="2:2">
      <c r="B86" s="1" t="s">
        <v>582</v>
      </c>
    </row>
    <row r="88" spans="2:2">
      <c r="B88" s="1" t="s">
        <v>583</v>
      </c>
    </row>
    <row r="90" spans="2:2">
      <c r="B90" s="1" t="s">
        <v>179</v>
      </c>
    </row>
    <row r="91" s="2" customFormat="1"/>
    <row r="92" s="2" customFormat="1" spans="2:2">
      <c r="B92" s="1" t="s">
        <v>584</v>
      </c>
    </row>
    <row r="93" s="2" customFormat="1" spans="2:2">
      <c r="B93" s="1"/>
    </row>
    <row r="94" s="2" customFormat="1" spans="2:2">
      <c r="B94" s="1" t="s">
        <v>585</v>
      </c>
    </row>
    <row r="95" s="2" customFormat="1" spans="2:2">
      <c r="B95" s="63" t="s">
        <v>586</v>
      </c>
    </row>
    <row r="96" s="2" customFormat="1" spans="2:2">
      <c r="B96" s="1" t="s">
        <v>587</v>
      </c>
    </row>
    <row r="97" s="2" customFormat="1" spans="2:2">
      <c r="B97" s="63" t="s">
        <v>588</v>
      </c>
    </row>
    <row r="98" s="2" customFormat="1" spans="2:2">
      <c r="B98" s="1" t="s">
        <v>589</v>
      </c>
    </row>
    <row r="99" s="2" customFormat="1" spans="2:2">
      <c r="B99" s="1"/>
    </row>
    <row r="100" s="2" customFormat="1" spans="2:2">
      <c r="B100" s="1"/>
    </row>
    <row r="101" s="2" customFormat="1" spans="2:2">
      <c r="B101" s="1"/>
    </row>
    <row r="102" s="48" customFormat="1" spans="2:2">
      <c r="B102" s="64"/>
    </row>
    <row r="103" s="1" customFormat="1" spans="1:1">
      <c r="A103" s="1" t="s">
        <v>167</v>
      </c>
    </row>
    <row r="104" s="1" customFormat="1" spans="2:2">
      <c r="B104" s="1" t="s">
        <v>168</v>
      </c>
    </row>
    <row r="105" s="1" customFormat="1" spans="2:2">
      <c r="B105" s="1" t="s">
        <v>37</v>
      </c>
    </row>
    <row r="106" s="1" customFormat="1"/>
    <row r="107" spans="2:2">
      <c r="B107" s="44" t="s">
        <v>323</v>
      </c>
    </row>
    <row r="108" spans="2:2">
      <c r="B108" s="58" t="s">
        <v>590</v>
      </c>
    </row>
    <row r="110" spans="2:2">
      <c r="B110" s="46" t="s">
        <v>591</v>
      </c>
    </row>
    <row r="112" s="1" customFormat="1" spans="2:2">
      <c r="B112" s="44" t="s">
        <v>592</v>
      </c>
    </row>
    <row r="114" spans="2:2">
      <c r="B114" s="65" t="s">
        <v>353</v>
      </c>
    </row>
    <row r="116" spans="2:2">
      <c r="B116" s="46" t="s">
        <v>128</v>
      </c>
    </row>
    <row r="118" spans="2:2">
      <c r="B118" s="65"/>
    </row>
  </sheetData>
  <pageMargins left="0.75" right="0.75" top="1" bottom="1" header="0.5" footer="0.5"/>
  <pageSetup paperSize="9" scale="43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tabSelected="1" topLeftCell="A19" workbookViewId="0">
      <selection activeCell="K31" sqref="K3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4.552380952381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4" spans="1:2">
      <c r="A4" s="3">
        <v>45824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593</v>
      </c>
    </row>
    <row r="8" spans="1:1">
      <c r="A8" s="3" t="s">
        <v>594</v>
      </c>
    </row>
    <row r="9" spans="1:1">
      <c r="A9" s="1" t="s">
        <v>595</v>
      </c>
    </row>
    <row r="12" spans="1:1">
      <c r="A12" s="1" t="s">
        <v>3</v>
      </c>
    </row>
    <row r="14" spans="2:2">
      <c r="B14" s="1" t="s">
        <v>4</v>
      </c>
    </row>
    <row r="15" spans="2:2">
      <c r="B15" s="1" t="s">
        <v>5</v>
      </c>
    </row>
    <row r="17" spans="1:1">
      <c r="A17" s="1" t="s">
        <v>94</v>
      </c>
    </row>
    <row r="19" ht="15" spans="3:3">
      <c r="C19" s="4" t="s">
        <v>596</v>
      </c>
    </row>
    <row r="20" ht="25.5" customHeight="1" spans="1:7">
      <c r="A20" s="5" t="s">
        <v>7</v>
      </c>
      <c r="B20" s="5" t="s">
        <v>8</v>
      </c>
      <c r="C20" s="5" t="s">
        <v>9</v>
      </c>
      <c r="D20" s="5" t="s">
        <v>10</v>
      </c>
      <c r="E20" s="6" t="s">
        <v>11</v>
      </c>
      <c r="F20" s="7"/>
      <c r="G20" s="8" t="s">
        <v>12</v>
      </c>
    </row>
    <row r="21" customFormat="1" ht="15" spans="1:7">
      <c r="A21" s="9">
        <v>1</v>
      </c>
      <c r="B21" s="10" t="s">
        <v>13</v>
      </c>
      <c r="C21" s="11" t="s">
        <v>113</v>
      </c>
      <c r="D21" s="12">
        <v>29495</v>
      </c>
      <c r="E21" s="13">
        <f>(D21*0.76)-1300</f>
        <v>21116.2</v>
      </c>
      <c r="F21" s="9" t="s">
        <v>15</v>
      </c>
      <c r="G21" s="14">
        <f>E21*A21</f>
        <v>21116.2</v>
      </c>
    </row>
    <row r="22" customFormat="1" ht="15" spans="1:7">
      <c r="A22" s="15"/>
      <c r="B22" s="16"/>
      <c r="C22" s="17" t="s">
        <v>114</v>
      </c>
      <c r="D22" s="18"/>
      <c r="E22" s="19"/>
      <c r="F22" s="15"/>
      <c r="G22" s="20"/>
    </row>
    <row r="23" customFormat="1" ht="15" spans="1:7">
      <c r="A23" s="15"/>
      <c r="B23" s="16"/>
      <c r="C23" s="17" t="s">
        <v>115</v>
      </c>
      <c r="D23" s="18"/>
      <c r="E23" s="19"/>
      <c r="F23" s="15"/>
      <c r="G23" s="20"/>
    </row>
    <row r="24" customFormat="1" ht="15.75" spans="1:7">
      <c r="A24" s="21"/>
      <c r="B24" s="22"/>
      <c r="C24" s="23" t="s">
        <v>116</v>
      </c>
      <c r="D24" s="24"/>
      <c r="E24" s="25"/>
      <c r="F24" s="21"/>
      <c r="G24" s="26"/>
    </row>
    <row r="25" ht="17.25" spans="1:7">
      <c r="A25" s="27" t="s">
        <v>597</v>
      </c>
      <c r="B25" s="28"/>
      <c r="C25" s="28"/>
      <c r="D25" s="28"/>
      <c r="E25" s="29"/>
      <c r="F25" s="30" t="s">
        <v>15</v>
      </c>
      <c r="G25" s="31">
        <f>SUM(G21:G24)</f>
        <v>21116.2</v>
      </c>
    </row>
    <row r="26" ht="16.5" spans="1:7">
      <c r="A26" s="32"/>
      <c r="B26" s="32"/>
      <c r="C26" s="32"/>
      <c r="D26" s="32"/>
      <c r="E26" s="32"/>
      <c r="F26" s="33"/>
      <c r="G26" s="34"/>
    </row>
    <row r="27" ht="15" spans="3:3">
      <c r="C27" s="4" t="s">
        <v>598</v>
      </c>
    </row>
    <row r="28" ht="25.5" customHeight="1" spans="1:7">
      <c r="A28" s="5" t="s">
        <v>7</v>
      </c>
      <c r="B28" s="5" t="s">
        <v>8</v>
      </c>
      <c r="C28" s="5" t="s">
        <v>9</v>
      </c>
      <c r="D28" s="5" t="s">
        <v>10</v>
      </c>
      <c r="E28" s="6" t="s">
        <v>11</v>
      </c>
      <c r="F28" s="7"/>
      <c r="G28" s="8" t="s">
        <v>12</v>
      </c>
    </row>
    <row r="29" customFormat="1" ht="15" spans="1:7">
      <c r="A29" s="9">
        <v>1</v>
      </c>
      <c r="B29" s="9" t="s">
        <v>13</v>
      </c>
      <c r="C29" s="11" t="s">
        <v>107</v>
      </c>
      <c r="D29" s="12">
        <v>25695</v>
      </c>
      <c r="E29" s="13">
        <f>(D29*0.76)-800</f>
        <v>18728.2</v>
      </c>
      <c r="F29" s="9" t="s">
        <v>15</v>
      </c>
      <c r="G29" s="14">
        <f>E29*A29</f>
        <v>18728.2</v>
      </c>
    </row>
    <row r="30" customFormat="1" ht="15" spans="1:7">
      <c r="A30" s="15"/>
      <c r="B30" s="15"/>
      <c r="C30" s="17" t="s">
        <v>108</v>
      </c>
      <c r="D30" s="18"/>
      <c r="E30" s="19"/>
      <c r="F30" s="15"/>
      <c r="G30" s="20"/>
    </row>
    <row r="31" customFormat="1" ht="15" spans="1:7">
      <c r="A31" s="15"/>
      <c r="B31" s="15"/>
      <c r="C31" s="17" t="s">
        <v>109</v>
      </c>
      <c r="D31" s="18"/>
      <c r="E31" s="19"/>
      <c r="F31" s="15"/>
      <c r="G31" s="20"/>
    </row>
    <row r="32" customFormat="1" ht="15.75" spans="1:7">
      <c r="A32" s="21"/>
      <c r="B32" s="21"/>
      <c r="C32" s="23" t="s">
        <v>110</v>
      </c>
      <c r="D32" s="24"/>
      <c r="E32" s="25"/>
      <c r="F32" s="21"/>
      <c r="G32" s="26"/>
    </row>
    <row r="33" customFormat="1" ht="15" spans="1:7">
      <c r="A33" s="9">
        <v>1</v>
      </c>
      <c r="B33" s="9" t="s">
        <v>13</v>
      </c>
      <c r="C33" s="11" t="s">
        <v>230</v>
      </c>
      <c r="D33" s="12">
        <v>28695</v>
      </c>
      <c r="E33" s="13">
        <f>(D33*0.76)-1000</f>
        <v>20808.2</v>
      </c>
      <c r="F33" s="9" t="s">
        <v>15</v>
      </c>
      <c r="G33" s="14">
        <f>E33*A33</f>
        <v>20808.2</v>
      </c>
    </row>
    <row r="34" customFormat="1" ht="15" spans="1:7">
      <c r="A34" s="15"/>
      <c r="B34" s="15"/>
      <c r="C34" s="17" t="s">
        <v>108</v>
      </c>
      <c r="D34" s="18"/>
      <c r="E34" s="19"/>
      <c r="F34" s="15"/>
      <c r="G34" s="20"/>
    </row>
    <row r="35" customFormat="1" ht="15" spans="1:7">
      <c r="A35" s="15"/>
      <c r="B35" s="15"/>
      <c r="C35" s="17" t="s">
        <v>231</v>
      </c>
      <c r="D35" s="18"/>
      <c r="E35" s="19"/>
      <c r="F35" s="15"/>
      <c r="G35" s="20"/>
    </row>
    <row r="36" customFormat="1" ht="15.75" spans="1:7">
      <c r="A36" s="21"/>
      <c r="B36" s="21"/>
      <c r="C36" s="23" t="s">
        <v>110</v>
      </c>
      <c r="D36" s="24"/>
      <c r="E36" s="25"/>
      <c r="F36" s="21"/>
      <c r="G36" s="26"/>
    </row>
    <row r="37" ht="17.25" spans="1:7">
      <c r="A37" s="27" t="s">
        <v>23</v>
      </c>
      <c r="B37" s="35"/>
      <c r="C37" s="35"/>
      <c r="D37" s="28"/>
      <c r="E37" s="29"/>
      <c r="F37" s="36" t="s">
        <v>15</v>
      </c>
      <c r="G37" s="31">
        <f>SUM(G29:G36)</f>
        <v>39536.4</v>
      </c>
    </row>
    <row r="38" ht="16.5" spans="1:7">
      <c r="A38" s="32"/>
      <c r="B38" s="32"/>
      <c r="C38" s="32"/>
      <c r="D38" s="32"/>
      <c r="E38" s="32"/>
      <c r="F38" s="37"/>
      <c r="G38" s="34"/>
    </row>
    <row r="39" customFormat="1" ht="16.5" spans="1:7">
      <c r="A39" s="38" t="s">
        <v>599</v>
      </c>
      <c r="B39" s="32"/>
      <c r="C39" s="32"/>
      <c r="D39" s="32"/>
      <c r="E39" s="32"/>
      <c r="F39" s="37"/>
      <c r="G39" s="34"/>
    </row>
    <row r="40" customFormat="1" ht="17.25" spans="1:7">
      <c r="A40" s="38"/>
      <c r="B40" s="32"/>
      <c r="C40" s="32"/>
      <c r="D40" s="32"/>
      <c r="E40" s="32"/>
      <c r="F40" s="37"/>
      <c r="G40" s="34"/>
    </row>
    <row r="41" s="1" customFormat="1" ht="15" spans="1:7">
      <c r="A41" s="39" t="s">
        <v>72</v>
      </c>
      <c r="B41" s="40"/>
      <c r="C41" s="40"/>
      <c r="D41" s="40"/>
      <c r="E41" s="41"/>
      <c r="F41" s="42" t="s">
        <v>15</v>
      </c>
      <c r="G41" s="43">
        <v>600</v>
      </c>
    </row>
    <row r="42" ht="16.5" spans="1:7">
      <c r="A42" s="32"/>
      <c r="B42" s="32"/>
      <c r="C42" s="32"/>
      <c r="D42" s="32"/>
      <c r="E42" s="32"/>
      <c r="F42" s="37"/>
      <c r="G42" s="34"/>
    </row>
    <row r="43" spans="1:1">
      <c r="A43" s="1" t="s">
        <v>27</v>
      </c>
    </row>
    <row r="44" spans="2:2">
      <c r="B44" s="1" t="s">
        <v>28</v>
      </c>
    </row>
    <row r="46" spans="1:1">
      <c r="A46" s="1" t="s">
        <v>33</v>
      </c>
    </row>
    <row r="47" customFormat="1" ht="15" spans="1:2">
      <c r="A47" s="2"/>
      <c r="B47" s="1" t="s">
        <v>35</v>
      </c>
    </row>
    <row r="48" s="2" customFormat="1" spans="2:2">
      <c r="B48" s="1"/>
    </row>
    <row r="49" spans="1:1">
      <c r="A49" s="1" t="s">
        <v>36</v>
      </c>
    </row>
    <row r="50" spans="2:2">
      <c r="B50" s="1" t="s">
        <v>37</v>
      </c>
    </row>
    <row r="51" spans="2:2">
      <c r="B51" s="44" t="s">
        <v>600</v>
      </c>
    </row>
    <row r="52" spans="2:2">
      <c r="B52" s="45"/>
    </row>
    <row r="53" spans="2:2">
      <c r="B53" s="1" t="s">
        <v>39</v>
      </c>
    </row>
    <row r="55" spans="2:2">
      <c r="B55" s="1" t="s">
        <v>40</v>
      </c>
    </row>
    <row r="56" spans="2:2">
      <c r="B56" s="46"/>
    </row>
    <row r="57" spans="2:2">
      <c r="B57" s="46"/>
    </row>
    <row r="59" spans="2:2">
      <c r="B59" s="44"/>
    </row>
    <row r="61" spans="1:1">
      <c r="A61" s="1" t="s">
        <v>41</v>
      </c>
    </row>
    <row r="64" spans="1:1">
      <c r="A64" s="1" t="s">
        <v>42</v>
      </c>
    </row>
    <row r="65" spans="1:1">
      <c r="A65" s="1" t="s">
        <v>43</v>
      </c>
    </row>
    <row r="68" spans="1:4">
      <c r="A68" s="1" t="s">
        <v>76</v>
      </c>
      <c r="D68" s="1" t="s">
        <v>45</v>
      </c>
    </row>
    <row r="71" spans="1:4">
      <c r="A71" s="1" t="s">
        <v>46</v>
      </c>
      <c r="D71" s="1" t="s">
        <v>47</v>
      </c>
    </row>
    <row r="72" spans="1:4">
      <c r="A72" s="1" t="s">
        <v>48</v>
      </c>
      <c r="D72" s="1" t="s">
        <v>49</v>
      </c>
    </row>
    <row r="77" spans="1:5">
      <c r="A77" s="1" t="s">
        <v>601</v>
      </c>
      <c r="D77" s="1" t="s">
        <v>51</v>
      </c>
      <c r="E77" s="1" t="s">
        <v>52</v>
      </c>
    </row>
    <row r="78" spans="1:5">
      <c r="A78" s="1" t="s">
        <v>210</v>
      </c>
      <c r="E78" s="1" t="s">
        <v>54</v>
      </c>
    </row>
  </sheetData>
  <mergeCells count="22">
    <mergeCell ref="A4:B4"/>
    <mergeCell ref="A25:E25"/>
    <mergeCell ref="A37:E37"/>
    <mergeCell ref="A41:E41"/>
    <mergeCell ref="A21:A24"/>
    <mergeCell ref="A29:A32"/>
    <mergeCell ref="A33:A36"/>
    <mergeCell ref="B21:B24"/>
    <mergeCell ref="B29:B32"/>
    <mergeCell ref="B33:B36"/>
    <mergeCell ref="D21:D24"/>
    <mergeCell ref="D29:D32"/>
    <mergeCell ref="D33:D36"/>
    <mergeCell ref="E21:E24"/>
    <mergeCell ref="E29:E32"/>
    <mergeCell ref="E33:E36"/>
    <mergeCell ref="F21:F24"/>
    <mergeCell ref="F29:F32"/>
    <mergeCell ref="F33:F36"/>
    <mergeCell ref="G21:G24"/>
    <mergeCell ref="G29:G32"/>
    <mergeCell ref="G33:G36"/>
  </mergeCells>
  <pageMargins left="0.432638888888889" right="0.17" top="0.84" bottom="0.590277777777778" header="0.511805555555556" footer="0.196527777777778"/>
  <pageSetup paperSize="1" scale="71" orientation="portrait" horizontalDpi="120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92</vt:i4>
      </vt:variant>
    </vt:vector>
  </HeadingPairs>
  <TitlesOfParts>
    <vt:vector size="92" baseType="lpstr">
      <vt:lpstr>RAISSA TAN</vt:lpstr>
      <vt:lpstr>RAISSA TAN (2)</vt:lpstr>
      <vt:lpstr>PAN DE MANILA</vt:lpstr>
      <vt:lpstr>CHOY PEREZ</vt:lpstr>
      <vt:lpstr>DONG SUENG INC.</vt:lpstr>
      <vt:lpstr>COOLIDGE</vt:lpstr>
      <vt:lpstr>DANNA TY</vt:lpstr>
      <vt:lpstr>DANNA TY (2)</vt:lpstr>
      <vt:lpstr>KRISTINE JASOJAO</vt:lpstr>
      <vt:lpstr>PHESCO INC.</vt:lpstr>
      <vt:lpstr>PHESCO INC. (2)</vt:lpstr>
      <vt:lpstr>VALERO 156</vt:lpstr>
      <vt:lpstr>VALERO 156 (2)</vt:lpstr>
      <vt:lpstr>VALERO 156 (3)</vt:lpstr>
      <vt:lpstr>MENVIR CORPORATION</vt:lpstr>
      <vt:lpstr>ASTORIA PLAZA</vt:lpstr>
      <vt:lpstr>HAPPYNEST</vt:lpstr>
      <vt:lpstr>STONEWORKS</vt:lpstr>
      <vt:lpstr>ERICH LOUIS HAO</vt:lpstr>
      <vt:lpstr>GUEVARRA'S SAN JUAN</vt:lpstr>
      <vt:lpstr>VALERO 156 (4)</vt:lpstr>
      <vt:lpstr>LJRM</vt:lpstr>
      <vt:lpstr>MOULD &amp; DIE</vt:lpstr>
      <vt:lpstr>MOULD &amp; DIE (2)</vt:lpstr>
      <vt:lpstr>ARLO ALUMINUM</vt:lpstr>
      <vt:lpstr>MARIVIC TIMBREZA (2)</vt:lpstr>
      <vt:lpstr>STONEWORKS (2)</vt:lpstr>
      <vt:lpstr>STONEWORKS (3)</vt:lpstr>
      <vt:lpstr>METROCOCO</vt:lpstr>
      <vt:lpstr>NANCY ANG</vt:lpstr>
      <vt:lpstr>ASTORIA PLAZA (2)</vt:lpstr>
      <vt:lpstr>SCSM CORP.</vt:lpstr>
      <vt:lpstr>PASTO GRANDE</vt:lpstr>
      <vt:lpstr>TORRES TECH</vt:lpstr>
      <vt:lpstr>PPI PAZIFIK</vt:lpstr>
      <vt:lpstr>SBT MINING INC</vt:lpstr>
      <vt:lpstr>HUEY YING</vt:lpstr>
      <vt:lpstr>MONTAG DEVT</vt:lpstr>
      <vt:lpstr>ANN MACATANGGA</vt:lpstr>
      <vt:lpstr>ODETTE PUMAREN</vt:lpstr>
      <vt:lpstr>ODETTE PUMAREN (2)</vt:lpstr>
      <vt:lpstr>MARC CHUAHIOK</vt:lpstr>
      <vt:lpstr>AL NEPOMUCENO</vt:lpstr>
      <vt:lpstr>AL NEPOMUCENO (2)</vt:lpstr>
      <vt:lpstr>ALBERTO QUILIBOSO</vt:lpstr>
      <vt:lpstr>ODETTE PUMAREN (3)</vt:lpstr>
      <vt:lpstr>COOLIDGE (2)</vt:lpstr>
      <vt:lpstr>VALERO 156 (5)</vt:lpstr>
      <vt:lpstr>VALERO 156 (6)</vt:lpstr>
      <vt:lpstr>JO GUBATINA</vt:lpstr>
      <vt:lpstr>BENBY ENT</vt:lpstr>
      <vt:lpstr>ALEX III</vt:lpstr>
      <vt:lpstr>SEATRADE</vt:lpstr>
      <vt:lpstr>RB DAVILA</vt:lpstr>
      <vt:lpstr>LAGUNA DIAGNOSTIC</vt:lpstr>
      <vt:lpstr>LAGUNA DIAGNOSTIC (2)</vt:lpstr>
      <vt:lpstr>YANIT ASP</vt:lpstr>
      <vt:lpstr>KWA ENT OPC</vt:lpstr>
      <vt:lpstr>GUEVARRA'S SAN JUAN (2)</vt:lpstr>
      <vt:lpstr>ARLO ALUMINUM (2)</vt:lpstr>
      <vt:lpstr>ELORDE COURT</vt:lpstr>
      <vt:lpstr>OLIVIA CHUA NG</vt:lpstr>
      <vt:lpstr>FCIE</vt:lpstr>
      <vt:lpstr>LAGUNA DIAGNOSTIC (3)</vt:lpstr>
      <vt:lpstr>DOA</vt:lpstr>
      <vt:lpstr>DEBBIE JANE TE</vt:lpstr>
      <vt:lpstr>C&amp;F MFG</vt:lpstr>
      <vt:lpstr>DON SEVILLA</vt:lpstr>
      <vt:lpstr>GERALD ONG</vt:lpstr>
      <vt:lpstr>CHOI KAPUNAN</vt:lpstr>
      <vt:lpstr>PHESCO INC</vt:lpstr>
      <vt:lpstr>CANDICE CORRAL</vt:lpstr>
      <vt:lpstr>CANDICE CORRAL (2)</vt:lpstr>
      <vt:lpstr>FCIE 2</vt:lpstr>
      <vt:lpstr>LUMEN ISABEDRA</vt:lpstr>
      <vt:lpstr>NIBER PHILS CORP</vt:lpstr>
      <vt:lpstr>GROUP DEV INC</vt:lpstr>
      <vt:lpstr>SABRINA GAN</vt:lpstr>
      <vt:lpstr>VALERO 156 (7)</vt:lpstr>
      <vt:lpstr>CANDICE CORRAL (3)</vt:lpstr>
      <vt:lpstr>PATTY MARASIGAN</vt:lpstr>
      <vt:lpstr>PATTY MARASIGAN (2)</vt:lpstr>
      <vt:lpstr>PHESCO INC. (3)</vt:lpstr>
      <vt:lpstr>CATHY CHUA</vt:lpstr>
      <vt:lpstr>ATLANTIC COATING</vt:lpstr>
      <vt:lpstr>TECHNOMED</vt:lpstr>
      <vt:lpstr>MENVIR CORPORATION (2)</vt:lpstr>
      <vt:lpstr>ENGR. JONATHAN LIMET</vt:lpstr>
      <vt:lpstr>KWA ENT OPC (2)</vt:lpstr>
      <vt:lpstr>SUPERIOR BT</vt:lpstr>
      <vt:lpstr>CHARGES</vt:lpstr>
      <vt:lpstr>sample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2026-02-28T05:02:00Z</dcterms:created>
  <dcterms:modified xsi:type="dcterms:W3CDTF">2026-03-25T05:43:19Z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455646A28BF54C7698F8967B17450535_11</vt:lpwstr>
  </property>
  <property fmtid="{D5CDD505-2E9C-101B-9397-08002B2CF9AE}" pid="3" name="KSOProductBuildVer">
    <vt:lpwstr>1033-12.2.0.20795</vt:lpwstr>
  </property>
</Properties>
</file>