
<file path=[Content_Types].xml><?xml version="1.0" encoding="utf-8"?>
<Types xmlns="http://schemas.openxmlformats.org/package/2006/content-types">
  <Override PartName="/xl/worksheets/sheet35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worksheets/sheet128.xml" ContentType="application/vnd.openxmlformats-officedocument.spreadsheetml.worksheet+xml"/>
  <Override PartName="/xl/worksheets/sheet98.xml" ContentType="application/vnd.openxmlformats-officedocument.spreadsheetml.workshee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85.xml" ContentType="application/vnd.openxmlformats-officedocument.drawingml.chart+xml"/>
  <Override PartName="/xl/drawings/drawing124.xml" ContentType="application/vnd.openxmlformats-officedocument.drawing+xml"/>
  <Override PartName="/xl/worksheets/sheet106.xml" ContentType="application/vnd.openxmlformats-officedocument.spreadsheetml.workshee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63.xml" ContentType="application/vnd.openxmlformats-officedocument.drawingml.chart+xml"/>
  <Override PartName="/xl/drawings/drawing102.xml" ContentType="application/vnd.openxmlformats-officedocument.drawing+xml"/>
  <Override PartName="/xl/charts/chart123.xml" ContentType="application/vnd.openxmlformats-officedocument.drawingml.char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charts/chart52.xml" ContentType="application/vnd.openxmlformats-officedocument.drawingml.chart+xml"/>
  <Override PartName="/xl/charts/chart101.xml" ContentType="application/vnd.openxmlformats-officedocument.drawingml.char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Default Extension="png" ContentType="image/png"/>
  <Override PartName="/xl/drawings/drawing69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drawings/drawing129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charts/chart79.xml" ContentType="application/vnd.openxmlformats-officedocument.drawingml.chart+xml"/>
  <Override PartName="/xl/drawings/drawing83.xml" ContentType="application/vnd.openxmlformats-officedocument.drawing+xml"/>
  <Override PartName="/xl/drawings/drawing94.xml" ContentType="application/vnd.openxmlformats-officedocument.drawing+xml"/>
  <Override PartName="/xl/drawings/drawing118.xml" ContentType="application/vnd.openxmlformats-officedocument.drawing+xml"/>
  <Override PartName="/xl/charts/chart128.xml" ContentType="application/vnd.openxmlformats-officedocument.drawingml.char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5.xml" ContentType="application/vnd.openxmlformats-officedocument.drawing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drawings/drawing72.xml" ContentType="application/vnd.openxmlformats-officedocument.drawing+xml"/>
  <Override PartName="/xl/drawings/drawing107.xml" ContentType="application/vnd.openxmlformats-officedocument.drawing+xml"/>
  <Override PartName="/xl/charts/chart117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drawings/drawing61.xml" ContentType="application/vnd.openxmlformats-officedocument.drawing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drawings/drawing132.xml" ContentType="application/vnd.openxmlformats-officedocument.drawing+xml"/>
  <Override PartName="/xl/worksheets/sheet59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82.xml" ContentType="application/vnd.openxmlformats-officedocument.drawingml.chart+xml"/>
  <Override PartName="/xl/drawings/drawing121.xml" ContentType="application/vnd.openxmlformats-officedocument.drawing+xml"/>
  <Override PartName="/xl/charts/chart131.xml" ContentType="application/vnd.openxmlformats-officedocument.drawingml.chart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71.xml" ContentType="application/vnd.openxmlformats-officedocument.drawingml.chart+xml"/>
  <Override PartName="/xl/drawings/drawing110.xml" ContentType="application/vnd.openxmlformats-officedocument.drawing+xml"/>
  <Override PartName="/xl/charts/chart120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harts/chart60.xml" ContentType="application/vnd.openxmlformats-officedocument.drawingml.chart+xml"/>
  <Override PartName="/xl/drawings/drawing99.xml" ContentType="application/vnd.openxmlformats-officedocument.drawing+xml"/>
  <Override PartName="/xl/worksheets/sheet15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drawings/drawing88.xml" ContentType="application/vnd.openxmlformats-officedocument.drawing+xml"/>
  <Override PartName="/xl/worksheets/sheet51.xml" ContentType="application/vnd.openxmlformats-officedocument.spreadsheetml.worksheet+xml"/>
  <Override PartName="/xl/drawings/drawing19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55.xml" ContentType="application/vnd.openxmlformats-officedocument.drawing+xml"/>
  <Override PartName="/xl/charts/chart98.xml" ContentType="application/vnd.openxmlformats-officedocument.drawingml.chart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drawings/drawing91.xml" ContentType="application/vnd.openxmlformats-officedocument.drawing+xml"/>
  <Override PartName="/xl/drawings/drawing115.xml" ContentType="application/vnd.openxmlformats-officedocument.drawing+xml"/>
  <Override PartName="/xl/drawings/drawing126.xml" ContentType="application/vnd.openxmlformats-officedocument.drawing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drawings/drawing80.xml" ContentType="application/vnd.openxmlformats-officedocument.drawing+xml"/>
  <Override PartName="/xl/drawings/drawing104.xml" ContentType="application/vnd.openxmlformats-officedocument.drawing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worksheets/sheet78.xml" ContentType="application/vnd.openxmlformats-officedocument.spreadsheetml.worksheet+xml"/>
  <Override PartName="/xl/worksheets/sheet133.xml" ContentType="application/vnd.openxmlformats-officedocument.spreadsheetml.workshee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charts/chart103.xml" ContentType="application/vnd.openxmlformats-officedocument.drawingml.chart+xml"/>
  <Override PartName="/xl/worksheets/sheet67.xml" ContentType="application/vnd.openxmlformats-officedocument.spreadsheetml.worksheet+xml"/>
  <Override PartName="/xl/worksheets/sheet122.xml" ContentType="application/vnd.openxmlformats-officedocument.spreadsheetml.workshee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90.xml" ContentType="application/vnd.openxmlformats-officedocument.drawingml.char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charts/chart21.xml" ContentType="application/vnd.openxmlformats-officedocument.drawingml.chart+xml"/>
  <Override PartName="/xl/worksheets/sheet34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85.xml" ContentType="application/vnd.openxmlformats-officedocument.drawing+xml"/>
  <Override PartName="/xl/drawings/drawing96.xml" ContentType="application/vnd.openxmlformats-officedocument.drawing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27.xml" ContentType="application/vnd.openxmlformats-officedocument.drawing+xml"/>
  <Override PartName="/xl/charts/chart59.xml" ContentType="application/vnd.openxmlformats-officedocument.drawingml.chart+xml"/>
  <Override PartName="/xl/drawings/drawing74.xml" ContentType="application/vnd.openxmlformats-officedocument.drawing+xml"/>
  <Override PartName="/xl/drawings/drawing109.xml" ContentType="application/vnd.openxmlformats-officedocument.drawing+xml"/>
  <Override PartName="/xl/charts/chart119.xml" ContentType="application/vnd.openxmlformats-officedocument.drawingml.char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xl/drawings/drawing63.xml" ContentType="application/vnd.openxmlformats-officedocument.drawing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drawings/drawing134.xml" ContentType="application/vnd.openxmlformats-officedocument.drawing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drawings/drawing1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84.xml" ContentType="application/vnd.openxmlformats-officedocument.drawingml.chart+xml"/>
  <Override PartName="/xl/drawings/drawing123.xml" ContentType="application/vnd.openxmlformats-officedocument.drawing+xml"/>
  <Override PartName="/xl/charts/chart133.xml" ContentType="application/vnd.openxmlformats-officedocument.drawingml.char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73.xml" ContentType="application/vnd.openxmlformats-officedocument.drawingml.chart+xml"/>
  <Override PartName="/xl/drawings/drawing112.xml" ContentType="application/vnd.openxmlformats-officedocument.drawing+xml"/>
  <Override PartName="/xl/charts/chart122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harts/chart15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drawings/drawing101.xml" ContentType="application/vnd.openxmlformats-officedocument.drawing+xml"/>
  <Override PartName="/xl/charts/chart111.xml" ContentType="application/vnd.openxmlformats-officedocument.drawingml.chart+xml"/>
  <Override PartName="/xl/worksheets/sheet17.xml" ContentType="application/vnd.openxmlformats-officedocument.spreadsheetml.worksheet+xml"/>
  <Override PartName="/xl/worksheets/sheet64.xml" ContentType="application/vnd.openxmlformats-officedocument.spreadsheetml.worksheet+xml"/>
  <Override PartName="/xl/worksheets/sheet130.xml" ContentType="application/vnd.openxmlformats-officedocument.spreadsheetml.worksheet+xml"/>
  <Override PartName="/xl/charts/chart8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drawings/drawing93.xml" ContentType="application/vnd.openxmlformats-officedocument.drawing+xml"/>
  <Override PartName="/xl/drawings/drawing117.xml" ContentType="application/vnd.openxmlformats-officedocument.drawing+xml"/>
  <Override PartName="/xl/drawings/drawing128.xml" ContentType="application/vnd.openxmlformats-officedocument.drawing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82.xml" ContentType="application/vnd.openxmlformats-officedocument.drawing+xml"/>
  <Override PartName="/xl/drawings/drawing106.xml" ContentType="application/vnd.openxmlformats-officedocument.drawing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worksheets/sheet135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charts/chart105.xml" ContentType="application/vnd.openxmlformats-officedocument.drawingml.chart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drawings/drawing120.xml" ContentType="application/vnd.openxmlformats-officedocument.drawing+xml"/>
  <Override PartName="/xl/drawings/drawing131.xml" ContentType="application/vnd.openxmlformats-officedocument.drawing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charts/chart130.xml" ContentType="application/vnd.openxmlformats-officedocument.drawingml.chart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  <Override PartName="/xl/drawings/drawing98.xml" ContentType="application/vnd.openxmlformats-officedocument.drawing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76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+xml"/>
  <Override PartName="/xl/charts/chart97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29.xml" ContentType="application/vnd.openxmlformats-officedocument.spreadsheetml.workshee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86.xml" ContentType="application/vnd.openxmlformats-officedocument.drawingml.chart+xml"/>
  <Override PartName="/xl/drawings/drawing90.xml" ContentType="application/vnd.openxmlformats-officedocument.drawing+xml"/>
  <Override PartName="/xl/drawings/drawing125.xml" ContentType="application/vnd.openxmlformats-officedocument.drawing+xml"/>
  <Override PartName="/xl/charts/chart135.xml" ContentType="application/vnd.openxmlformats-officedocument.drawingml.char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75.xml" ContentType="application/vnd.openxmlformats-officedocument.drawingml.chart+xml"/>
  <Override PartName="/xl/drawings/drawing114.xml" ContentType="application/vnd.openxmlformats-officedocument.drawing+xml"/>
  <Override PartName="/xl/charts/chart124.xml" ContentType="application/vnd.openxmlformats-officedocument.drawingml.char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103.xml" ContentType="application/vnd.openxmlformats-officedocument.drawing+xml"/>
  <Override PartName="/xl/charts/chart113.xml" ContentType="application/vnd.openxmlformats-officedocument.drawingml.chart+xml"/>
  <Override PartName="/xl/worksheets/sheet19.xml" ContentType="application/vnd.openxmlformats-officedocument.spreadsheetml.worksheet+xml"/>
  <Override PartName="/xl/worksheets/sheet66.xml" ContentType="application/vnd.openxmlformats-officedocument.spreadsheetml.worksheet+xml"/>
  <Override PartName="/xl/worksheets/sheet132.xml" ContentType="application/vnd.openxmlformats-officedocument.spreadsheetml.worksheet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charts/chart102.xml" ContentType="application/vnd.openxmlformats-officedocument.drawingml.chart+xml"/>
  <Override PartName="/xl/worksheets/sheet55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44.xml" ContentType="application/vnd.openxmlformats-officedocument.spreadsheetml.worksheet+xml"/>
  <Override PartName="/xl/worksheets/sheet91.xml" ContentType="application/vnd.openxmlformats-officedocument.spreadsheetml.workshee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48.xml" ContentType="application/vnd.openxmlformats-officedocument.drawing+xml"/>
  <Override PartName="/xl/drawings/drawing95.xml" ContentType="application/vnd.openxmlformats-officedocument.drawing+xml"/>
  <Override PartName="/xl/drawings/drawing1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37.xml" ContentType="application/vnd.openxmlformats-officedocument.drawing+xml"/>
  <Override PartName="/xl/charts/chart69.xml" ContentType="application/vnd.openxmlformats-officedocument.drawingml.chart+xml"/>
  <Override PartName="/xl/drawings/drawing84.xml" ContentType="application/vnd.openxmlformats-officedocument.drawing+xml"/>
  <Override PartName="/xl/drawings/drawing108.xml" ContentType="application/vnd.openxmlformats-officedocument.drawing+xml"/>
  <Override PartName="/xl/charts/chart118.xml" ContentType="application/vnd.openxmlformats-officedocument.drawingml.chart+xml"/>
  <Override PartName="/xl/charts/chart129.xml" ContentType="application/vnd.openxmlformats-officedocument.drawingml.chart+xml"/>
  <Default Extension="rels" ContentType="application/vnd.openxmlformats-package.relationships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harts/chart107.xml" ContentType="application/vnd.openxmlformats-officedocument.drawingml.chart+xml"/>
  <Override PartName="/xl/worksheets/sheet126.xml" ContentType="application/vnd.openxmlformats-officedocument.spreadsheetml.workshee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drawings/drawing13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72.xml" ContentType="application/vnd.openxmlformats-officedocument.drawingml.chart+xml"/>
  <Override PartName="/xl/drawings/drawing111.xml" ContentType="application/vnd.openxmlformats-officedocument.drawing+xml"/>
  <Override PartName="/xl/drawings/drawing122.xml" ContentType="application/vnd.openxmlformats-officedocument.drawing+xml"/>
  <Override PartName="/xl/charts/chart132.xml" ContentType="application/vnd.openxmlformats-officedocument.drawingml.chart+xml"/>
  <Override PartName="/xl/worksheets/sheet38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charts/chart14.xml" ContentType="application/vnd.openxmlformats-officedocument.drawingml.chart+xml"/>
  <Override PartName="/xl/charts/chart61.xml" ContentType="application/vnd.openxmlformats-officedocument.drawingml.chart+xml"/>
  <Override PartName="/xl/drawings/drawing100.xml" ContentType="application/vnd.openxmlformats-officedocument.drawing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worksheets/sheet27.xml" ContentType="application/vnd.openxmlformats-officedocument.spreadsheetml.worksheet+xml"/>
  <Override PartName="/xl/worksheets/sheet74.xml" ContentType="application/vnd.openxmlformats-officedocument.spreadsheetml.worksheet+xml"/>
  <Override PartName="/xl/charts/chart50.xml" ContentType="application/vnd.openxmlformats-officedocument.drawingml.chart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drawings/drawing78.xml" ContentType="application/vnd.openxmlformats-officedocument.drawing+xml"/>
  <Override PartName="/xl/worksheets/sheet41.xml" ContentType="application/vnd.openxmlformats-officedocument.spreadsheetml.worksheet+xml"/>
  <Override PartName="/xl/drawings/drawing67.xml" ContentType="application/vnd.openxmlformats-officedocument.drawing+xml"/>
  <Override PartName="/xl/charts/chart99.xml" ContentType="application/vnd.openxmlformats-officedocument.drawingml.chart+xml"/>
  <Override PartName="/xl/worksheets/sheet6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88.xml" ContentType="application/vnd.openxmlformats-officedocument.drawingml.chart+xml"/>
  <Override PartName="/xl/drawings/drawing92.xml" ContentType="application/vnd.openxmlformats-officedocument.drawing+xml"/>
  <Override PartName="/xl/drawings/drawing127.xml" ContentType="application/vnd.openxmlformats-officedocument.drawing+xml"/>
  <Override PartName="/xl/worksheets/sheet109.xml" ContentType="application/vnd.openxmlformats-officedocument.spreadsheetml.worksheet+xml"/>
  <Override PartName="/xl/drawings/drawing34.xml" ContentType="application/vnd.openxmlformats-officedocument.drawing+xml"/>
  <Override PartName="/xl/charts/chart77.xml" ContentType="application/vnd.openxmlformats-officedocument.drawingml.chart+xml"/>
  <Override PartName="/xl/drawings/drawing81.xml" ContentType="application/vnd.openxmlformats-officedocument.drawing+xml"/>
  <Override PartName="/xl/drawings/drawing116.xml" ContentType="application/vnd.openxmlformats-officedocument.drawing+xml"/>
  <Override PartName="/xl/charts/chart126.xml" ContentType="application/vnd.openxmlformats-officedocument.drawingml.chart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drawings/drawing70.xml" ContentType="application/vnd.openxmlformats-officedocument.drawing+xml"/>
  <Override PartName="/xl/drawings/drawing105.xml" ContentType="application/vnd.openxmlformats-officedocument.drawing+xml"/>
  <Override PartName="/xl/charts/chart115.xml" ContentType="application/vnd.openxmlformats-officedocument.drawingml.char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134.xml" ContentType="application/vnd.openxmlformats-officedocument.spreadsheetml.worksheet+xml"/>
  <Override PartName="/xl/drawings/drawing12.xml" ContentType="application/vnd.openxmlformats-officedocument.drawing+xml"/>
  <Override PartName="/xl/charts/chart44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drawings/drawing130.xml" ContentType="application/vnd.openxmlformats-officedocument.drawing+xml"/>
  <Override PartName="/xl/worksheets/sheet57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charts/chart33.xml" ContentType="application/vnd.openxmlformats-officedocument.drawingml.chart+xml"/>
  <Override PartName="/xl/charts/chart80.xml" ContentType="application/vnd.openxmlformats-officedocument.drawingml.chart+xml"/>
  <Override PartName="/xl/worksheets/sheet46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worksheets/sheet24.xml" ContentType="application/vnd.openxmlformats-officedocument.spreadsheetml.worksheet+xml"/>
  <Override PartName="/xl/worksheets/sheet71.xml" ContentType="application/vnd.openxmlformats-officedocument.spreadsheetml.worksheet+xml"/>
  <Override PartName="/xl/drawings/drawing97.xml" ContentType="application/vnd.openxmlformats-officedocument.drawing+xml"/>
  <Override PartName="/xl/drawings/drawing28.xml" ContentType="application/vnd.openxmlformats-officedocument.drawing+xml"/>
  <Override PartName="/xl/drawings/drawing75.xml" ContentType="application/vnd.openxmlformats-officedocument.drawing+xml"/>
  <Override PartName="/xl/charts/chart109.xml" ContentType="application/vnd.openxmlformats-officedocument.drawingml.chart+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/chart96.xml" ContentType="application/vnd.openxmlformats-officedocument.drawingml.chart+xml"/>
  <Override PartName="/xl/drawings/drawing135.xml" ContentType="application/vnd.openxmlformats-officedocument.drawing+xml"/>
  <Override PartName="/xl/worksheets/sheet3.xml" ContentType="application/vnd.openxmlformats-officedocument.spreadsheetml.worksheet+xml"/>
  <Override PartName="/xl/worksheets/sheet117.xml" ContentType="application/vnd.openxmlformats-officedocument.spreadsheetml.worksheet+xml"/>
  <Override PartName="/xl/charts/chart27.xml" ContentType="application/vnd.openxmlformats-officedocument.drawingml.chart+xml"/>
  <Override PartName="/xl/charts/chart74.xml" ContentType="application/vnd.openxmlformats-officedocument.drawingml.chart+xml"/>
  <Override PartName="/xl/drawings/drawing113.xml" ContentType="application/vnd.openxmlformats-officedocument.drawing+xml"/>
  <Override PartName="/xl/charts/chart134.xml" ContentType="application/vnd.openxmlformats-officedocument.drawingml.chart+xml"/>
  <Override PartName="/xl/worksheets/sheet87.xml" ContentType="application/vnd.openxmlformats-officedocument.spreadsheetml.worksheet+xml"/>
  <Override PartName="/xl/drawings/drawing31.xml" ContentType="application/vnd.openxmlformats-officedocument.drawing+xml"/>
  <Override PartName="/xl/charts/chart11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0" yWindow="20" windowWidth="10100" windowHeight="10480" tabRatio="951" firstSheet="106" activeTab="107"/>
  </bookViews>
  <sheets>
    <sheet name="template" sheetId="1" r:id="rId1"/>
    <sheet name="TERO" sheetId="4" r:id="rId2"/>
    <sheet name="ROBELO" sheetId="5" r:id="rId3"/>
    <sheet name="VILLAVER" sheetId="8" r:id="rId4"/>
    <sheet name="lara" sheetId="17" r:id="rId5"/>
    <sheet name="CANOY" sheetId="23" r:id="rId6"/>
    <sheet name="PASCUA" sheetId="7" r:id="rId7"/>
    <sheet name="BUTUAN DOS" sheetId="25" r:id="rId8"/>
    <sheet name="SOLIDMARK BUTUAN" sheetId="26" r:id="rId9"/>
    <sheet name="BUTUAN DOS (2)" sheetId="27" r:id="rId10"/>
    <sheet name="SOLIDMARK BUTUAN (2)" sheetId="28" r:id="rId11"/>
    <sheet name="MONTILLA" sheetId="29" r:id="rId12"/>
    <sheet name="MONTILLA 2" sheetId="30" r:id="rId13"/>
    <sheet name="simosa main" sheetId="31" r:id="rId14"/>
    <sheet name="simosa putik" sheetId="32" r:id="rId15"/>
    <sheet name="simosa putik (2)" sheetId="34" r:id="rId16"/>
    <sheet name="simosa main (2)" sheetId="35" r:id="rId17"/>
    <sheet name="template (2)" sheetId="36" r:id="rId18"/>
    <sheet name="moriones" sheetId="37" r:id="rId19"/>
    <sheet name="moriones (2)" sheetId="38" r:id="rId20"/>
    <sheet name="template (3)" sheetId="39" r:id="rId21"/>
    <sheet name="FLORES" sheetId="45" r:id="rId22"/>
    <sheet name="AQUINO" sheetId="44" r:id="rId23"/>
    <sheet name="CELEBRADO" sheetId="48" r:id="rId24"/>
    <sheet name="songalia" sheetId="49" r:id="rId25"/>
    <sheet name="template (4)" sheetId="50" r:id="rId26"/>
    <sheet name="template (5)" sheetId="51" r:id="rId27"/>
    <sheet name="template (6)" sheetId="52" r:id="rId28"/>
    <sheet name="template (7)" sheetId="53" r:id="rId29"/>
    <sheet name="." sheetId="54" r:id="rId30"/>
    <sheet name="VILLANUEVA" sheetId="57" r:id="rId31"/>
    <sheet name="PANGANIBAN" sheetId="67" r:id="rId32"/>
    <sheet name="FRANCISCO" sheetId="75" r:id="rId33"/>
    <sheet name="ORLANDA" sheetId="76" r:id="rId34"/>
    <sheet name="SINGSON" sheetId="18" r:id="rId35"/>
    <sheet name="ODIAMAR" sheetId="74" r:id="rId36"/>
    <sheet name="ABIN" sheetId="73" r:id="rId37"/>
    <sheet name="CAMENSE" sheetId="77" r:id="rId38"/>
    <sheet name="TABULA" sheetId="78" r:id="rId39"/>
    <sheet name="SAN LUIS" sheetId="79" r:id="rId40"/>
    <sheet name="LAGATIC" sheetId="80" r:id="rId41"/>
    <sheet name="BUYO" sheetId="20" r:id="rId42"/>
    <sheet name="FULLERO" sheetId="82" r:id="rId43"/>
    <sheet name="MILLAMA1" sheetId="83" r:id="rId44"/>
    <sheet name="MILLAMA (2)" sheetId="84" r:id="rId45"/>
    <sheet name="VILLANUEVA." sheetId="85" r:id="rId46"/>
    <sheet name="SUBLAY" sheetId="86" r:id="rId47"/>
    <sheet name="SUBLAY (2)" sheetId="87" r:id="rId48"/>
    <sheet name="PAGDATO" sheetId="88" r:id="rId49"/>
    <sheet name="PAGDATO (2)" sheetId="89" r:id="rId50"/>
    <sheet name="TUYAY" sheetId="91" r:id="rId51"/>
    <sheet name="LUMASAG" sheetId="92" r:id="rId52"/>
    <sheet name="PAITAN" sheetId="93" r:id="rId53"/>
    <sheet name="BOLOCON" sheetId="94" r:id="rId54"/>
    <sheet name="LUMASAG (2)" sheetId="95" r:id="rId55"/>
    <sheet name="PAITAN (2)" sheetId="96" r:id="rId56"/>
    <sheet name="BOLOCON (2)" sheetId="97" r:id="rId57"/>
    <sheet name="AMBATAL" sheetId="13" r:id="rId58"/>
    <sheet name="CALINGA" sheetId="3" r:id="rId59"/>
    <sheet name="BAYOTAS" sheetId="2" r:id="rId60"/>
    <sheet name="ABINA" sheetId="70" r:id="rId61"/>
    <sheet name="CALPE" sheetId="71" r:id="rId62"/>
    <sheet name="BUCETA" sheetId="6" r:id="rId63"/>
    <sheet name="OCBINA" sheetId="72" r:id="rId64"/>
    <sheet name="FLORES EG" sheetId="69" r:id="rId65"/>
    <sheet name="BONGAYAN" sheetId="68" r:id="rId66"/>
    <sheet name="GALICHA" sheetId="19" r:id="rId67"/>
    <sheet name="MANTE" sheetId="22" r:id="rId68"/>
    <sheet name="MAQUIRAN" sheetId="9" r:id="rId69"/>
    <sheet name="YANONG" sheetId="112" r:id="rId70"/>
    <sheet name="CORTES" sheetId="47" r:id="rId71"/>
    <sheet name="ZABANAL" sheetId="65" r:id="rId72"/>
    <sheet name="PATRICIO" sheetId="56" r:id="rId73"/>
    <sheet name="TOLING" sheetId="59" r:id="rId74"/>
    <sheet name="MARTINEZ" sheetId="11" r:id="rId75"/>
    <sheet name="FERRAREN" sheetId="12" r:id="rId76"/>
    <sheet name="template (8)" sheetId="121" r:id="rId77"/>
    <sheet name="borja" sheetId="122" r:id="rId78"/>
    <sheet name="main" sheetId="123" r:id="rId79"/>
    <sheet name="PELEGRO" sheetId="124" r:id="rId80"/>
    <sheet name="LABA" sheetId="81" r:id="rId81"/>
    <sheet name="veterans" sheetId="126" r:id="rId82"/>
    <sheet name="sumbilon" sheetId="127" r:id="rId83"/>
    <sheet name="sumbilon (2)" sheetId="128" r:id="rId84"/>
    <sheet name="LORETO" sheetId="16" r:id="rId85"/>
    <sheet name="MAGBANUA" sheetId="98" r:id="rId86"/>
    <sheet name="MAGALLANES" sheetId="58" r:id="rId87"/>
    <sheet name="BAYLA" sheetId="64" r:id="rId88"/>
    <sheet name="PEREZ" sheetId="61" r:id="rId89"/>
    <sheet name="SANDAY" sheetId="14" r:id="rId90"/>
    <sheet name="AXL ROSE" sheetId="119" r:id="rId91"/>
    <sheet name="TEREC" sheetId="120" r:id="rId92"/>
    <sheet name="MAGSAYO" sheetId="10" r:id="rId93"/>
    <sheet name="PENDATUN" sheetId="15" r:id="rId94"/>
    <sheet name="LUMEN" sheetId="63" r:id="rId95"/>
    <sheet name="BRIOLA" sheetId="62" r:id="rId96"/>
    <sheet name="GADATE" sheetId="60" r:id="rId97"/>
    <sheet name="DE OCAMPO" sheetId="111" r:id="rId98"/>
    <sheet name="REYES" sheetId="105" r:id="rId99"/>
    <sheet name="LUARCA" sheetId="24" r:id="rId100"/>
    <sheet name="AREVALO" sheetId="109" r:id="rId101"/>
    <sheet name="REFUGIO" sheetId="104" r:id="rId102"/>
    <sheet name="CAPARIDA" sheetId="107" r:id="rId103"/>
    <sheet name="DE JESUS" sheetId="106" r:id="rId104"/>
    <sheet name="HELIM" sheetId="108" r:id="rId105"/>
    <sheet name="CHICO" sheetId="129" r:id="rId106"/>
    <sheet name="DEL VALLE" sheetId="130" r:id="rId107"/>
    <sheet name="SUPRESENCIA" sheetId="131" r:id="rId108"/>
    <sheet name="IGAR" sheetId="132" r:id="rId109"/>
    <sheet name="KAAMINO" sheetId="133" r:id="rId110"/>
    <sheet name="PATEGA" sheetId="114" r:id="rId111"/>
    <sheet name="HILARIO" sheetId="21" r:id="rId112"/>
    <sheet name="TAGALOG" sheetId="134" r:id="rId113"/>
    <sheet name="DELA CRUZ" sheetId="135" r:id="rId114"/>
    <sheet name="PERIDA" sheetId="102" r:id="rId115"/>
    <sheet name="SAHIDSAHID" sheetId="125" r:id="rId116"/>
    <sheet name="RIO" sheetId="118" r:id="rId117"/>
    <sheet name="ALURA" sheetId="99" r:id="rId118"/>
    <sheet name="OCHIAI" sheetId="101" r:id="rId119"/>
    <sheet name="BATUNGBACAL" sheetId="100" r:id="rId120"/>
    <sheet name="NAVARRO" sheetId="43" r:id="rId121"/>
    <sheet name="SANTOS" sheetId="41" r:id="rId122"/>
    <sheet name="UMUSIG" sheetId="42" r:id="rId123"/>
    <sheet name="BINOS" sheetId="117" r:id="rId124"/>
    <sheet name="JARDELEZA" sheetId="115" r:id="rId125"/>
    <sheet name="CANAL" sheetId="116" r:id="rId126"/>
    <sheet name="SAMONTE" sheetId="113" r:id="rId127"/>
    <sheet name="PARAJAS" sheetId="103" r:id="rId128"/>
    <sheet name="PINTUAN" sheetId="46" r:id="rId129"/>
    <sheet name="losaria" sheetId="136" r:id="rId130"/>
    <sheet name="polomolok old" sheetId="137" r:id="rId131"/>
    <sheet name="MAGPANTAY" sheetId="138" r:id="rId132"/>
    <sheet name="FRAYCO" sheetId="139" r:id="rId133"/>
    <sheet name="1" sheetId="140" r:id="rId134"/>
    <sheet name="CABILES" sheetId="90" r:id="rId135"/>
  </sheets>
  <definedNames>
    <definedName name="Excel_BuiltIn_Print_Area_110_1">"$#REF!.$A$1:$H$3"</definedName>
    <definedName name="Excel_BuiltIn_Print_Area_118_1">"$#REF!.$A$1:$I$57"</definedName>
    <definedName name="Excel_BuiltIn_Print_Area_120_1">"$#REF!.$A$1:$H$65535"</definedName>
    <definedName name="Excel_BuiltIn_Print_Area_6_1">"$#REF!.$A$1:$H$35"</definedName>
    <definedName name="Excel_BuiltIn_Print_Area_67_1">"$#REF!.$A$1:$H$3"</definedName>
    <definedName name="Excel_BuiltIn_Print_Area_80_1">"$#REF!.$A$1:$H$3"</definedName>
    <definedName name="_xlnm.Print_Area" localSheetId="41">BUYO!$A$1:$F$39</definedName>
    <definedName name="_xlnm.Print_Area" localSheetId="96">GADATE!$A$1:$F$43</definedName>
    <definedName name="_xlnm.Print_Area" localSheetId="66">GALICHA!$A$1:$F$41</definedName>
    <definedName name="_xlnm.Print_Area" localSheetId="73">TOLING!$A$1:$F$42</definedName>
  </definedNames>
  <calcPr calcId="124519"/>
</workbook>
</file>

<file path=xl/calcChain.xml><?xml version="1.0" encoding="utf-8"?>
<calcChain xmlns="http://schemas.openxmlformats.org/spreadsheetml/2006/main">
  <c r="D35" i="90"/>
  <c r="C35"/>
  <c r="E35" i="140"/>
  <c r="D35"/>
  <c r="C35"/>
  <c r="E34"/>
  <c r="D34"/>
  <c r="C34"/>
  <c r="E33"/>
  <c r="E32"/>
  <c r="E31"/>
  <c r="E30"/>
  <c r="E29"/>
  <c r="E28"/>
  <c r="E27"/>
  <c r="E26"/>
  <c r="E25"/>
  <c r="E24"/>
  <c r="E23"/>
  <c r="E22"/>
  <c r="D35" i="139"/>
  <c r="C35"/>
  <c r="D34"/>
  <c r="C34"/>
  <c r="E34" s="1"/>
  <c r="E33"/>
  <c r="E32"/>
  <c r="E31"/>
  <c r="E30"/>
  <c r="E29"/>
  <c r="E26"/>
  <c r="E25"/>
  <c r="E24"/>
  <c r="E23"/>
  <c r="E22"/>
  <c r="D35" i="138"/>
  <c r="C35"/>
  <c r="D34"/>
  <c r="C34"/>
  <c r="E33"/>
  <c r="E32"/>
  <c r="E31"/>
  <c r="E30"/>
  <c r="E29"/>
  <c r="E26"/>
  <c r="E25"/>
  <c r="E24"/>
  <c r="E23"/>
  <c r="E22"/>
  <c r="D35" i="137"/>
  <c r="C35"/>
  <c r="E35" i="139" l="1"/>
  <c r="E34" i="138"/>
  <c r="E35"/>
  <c r="D34" i="137"/>
  <c r="C34"/>
  <c r="D35" i="136"/>
  <c r="C35"/>
  <c r="E35" i="137" l="1"/>
  <c r="E34"/>
  <c r="D34" i="136"/>
  <c r="C34"/>
  <c r="E33"/>
  <c r="E32"/>
  <c r="E31"/>
  <c r="E30"/>
  <c r="E29"/>
  <c r="E28"/>
  <c r="D35" i="46"/>
  <c r="C35"/>
  <c r="D34" i="103"/>
  <c r="C34"/>
  <c r="C33"/>
  <c r="D34" i="113"/>
  <c r="C34"/>
  <c r="D34" i="116"/>
  <c r="C34"/>
  <c r="D34" i="117"/>
  <c r="C34"/>
  <c r="D35" i="42"/>
  <c r="C35"/>
  <c r="E26"/>
  <c r="D35" i="41"/>
  <c r="C35"/>
  <c r="D35" i="43"/>
  <c r="C35"/>
  <c r="D35" i="100"/>
  <c r="C35"/>
  <c r="D34" i="101"/>
  <c r="C34"/>
  <c r="D34" i="99"/>
  <c r="C34"/>
  <c r="D34" i="118"/>
  <c r="C34"/>
  <c r="D34" i="125"/>
  <c r="C34"/>
  <c r="D34" i="102"/>
  <c r="C34"/>
  <c r="C33"/>
  <c r="D35" i="135"/>
  <c r="E34"/>
  <c r="D34"/>
  <c r="C34"/>
  <c r="C35" s="1"/>
  <c r="E35" s="1"/>
  <c r="E33"/>
  <c r="E32"/>
  <c r="E31"/>
  <c r="E30"/>
  <c r="E29"/>
  <c r="E28"/>
  <c r="E27"/>
  <c r="E26"/>
  <c r="E25"/>
  <c r="E24"/>
  <c r="E23"/>
  <c r="D35" i="134"/>
  <c r="D34"/>
  <c r="C34"/>
  <c r="E33"/>
  <c r="E32"/>
  <c r="E31"/>
  <c r="E30"/>
  <c r="E29"/>
  <c r="E28"/>
  <c r="E27"/>
  <c r="E26"/>
  <c r="E25"/>
  <c r="E24"/>
  <c r="E23"/>
  <c r="D35" i="21"/>
  <c r="C35"/>
  <c r="E33"/>
  <c r="D34" i="114"/>
  <c r="C34"/>
  <c r="E34" i="136" l="1"/>
  <c r="E35"/>
  <c r="E34" i="134"/>
  <c r="C35"/>
  <c r="E35" s="1"/>
  <c r="E34" i="16" l="1"/>
  <c r="C36"/>
  <c r="D36" i="14"/>
  <c r="C36"/>
  <c r="E34"/>
  <c r="D35" i="98"/>
  <c r="C35"/>
  <c r="E28"/>
  <c r="E34" i="15"/>
  <c r="C36"/>
  <c r="D35" i="133"/>
  <c r="C35"/>
  <c r="D34" l="1"/>
  <c r="C34"/>
  <c r="E33"/>
  <c r="E32"/>
  <c r="E31"/>
  <c r="E30"/>
  <c r="E29"/>
  <c r="E28"/>
  <c r="E22"/>
  <c r="D35" i="122"/>
  <c r="C35"/>
  <c r="E35" i="133" l="1"/>
  <c r="E34"/>
  <c r="D35" i="132"/>
  <c r="C35"/>
  <c r="D34" l="1"/>
  <c r="C34"/>
  <c r="E33"/>
  <c r="E32"/>
  <c r="E31"/>
  <c r="E30"/>
  <c r="E29"/>
  <c r="E28"/>
  <c r="D34" i="131"/>
  <c r="D35" s="1"/>
  <c r="C34"/>
  <c r="C35" s="1"/>
  <c r="E33"/>
  <c r="E32"/>
  <c r="E31"/>
  <c r="E30"/>
  <c r="E29"/>
  <c r="E28"/>
  <c r="E27"/>
  <c r="E26"/>
  <c r="E25"/>
  <c r="E24"/>
  <c r="E23"/>
  <c r="D35" i="130"/>
  <c r="E35" s="1"/>
  <c r="C35"/>
  <c r="D34"/>
  <c r="E34" s="1"/>
  <c r="C34"/>
  <c r="E33"/>
  <c r="E32"/>
  <c r="E31"/>
  <c r="E30"/>
  <c r="E29"/>
  <c r="E28"/>
  <c r="E27"/>
  <c r="E26"/>
  <c r="E25"/>
  <c r="E24"/>
  <c r="E23"/>
  <c r="D35" i="129"/>
  <c r="C35"/>
  <c r="E34"/>
  <c r="D34"/>
  <c r="C34"/>
  <c r="E33"/>
  <c r="E32"/>
  <c r="E31"/>
  <c r="E30"/>
  <c r="E29"/>
  <c r="E28"/>
  <c r="E27"/>
  <c r="E26"/>
  <c r="E25"/>
  <c r="E24"/>
  <c r="E23"/>
  <c r="D35" i="108"/>
  <c r="C35"/>
  <c r="D35" i="106"/>
  <c r="C35"/>
  <c r="D35" i="107"/>
  <c r="C35"/>
  <c r="D35" i="104"/>
  <c r="C35"/>
  <c r="D35" i="109"/>
  <c r="C35"/>
  <c r="D35" i="24"/>
  <c r="C35"/>
  <c r="E32"/>
  <c r="D35" i="105"/>
  <c r="C35"/>
  <c r="D35" i="111"/>
  <c r="C35"/>
  <c r="D35" i="60"/>
  <c r="C35"/>
  <c r="E26"/>
  <c r="D35" i="62"/>
  <c r="C35"/>
  <c r="D35" i="63"/>
  <c r="C35"/>
  <c r="D34" i="120"/>
  <c r="C34"/>
  <c r="D34" i="119"/>
  <c r="C34"/>
  <c r="D35" i="61"/>
  <c r="C35"/>
  <c r="D35" i="64"/>
  <c r="C35"/>
  <c r="D35" i="58"/>
  <c r="C35"/>
  <c r="D35" i="128"/>
  <c r="C35"/>
  <c r="E35" i="132" l="1"/>
  <c r="E34"/>
  <c r="E34" i="131"/>
  <c r="E35"/>
  <c r="E35" i="129"/>
  <c r="D34" i="128"/>
  <c r="C34"/>
  <c r="D35" i="127"/>
  <c r="C35"/>
  <c r="E35" i="128" l="1"/>
  <c r="E34"/>
  <c r="D34" i="127"/>
  <c r="C34"/>
  <c r="D35" i="12"/>
  <c r="C35"/>
  <c r="D35" i="126"/>
  <c r="C35"/>
  <c r="D34"/>
  <c r="C34"/>
  <c r="E33"/>
  <c r="E32"/>
  <c r="E22"/>
  <c r="D35" i="56"/>
  <c r="C35"/>
  <c r="E31" i="21"/>
  <c r="E34" i="127" l="1"/>
  <c r="E35"/>
  <c r="E34" i="126"/>
  <c r="E35"/>
  <c r="D33" i="125"/>
  <c r="C33"/>
  <c r="E32"/>
  <c r="E31"/>
  <c r="E30"/>
  <c r="E29"/>
  <c r="E28"/>
  <c r="E27"/>
  <c r="E26"/>
  <c r="E22"/>
  <c r="E25" i="116"/>
  <c r="E34" i="125" l="1"/>
  <c r="E33"/>
  <c r="E26" i="117"/>
  <c r="D34" i="124" l="1"/>
  <c r="D35" s="1"/>
  <c r="C34"/>
  <c r="C35" s="1"/>
  <c r="E33"/>
  <c r="E32"/>
  <c r="E31"/>
  <c r="E30"/>
  <c r="E29"/>
  <c r="E28"/>
  <c r="E27"/>
  <c r="E33" i="10"/>
  <c r="D35" i="123"/>
  <c r="E35" s="1"/>
  <c r="C35"/>
  <c r="D34"/>
  <c r="E34" s="1"/>
  <c r="C34"/>
  <c r="E33"/>
  <c r="E32"/>
  <c r="E31"/>
  <c r="E30"/>
  <c r="E29"/>
  <c r="E28"/>
  <c r="E27"/>
  <c r="D34" i="122"/>
  <c r="C34"/>
  <c r="E33"/>
  <c r="E32"/>
  <c r="E31"/>
  <c r="E30"/>
  <c r="E29"/>
  <c r="E28"/>
  <c r="D34" i="121"/>
  <c r="D35" s="1"/>
  <c r="C34"/>
  <c r="C35" s="1"/>
  <c r="E33"/>
  <c r="E32"/>
  <c r="E31"/>
  <c r="E30"/>
  <c r="E29"/>
  <c r="E28"/>
  <c r="E27"/>
  <c r="E34" i="124" l="1"/>
  <c r="E35"/>
  <c r="E34" i="122"/>
  <c r="E35"/>
  <c r="E35" i="121"/>
  <c r="E34"/>
  <c r="D33" i="120"/>
  <c r="C33"/>
  <c r="E32"/>
  <c r="E31"/>
  <c r="E30"/>
  <c r="E29"/>
  <c r="E28"/>
  <c r="E27"/>
  <c r="E22"/>
  <c r="D33" i="119"/>
  <c r="C33"/>
  <c r="E32"/>
  <c r="E31"/>
  <c r="E30"/>
  <c r="E29"/>
  <c r="E28"/>
  <c r="E27"/>
  <c r="E22"/>
  <c r="D34" i="11"/>
  <c r="C34"/>
  <c r="C33"/>
  <c r="C35" i="16"/>
  <c r="C34" i="98"/>
  <c r="C35" i="15"/>
  <c r="E31"/>
  <c r="C35" i="14"/>
  <c r="D35" i="65"/>
  <c r="C35"/>
  <c r="C34"/>
  <c r="D34" i="9"/>
  <c r="C34"/>
  <c r="D33"/>
  <c r="C33"/>
  <c r="E32"/>
  <c r="D35" i="59"/>
  <c r="C35"/>
  <c r="E34" i="120" l="1"/>
  <c r="E33"/>
  <c r="E34" i="119"/>
  <c r="E33"/>
  <c r="C34" i="56"/>
  <c r="D33" i="118"/>
  <c r="C33"/>
  <c r="E32"/>
  <c r="E31"/>
  <c r="E30"/>
  <c r="E29"/>
  <c r="E28"/>
  <c r="E27"/>
  <c r="E26"/>
  <c r="E25"/>
  <c r="E22"/>
  <c r="E30" i="21"/>
  <c r="E24" i="102"/>
  <c r="D33" i="117"/>
  <c r="C33"/>
  <c r="E32"/>
  <c r="E31"/>
  <c r="E30"/>
  <c r="E29"/>
  <c r="E28"/>
  <c r="E27"/>
  <c r="E25"/>
  <c r="E22"/>
  <c r="D33" i="116"/>
  <c r="C33"/>
  <c r="E32"/>
  <c r="E31"/>
  <c r="E30"/>
  <c r="E29"/>
  <c r="E28"/>
  <c r="E27"/>
  <c r="E22"/>
  <c r="E25" i="81"/>
  <c r="E33" i="118" l="1"/>
  <c r="E34"/>
  <c r="E33" i="116"/>
  <c r="E34"/>
  <c r="E33" i="117"/>
  <c r="E34"/>
  <c r="D33" i="115"/>
  <c r="D34" s="1"/>
  <c r="C33"/>
  <c r="C34" s="1"/>
  <c r="E32"/>
  <c r="E31"/>
  <c r="E30"/>
  <c r="E29"/>
  <c r="E28"/>
  <c r="E27"/>
  <c r="E25"/>
  <c r="E22"/>
  <c r="D33" i="114"/>
  <c r="C33"/>
  <c r="E32"/>
  <c r="E31"/>
  <c r="E30"/>
  <c r="E29"/>
  <c r="E28"/>
  <c r="E27"/>
  <c r="E26"/>
  <c r="E25"/>
  <c r="E22"/>
  <c r="D33" i="113"/>
  <c r="C33"/>
  <c r="E32"/>
  <c r="E31"/>
  <c r="E30"/>
  <c r="E29"/>
  <c r="E28"/>
  <c r="E27"/>
  <c r="E26"/>
  <c r="E25"/>
  <c r="E22"/>
  <c r="E34" l="1"/>
  <c r="E33" i="115"/>
  <c r="E34"/>
  <c r="E33" i="114"/>
  <c r="E34"/>
  <c r="E33" i="113"/>
  <c r="D34" i="24" l="1"/>
  <c r="C34"/>
  <c r="D35" i="112"/>
  <c r="C35"/>
  <c r="D34"/>
  <c r="C34"/>
  <c r="E33"/>
  <c r="E32"/>
  <c r="E31"/>
  <c r="E30"/>
  <c r="E29"/>
  <c r="E28"/>
  <c r="E27"/>
  <c r="E26"/>
  <c r="E25"/>
  <c r="E24"/>
  <c r="E23"/>
  <c r="E34" i="24" l="1"/>
  <c r="E34" i="112"/>
  <c r="E35"/>
  <c r="D34" i="10"/>
  <c r="D35" s="1"/>
  <c r="C34"/>
  <c r="C35" s="1"/>
  <c r="E30" i="24"/>
  <c r="D34" i="111"/>
  <c r="C34"/>
  <c r="E33"/>
  <c r="E32"/>
  <c r="E31"/>
  <c r="E30"/>
  <c r="E29"/>
  <c r="E28"/>
  <c r="E27"/>
  <c r="E26"/>
  <c r="E25"/>
  <c r="D34" i="109"/>
  <c r="C34"/>
  <c r="E33"/>
  <c r="E32"/>
  <c r="E31"/>
  <c r="E30"/>
  <c r="E29"/>
  <c r="E28"/>
  <c r="E27"/>
  <c r="E26"/>
  <c r="E25"/>
  <c r="D34" i="108"/>
  <c r="C34"/>
  <c r="E33"/>
  <c r="E32"/>
  <c r="E31"/>
  <c r="E30"/>
  <c r="E29"/>
  <c r="E28"/>
  <c r="E27"/>
  <c r="E26"/>
  <c r="E25"/>
  <c r="D34" i="107"/>
  <c r="C34"/>
  <c r="E33"/>
  <c r="E32"/>
  <c r="E31"/>
  <c r="E30"/>
  <c r="E29"/>
  <c r="E28"/>
  <c r="E27"/>
  <c r="E26"/>
  <c r="E25"/>
  <c r="E22" i="106"/>
  <c r="D34"/>
  <c r="C34"/>
  <c r="E33"/>
  <c r="E32"/>
  <c r="E31"/>
  <c r="E30"/>
  <c r="E29"/>
  <c r="E28"/>
  <c r="E27"/>
  <c r="E26"/>
  <c r="E25"/>
  <c r="D34" i="105"/>
  <c r="C34"/>
  <c r="E33"/>
  <c r="E32"/>
  <c r="E31"/>
  <c r="E30"/>
  <c r="E29"/>
  <c r="E28"/>
  <c r="E27"/>
  <c r="E26"/>
  <c r="E25"/>
  <c r="D34" i="104"/>
  <c r="C34"/>
  <c r="E33"/>
  <c r="E32"/>
  <c r="E31"/>
  <c r="E30"/>
  <c r="E29"/>
  <c r="E28"/>
  <c r="E27"/>
  <c r="E26"/>
  <c r="E25"/>
  <c r="D34" i="12"/>
  <c r="C34"/>
  <c r="E25" i="56"/>
  <c r="E34" i="105" l="1"/>
  <c r="E35"/>
  <c r="E35" i="106"/>
  <c r="E34"/>
  <c r="E35" i="107"/>
  <c r="E34" i="108"/>
  <c r="E35"/>
  <c r="E34" i="104"/>
  <c r="E35"/>
  <c r="E34" i="109"/>
  <c r="E35"/>
  <c r="E34" i="111"/>
  <c r="E35"/>
  <c r="E34" i="107"/>
  <c r="E31" i="3" l="1"/>
  <c r="C32"/>
  <c r="C33" s="1"/>
  <c r="D33" i="2"/>
  <c r="D32"/>
  <c r="C32"/>
  <c r="C33" s="1"/>
  <c r="D35" i="14"/>
  <c r="D33" i="3"/>
  <c r="D32"/>
  <c r="D35" i="15"/>
  <c r="D36" s="1"/>
  <c r="D33" i="6"/>
  <c r="C33"/>
  <c r="E31"/>
  <c r="D32"/>
  <c r="C32"/>
  <c r="D33" i="103" l="1"/>
  <c r="E32"/>
  <c r="E31"/>
  <c r="E30"/>
  <c r="E29"/>
  <c r="E28"/>
  <c r="E27"/>
  <c r="E26"/>
  <c r="E25"/>
  <c r="E22"/>
  <c r="D32" i="22"/>
  <c r="C32"/>
  <c r="D33" i="102"/>
  <c r="E32"/>
  <c r="E31"/>
  <c r="E30"/>
  <c r="E29"/>
  <c r="E28"/>
  <c r="E27"/>
  <c r="E25"/>
  <c r="E22"/>
  <c r="D33" i="101"/>
  <c r="C33"/>
  <c r="E32"/>
  <c r="E31"/>
  <c r="E30"/>
  <c r="E29"/>
  <c r="E28"/>
  <c r="E27"/>
  <c r="E26"/>
  <c r="E25"/>
  <c r="E24"/>
  <c r="E22"/>
  <c r="D34" i="100"/>
  <c r="C34"/>
  <c r="E33"/>
  <c r="E32"/>
  <c r="E31"/>
  <c r="E30"/>
  <c r="E29"/>
  <c r="E28"/>
  <c r="E27"/>
  <c r="E24"/>
  <c r="E22"/>
  <c r="E24" i="99"/>
  <c r="D33"/>
  <c r="C33"/>
  <c r="E32"/>
  <c r="E31"/>
  <c r="E30"/>
  <c r="E29"/>
  <c r="E28"/>
  <c r="E27"/>
  <c r="E22"/>
  <c r="E33" i="103" l="1"/>
  <c r="E34" i="102"/>
  <c r="E33"/>
  <c r="E33" i="99"/>
  <c r="E34"/>
  <c r="E33" i="101"/>
  <c r="E34"/>
  <c r="E35" i="100"/>
  <c r="E34"/>
  <c r="E34" i="103"/>
  <c r="D33" i="18" l="1"/>
  <c r="C33"/>
  <c r="D32"/>
  <c r="C32"/>
  <c r="D34" i="98" l="1"/>
  <c r="E33"/>
  <c r="E32"/>
  <c r="E31"/>
  <c r="E30"/>
  <c r="E29"/>
  <c r="E22"/>
  <c r="E35" l="1"/>
  <c r="E34"/>
  <c r="D35" i="97" l="1"/>
  <c r="C35"/>
  <c r="E24"/>
  <c r="D34"/>
  <c r="E34" s="1"/>
  <c r="C34"/>
  <c r="E24" i="96"/>
  <c r="D35"/>
  <c r="D34"/>
  <c r="C34"/>
  <c r="D35" i="95"/>
  <c r="C35"/>
  <c r="E24"/>
  <c r="E35" i="97" l="1"/>
  <c r="E34" i="96"/>
  <c r="C35"/>
  <c r="E35" s="1"/>
  <c r="D34" i="95" l="1"/>
  <c r="C34"/>
  <c r="D34" i="94"/>
  <c r="D35" s="1"/>
  <c r="C34"/>
  <c r="D34" i="93"/>
  <c r="D35" s="1"/>
  <c r="C34"/>
  <c r="C35" s="1"/>
  <c r="D35" i="92"/>
  <c r="C35"/>
  <c r="E34" i="95" l="1"/>
  <c r="E35"/>
  <c r="E34" i="94"/>
  <c r="C35"/>
  <c r="E35" s="1"/>
  <c r="E34" i="93"/>
  <c r="E35"/>
  <c r="D34" i="92" l="1"/>
  <c r="C34"/>
  <c r="D34" i="91"/>
  <c r="D35" s="1"/>
  <c r="C34"/>
  <c r="E24"/>
  <c r="D34" i="90"/>
  <c r="C34"/>
  <c r="D35" i="89"/>
  <c r="C35"/>
  <c r="E23"/>
  <c r="E24"/>
  <c r="E22"/>
  <c r="E34" i="90" l="1"/>
  <c r="E34" i="92"/>
  <c r="E35"/>
  <c r="E34" i="91"/>
  <c r="C35"/>
  <c r="E35" s="1"/>
  <c r="E35" i="90"/>
  <c r="D34" i="89"/>
  <c r="C34"/>
  <c r="D35" i="88"/>
  <c r="C35"/>
  <c r="E35" i="89" l="1"/>
  <c r="E34"/>
  <c r="D34" i="88"/>
  <c r="C34"/>
  <c r="E24" i="87"/>
  <c r="E23"/>
  <c r="D34"/>
  <c r="D35" s="1"/>
  <c r="C34"/>
  <c r="D35" i="86"/>
  <c r="C35"/>
  <c r="D34"/>
  <c r="C34"/>
  <c r="D35" i="85"/>
  <c r="C35"/>
  <c r="E24"/>
  <c r="E34"/>
  <c r="D34"/>
  <c r="C34"/>
  <c r="D35" i="84"/>
  <c r="C35"/>
  <c r="E24"/>
  <c r="E34" i="88" l="1"/>
  <c r="E35"/>
  <c r="E34" i="87"/>
  <c r="C35"/>
  <c r="E35" s="1"/>
  <c r="E34" i="86"/>
  <c r="E35"/>
  <c r="E35" i="85"/>
  <c r="D34" i="84" l="1"/>
  <c r="C34"/>
  <c r="D35" i="83"/>
  <c r="C35"/>
  <c r="E34" i="84" l="1"/>
  <c r="E35"/>
  <c r="D34" i="83"/>
  <c r="C34"/>
  <c r="E22"/>
  <c r="D34" i="82"/>
  <c r="D35" s="1"/>
  <c r="C34"/>
  <c r="C35" s="1"/>
  <c r="E33"/>
  <c r="E32"/>
  <c r="E31"/>
  <c r="E30"/>
  <c r="E29"/>
  <c r="E28"/>
  <c r="E27"/>
  <c r="E26"/>
  <c r="E25"/>
  <c r="E24"/>
  <c r="E22"/>
  <c r="D34" i="81"/>
  <c r="D35" s="1"/>
  <c r="C34"/>
  <c r="C35" s="1"/>
  <c r="E33"/>
  <c r="E32"/>
  <c r="E31"/>
  <c r="E30"/>
  <c r="E29"/>
  <c r="E28"/>
  <c r="E26"/>
  <c r="E22"/>
  <c r="D32" i="20"/>
  <c r="C32"/>
  <c r="E30"/>
  <c r="E28" i="19"/>
  <c r="C32"/>
  <c r="C33" s="1"/>
  <c r="D35" i="80"/>
  <c r="E22"/>
  <c r="E23"/>
  <c r="E24"/>
  <c r="E25"/>
  <c r="E26"/>
  <c r="E27"/>
  <c r="E28"/>
  <c r="E29"/>
  <c r="E30"/>
  <c r="E31"/>
  <c r="E32"/>
  <c r="E33"/>
  <c r="C34"/>
  <c r="C35" s="1"/>
  <c r="D34"/>
  <c r="D35" i="79"/>
  <c r="C35"/>
  <c r="E22"/>
  <c r="E23"/>
  <c r="E24"/>
  <c r="E25"/>
  <c r="E26"/>
  <c r="E27"/>
  <c r="E28"/>
  <c r="E29"/>
  <c r="E30"/>
  <c r="E31"/>
  <c r="E32"/>
  <c r="E33"/>
  <c r="C34"/>
  <c r="D34"/>
  <c r="D35" i="78"/>
  <c r="C35"/>
  <c r="E24"/>
  <c r="E25"/>
  <c r="E26"/>
  <c r="E27"/>
  <c r="E28"/>
  <c r="E29"/>
  <c r="E30"/>
  <c r="E31"/>
  <c r="E32"/>
  <c r="E33"/>
  <c r="C34"/>
  <c r="D34"/>
  <c r="E34" i="81" l="1"/>
  <c r="E35"/>
  <c r="E35" i="83"/>
  <c r="E34"/>
  <c r="E34" i="82"/>
  <c r="E35"/>
  <c r="E35" i="80"/>
  <c r="E34"/>
  <c r="E35" i="79"/>
  <c r="E34"/>
  <c r="E35" i="78"/>
  <c r="E34"/>
  <c r="C35" i="77"/>
  <c r="E23"/>
  <c r="D34"/>
  <c r="D35" s="1"/>
  <c r="C34"/>
  <c r="E33"/>
  <c r="E32"/>
  <c r="E31"/>
  <c r="E30"/>
  <c r="E29"/>
  <c r="E28"/>
  <c r="E27"/>
  <c r="E26"/>
  <c r="E25"/>
  <c r="E24"/>
  <c r="D35" i="73"/>
  <c r="C35"/>
  <c r="E28" i="18"/>
  <c r="E34" i="77" l="1"/>
  <c r="E35"/>
  <c r="C34" i="45" l="1"/>
  <c r="C35" s="1"/>
  <c r="D35"/>
  <c r="C34" i="76"/>
  <c r="D35"/>
  <c r="D34"/>
  <c r="E33"/>
  <c r="E32"/>
  <c r="E31"/>
  <c r="E30"/>
  <c r="E29"/>
  <c r="E27"/>
  <c r="E26"/>
  <c r="E25"/>
  <c r="D35" i="75"/>
  <c r="C35"/>
  <c r="C34" i="74"/>
  <c r="C35" s="1"/>
  <c r="E28" i="76" l="1"/>
  <c r="E34"/>
  <c r="C35"/>
  <c r="E35" s="1"/>
  <c r="E28" i="75"/>
  <c r="E29"/>
  <c r="E30"/>
  <c r="E31"/>
  <c r="E32"/>
  <c r="E33"/>
  <c r="C34"/>
  <c r="D34"/>
  <c r="E25" i="74"/>
  <c r="E26"/>
  <c r="E27"/>
  <c r="E28"/>
  <c r="E29"/>
  <c r="E30"/>
  <c r="E31"/>
  <c r="E32"/>
  <c r="E33"/>
  <c r="D34"/>
  <c r="D35" s="1"/>
  <c r="D34" i="73"/>
  <c r="C34"/>
  <c r="E33"/>
  <c r="E32"/>
  <c r="E31"/>
  <c r="E30"/>
  <c r="E29"/>
  <c r="E28"/>
  <c r="E27"/>
  <c r="E26"/>
  <c r="E25"/>
  <c r="E24"/>
  <c r="C34" i="21"/>
  <c r="E34" i="73" l="1"/>
  <c r="E35"/>
  <c r="E35" i="75"/>
  <c r="E35" i="74"/>
  <c r="E34" i="75"/>
  <c r="E34" i="74"/>
  <c r="D34" i="21" l="1"/>
  <c r="D34" i="72"/>
  <c r="D35" s="1"/>
  <c r="C34"/>
  <c r="C35" s="1"/>
  <c r="E33"/>
  <c r="E32"/>
  <c r="E31"/>
  <c r="E30"/>
  <c r="E29"/>
  <c r="D34" i="71"/>
  <c r="D35" s="1"/>
  <c r="C34"/>
  <c r="E33"/>
  <c r="E32"/>
  <c r="E31"/>
  <c r="E30"/>
  <c r="E29"/>
  <c r="C34" i="70"/>
  <c r="D34"/>
  <c r="D35" s="1"/>
  <c r="E33"/>
  <c r="E32"/>
  <c r="E31"/>
  <c r="E30"/>
  <c r="E29"/>
  <c r="D35" i="69"/>
  <c r="D34"/>
  <c r="C34"/>
  <c r="C35" s="1"/>
  <c r="E28"/>
  <c r="E27"/>
  <c r="E34" i="72" l="1"/>
  <c r="E35"/>
  <c r="C35" i="71"/>
  <c r="E35" s="1"/>
  <c r="E34"/>
  <c r="C35" i="70"/>
  <c r="E35" s="1"/>
  <c r="E34" l="1"/>
  <c r="E33" i="69" l="1"/>
  <c r="E32"/>
  <c r="E31"/>
  <c r="E30"/>
  <c r="E29"/>
  <c r="D34" i="68"/>
  <c r="D35" s="1"/>
  <c r="C34"/>
  <c r="C35" s="1"/>
  <c r="E33"/>
  <c r="E32"/>
  <c r="E31"/>
  <c r="E30"/>
  <c r="E29"/>
  <c r="E28"/>
  <c r="E27"/>
  <c r="E26"/>
  <c r="E25"/>
  <c r="E24"/>
  <c r="C34" i="67"/>
  <c r="D35"/>
  <c r="C35"/>
  <c r="D34"/>
  <c r="E33"/>
  <c r="E32"/>
  <c r="E31"/>
  <c r="E30"/>
  <c r="E29"/>
  <c r="D34" i="65"/>
  <c r="E33"/>
  <c r="E32"/>
  <c r="E31"/>
  <c r="E30"/>
  <c r="E29"/>
  <c r="E28"/>
  <c r="E27"/>
  <c r="E22"/>
  <c r="D34" i="64"/>
  <c r="C34"/>
  <c r="E33"/>
  <c r="E32"/>
  <c r="E31"/>
  <c r="E30"/>
  <c r="E29"/>
  <c r="E28"/>
  <c r="E26"/>
  <c r="E22"/>
  <c r="D34" i="63"/>
  <c r="C34"/>
  <c r="E33"/>
  <c r="E32"/>
  <c r="E31"/>
  <c r="E30"/>
  <c r="E29"/>
  <c r="E28"/>
  <c r="E24"/>
  <c r="E22"/>
  <c r="D34" i="62"/>
  <c r="C34"/>
  <c r="E33"/>
  <c r="E32"/>
  <c r="E31"/>
  <c r="E30"/>
  <c r="E29"/>
  <c r="E28"/>
  <c r="E26"/>
  <c r="E25"/>
  <c r="E22"/>
  <c r="D34" i="61"/>
  <c r="C34"/>
  <c r="E33"/>
  <c r="E32"/>
  <c r="E31"/>
  <c r="E30"/>
  <c r="E29"/>
  <c r="E28"/>
  <c r="E24"/>
  <c r="E22"/>
  <c r="D34" i="60"/>
  <c r="C34"/>
  <c r="E33"/>
  <c r="E32"/>
  <c r="E31"/>
  <c r="E30"/>
  <c r="E29"/>
  <c r="E28"/>
  <c r="E22"/>
  <c r="D34" i="59"/>
  <c r="C34"/>
  <c r="E33"/>
  <c r="E32"/>
  <c r="E31"/>
  <c r="E30"/>
  <c r="E29"/>
  <c r="E28"/>
  <c r="E27"/>
  <c r="E26"/>
  <c r="E25"/>
  <c r="E22"/>
  <c r="D34" i="58"/>
  <c r="C34"/>
  <c r="E33"/>
  <c r="E32"/>
  <c r="E31"/>
  <c r="E30"/>
  <c r="E29"/>
  <c r="E28"/>
  <c r="E26"/>
  <c r="E22"/>
  <c r="E35" i="57"/>
  <c r="D35"/>
  <c r="C35"/>
  <c r="E34"/>
  <c r="D34"/>
  <c r="C34"/>
  <c r="E33"/>
  <c r="E32"/>
  <c r="E31"/>
  <c r="E30"/>
  <c r="E29"/>
  <c r="E28"/>
  <c r="E27"/>
  <c r="E26"/>
  <c r="E25"/>
  <c r="E24"/>
  <c r="E22"/>
  <c r="D34" i="56"/>
  <c r="E33"/>
  <c r="E32"/>
  <c r="E31"/>
  <c r="E30"/>
  <c r="E29"/>
  <c r="E28"/>
  <c r="E27"/>
  <c r="E26"/>
  <c r="E22"/>
  <c r="D35" i="16"/>
  <c r="D36" s="1"/>
  <c r="D31" i="13"/>
  <c r="D32" s="1"/>
  <c r="C31"/>
  <c r="C32" s="1"/>
  <c r="D33" i="11"/>
  <c r="E28" i="3"/>
  <c r="E34" i="58" l="1"/>
  <c r="E35"/>
  <c r="E34" i="59"/>
  <c r="E34" i="60"/>
  <c r="E35"/>
  <c r="E34" i="56"/>
  <c r="E35"/>
  <c r="E35" i="64"/>
  <c r="E34"/>
  <c r="E35" i="61"/>
  <c r="E34"/>
  <c r="E34" i="63"/>
  <c r="E34" i="69"/>
  <c r="E35"/>
  <c r="E34" i="68"/>
  <c r="E35"/>
  <c r="E35" i="67"/>
  <c r="E34"/>
  <c r="E34" i="65"/>
  <c r="E35"/>
  <c r="E35" i="63"/>
  <c r="E34" i="62"/>
  <c r="E35"/>
  <c r="E35" i="59"/>
  <c r="E35" i="15"/>
  <c r="E34" i="54" l="1"/>
  <c r="D34"/>
  <c r="D35" s="1"/>
  <c r="C34"/>
  <c r="C35" s="1"/>
  <c r="E23"/>
  <c r="E23" i="53"/>
  <c r="E35" i="54" l="1"/>
  <c r="D34" i="53"/>
  <c r="E34" s="1"/>
  <c r="C34"/>
  <c r="C35" s="1"/>
  <c r="D35" i="52"/>
  <c r="C35"/>
  <c r="D35" i="53" l="1"/>
  <c r="E35" s="1"/>
  <c r="D34" i="52" l="1"/>
  <c r="C34"/>
  <c r="E22"/>
  <c r="D35" i="51"/>
  <c r="C35"/>
  <c r="D34"/>
  <c r="C34"/>
  <c r="E33"/>
  <c r="E32"/>
  <c r="E31"/>
  <c r="E30"/>
  <c r="E29"/>
  <c r="E28"/>
  <c r="E27"/>
  <c r="E26"/>
  <c r="E25"/>
  <c r="E24"/>
  <c r="E23"/>
  <c r="E35" i="50"/>
  <c r="D35"/>
  <c r="C35"/>
  <c r="E34"/>
  <c r="D34"/>
  <c r="C34"/>
  <c r="E33"/>
  <c r="E32"/>
  <c r="E31"/>
  <c r="E30"/>
  <c r="E29"/>
  <c r="E28"/>
  <c r="E27"/>
  <c r="E26"/>
  <c r="E25"/>
  <c r="E24"/>
  <c r="E23"/>
  <c r="E22"/>
  <c r="D35" i="49"/>
  <c r="C35"/>
  <c r="D34"/>
  <c r="C34"/>
  <c r="D35" i="48"/>
  <c r="D34"/>
  <c r="C34"/>
  <c r="C35" s="1"/>
  <c r="E33"/>
  <c r="E32"/>
  <c r="E31"/>
  <c r="E30"/>
  <c r="E29"/>
  <c r="E28"/>
  <c r="E27"/>
  <c r="E26"/>
  <c r="E25"/>
  <c r="E24"/>
  <c r="E23"/>
  <c r="E22"/>
  <c r="D34" i="47"/>
  <c r="D35" s="1"/>
  <c r="C34"/>
  <c r="C35" s="1"/>
  <c r="E33"/>
  <c r="E32"/>
  <c r="E31"/>
  <c r="E30"/>
  <c r="E29"/>
  <c r="E28"/>
  <c r="E27"/>
  <c r="E26"/>
  <c r="E25"/>
  <c r="E24"/>
  <c r="E23"/>
  <c r="E22"/>
  <c r="D34" i="46"/>
  <c r="C34"/>
  <c r="E33"/>
  <c r="E32"/>
  <c r="E31"/>
  <c r="E30"/>
  <c r="E29"/>
  <c r="E28"/>
  <c r="E26"/>
  <c r="E24"/>
  <c r="E23"/>
  <c r="E22"/>
  <c r="D34" i="45"/>
  <c r="E33"/>
  <c r="E32"/>
  <c r="E31"/>
  <c r="E30"/>
  <c r="E29"/>
  <c r="E28"/>
  <c r="E27"/>
  <c r="E26"/>
  <c r="E25"/>
  <c r="E24"/>
  <c r="E23"/>
  <c r="E22"/>
  <c r="D35" i="44"/>
  <c r="C35"/>
  <c r="E34"/>
  <c r="D34"/>
  <c r="C34"/>
  <c r="E33"/>
  <c r="E32"/>
  <c r="E31"/>
  <c r="E30"/>
  <c r="E29"/>
  <c r="E28"/>
  <c r="E27"/>
  <c r="E26"/>
  <c r="E25"/>
  <c r="E24"/>
  <c r="E23"/>
  <c r="E22"/>
  <c r="D34" i="43"/>
  <c r="C34"/>
  <c r="E33"/>
  <c r="E32"/>
  <c r="E31"/>
  <c r="E30"/>
  <c r="E29"/>
  <c r="E28"/>
  <c r="E26"/>
  <c r="E25"/>
  <c r="E24"/>
  <c r="E22"/>
  <c r="D34" i="42"/>
  <c r="C34"/>
  <c r="E33"/>
  <c r="E32"/>
  <c r="E31"/>
  <c r="E30"/>
  <c r="E29"/>
  <c r="E28"/>
  <c r="E25"/>
  <c r="E24"/>
  <c r="E23"/>
  <c r="E22"/>
  <c r="D34" i="41"/>
  <c r="C34"/>
  <c r="E33"/>
  <c r="E32"/>
  <c r="E31"/>
  <c r="E30"/>
  <c r="E29"/>
  <c r="E28"/>
  <c r="E26"/>
  <c r="E25"/>
  <c r="E24"/>
  <c r="E22"/>
  <c r="E34" i="43" l="1"/>
  <c r="E35"/>
  <c r="E34" i="47"/>
  <c r="E34" i="46"/>
  <c r="E35"/>
  <c r="E34" i="48"/>
  <c r="E34" i="52"/>
  <c r="E35"/>
  <c r="E35" i="51"/>
  <c r="E34"/>
  <c r="E34" i="49"/>
  <c r="E35"/>
  <c r="E35" i="48"/>
  <c r="E35" i="47"/>
  <c r="E35" i="44"/>
  <c r="E35" i="45"/>
  <c r="E34"/>
  <c r="E35" i="42"/>
  <c r="E34"/>
  <c r="E34" i="41"/>
  <c r="E35"/>
  <c r="D35" i="39" l="1"/>
  <c r="C35"/>
  <c r="D34"/>
  <c r="C34"/>
  <c r="E33"/>
  <c r="E32"/>
  <c r="E31"/>
  <c r="E30"/>
  <c r="E29"/>
  <c r="E28"/>
  <c r="E34" l="1"/>
  <c r="E35"/>
  <c r="D35" i="38" l="1"/>
  <c r="C35"/>
  <c r="D34" l="1"/>
  <c r="C34"/>
  <c r="E23"/>
  <c r="D35" i="37"/>
  <c r="C35"/>
  <c r="E34" i="38" l="1"/>
  <c r="E35"/>
  <c r="D34" i="37"/>
  <c r="C34"/>
  <c r="E24"/>
  <c r="E23"/>
  <c r="E22"/>
  <c r="D35" i="36"/>
  <c r="C35"/>
  <c r="D34"/>
  <c r="C34"/>
  <c r="E33"/>
  <c r="E32"/>
  <c r="E31"/>
  <c r="E30"/>
  <c r="E29"/>
  <c r="D35" i="35"/>
  <c r="C35"/>
  <c r="E23"/>
  <c r="D34"/>
  <c r="E34" s="1"/>
  <c r="C34"/>
  <c r="D35" i="34"/>
  <c r="C35"/>
  <c r="E23"/>
  <c r="D34"/>
  <c r="C34"/>
  <c r="E34" i="37" l="1"/>
  <c r="E35"/>
  <c r="E34" i="36"/>
  <c r="E35"/>
  <c r="E35" i="35"/>
  <c r="E34" i="34"/>
  <c r="E35"/>
  <c r="D34" i="32" l="1"/>
  <c r="D35" s="1"/>
  <c r="C34"/>
  <c r="C35" s="1"/>
  <c r="D35" i="31"/>
  <c r="C35"/>
  <c r="D34"/>
  <c r="E34" s="1"/>
  <c r="C34"/>
  <c r="D30" i="8"/>
  <c r="C30"/>
  <c r="D29"/>
  <c r="C29"/>
  <c r="E34" i="32" l="1"/>
  <c r="E35"/>
  <c r="E35" i="31"/>
  <c r="D35" i="30"/>
  <c r="E35" s="1"/>
  <c r="C35"/>
  <c r="E34"/>
  <c r="D34"/>
  <c r="C34"/>
  <c r="D34" i="29" l="1"/>
  <c r="C34"/>
  <c r="C35" s="1"/>
  <c r="D35" i="28"/>
  <c r="C35"/>
  <c r="D35" i="27"/>
  <c r="C35"/>
  <c r="E34" i="29" l="1"/>
  <c r="D35"/>
  <c r="E35" s="1"/>
  <c r="D34" i="28"/>
  <c r="C34"/>
  <c r="D34" i="27"/>
  <c r="C34"/>
  <c r="E34" i="28" l="1"/>
  <c r="E35"/>
  <c r="E34" i="27"/>
  <c r="E35"/>
  <c r="D35" i="26"/>
  <c r="C35"/>
  <c r="D34"/>
  <c r="C34"/>
  <c r="D35" i="25"/>
  <c r="C35"/>
  <c r="E35" i="26" l="1"/>
  <c r="E34"/>
  <c r="D34" i="25" l="1"/>
  <c r="C34"/>
  <c r="E28" i="24"/>
  <c r="E28" i="2"/>
  <c r="E28" i="11"/>
  <c r="E28" i="12"/>
  <c r="E28" i="13"/>
  <c r="E28" i="14"/>
  <c r="E28" i="15"/>
  <c r="E28" i="16"/>
  <c r="E28" i="6"/>
  <c r="E28" i="9"/>
  <c r="E28" i="10"/>
  <c r="E35" i="25" l="1"/>
  <c r="E34"/>
  <c r="E35" i="24"/>
  <c r="E33" i="9"/>
  <c r="D30" i="7" l="1"/>
  <c r="D29"/>
  <c r="C29"/>
  <c r="E28"/>
  <c r="D35" i="23"/>
  <c r="C35"/>
  <c r="E29" i="7" l="1"/>
  <c r="C30"/>
  <c r="D34" i="23"/>
  <c r="C34"/>
  <c r="E31" i="19"/>
  <c r="E27" i="18"/>
  <c r="E35" i="23" l="1"/>
  <c r="E34"/>
  <c r="C31" i="22"/>
  <c r="D31"/>
  <c r="C31" i="20"/>
  <c r="D31"/>
  <c r="E25" i="19"/>
  <c r="D32"/>
  <c r="D33" s="1"/>
  <c r="E33" i="18"/>
  <c r="E32" i="22" l="1"/>
  <c r="E32" i="20"/>
  <c r="E33" i="19"/>
  <c r="E35" i="21"/>
  <c r="E31" i="22"/>
  <c r="E34" i="21"/>
  <c r="E31" i="20"/>
  <c r="E32" i="19"/>
  <c r="E32" i="18"/>
  <c r="D35" i="17" l="1"/>
  <c r="C35"/>
  <c r="E23"/>
  <c r="D34"/>
  <c r="C34"/>
  <c r="E27" i="14"/>
  <c r="E31" i="13"/>
  <c r="E27" i="12"/>
  <c r="E34"/>
  <c r="E26"/>
  <c r="E26" i="11"/>
  <c r="E27"/>
  <c r="E34"/>
  <c r="E25" i="10"/>
  <c r="E26"/>
  <c r="E27" i="9"/>
  <c r="E25"/>
  <c r="E26"/>
  <c r="E22" i="8"/>
  <c r="E24"/>
  <c r="E25"/>
  <c r="E27" i="6"/>
  <c r="E32"/>
  <c r="E24"/>
  <c r="E22" i="5"/>
  <c r="E27"/>
  <c r="C29"/>
  <c r="C30" s="1"/>
  <c r="D29"/>
  <c r="D30" s="1"/>
  <c r="E24" i="4"/>
  <c r="E27"/>
  <c r="C28"/>
  <c r="C29" s="1"/>
  <c r="E29" s="1"/>
  <c r="D28"/>
  <c r="D29" s="1"/>
  <c r="E27" i="3"/>
  <c r="E33"/>
  <c r="E32" i="13" l="1"/>
  <c r="E34" i="17"/>
  <c r="E35"/>
  <c r="E27" i="16"/>
  <c r="E35"/>
  <c r="E36"/>
  <c r="E36" i="15"/>
  <c r="E35" i="12"/>
  <c r="E33" i="11"/>
  <c r="E35" i="10"/>
  <c r="E34"/>
  <c r="E34" i="9"/>
  <c r="E30" i="8"/>
  <c r="E29"/>
  <c r="E30" i="7"/>
  <c r="E33" i="6"/>
  <c r="E30" i="5"/>
  <c r="E29"/>
  <c r="E28" i="4"/>
  <c r="E32" i="3"/>
  <c r="E35" i="14" l="1"/>
  <c r="E36"/>
  <c r="E24" i="2" l="1"/>
  <c r="E35" i="1"/>
  <c r="D35"/>
  <c r="C35"/>
  <c r="E34"/>
  <c r="D34"/>
  <c r="C34"/>
  <c r="E33"/>
  <c r="E32"/>
  <c r="E31"/>
  <c r="E30"/>
  <c r="E29"/>
  <c r="E28"/>
  <c r="E27"/>
  <c r="E26"/>
  <c r="E25"/>
  <c r="E24"/>
  <c r="E23"/>
  <c r="E22"/>
  <c r="E33" i="2" l="1"/>
  <c r="E32"/>
</calcChain>
</file>

<file path=xl/sharedStrings.xml><?xml version="1.0" encoding="utf-8"?>
<sst xmlns="http://schemas.openxmlformats.org/spreadsheetml/2006/main" count="3677" uniqueCount="350">
  <si>
    <t>BRANCH PERFORMANCE:</t>
  </si>
  <si>
    <t>SALES HISTORY</t>
  </si>
  <si>
    <t>MONTH</t>
  </si>
  <si>
    <t>YEAR</t>
  </si>
  <si>
    <t>ACTUAL</t>
  </si>
  <si>
    <t>TARGET</t>
  </si>
  <si>
    <t>%</t>
  </si>
  <si>
    <t>PM ASSIGNED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</si>
  <si>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</si>
  <si>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</si>
  <si>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</si>
  <si>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</si>
  <si>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</si>
  <si>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</si>
  <si>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</si>
  <si>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</si>
  <si>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</si>
  <si>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</si>
  <si>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</si>
  <si>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</si>
  <si>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</si>
  <si>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AVERAGE</t>
  </si>
  <si>
    <t>PREPARED BY:</t>
  </si>
  <si>
    <t>Jayferson Obrador</t>
  </si>
  <si>
    <t xml:space="preserve">Jr S-PM Mgmt. Asst. </t>
  </si>
  <si>
    <t>NOTE: DECEMBER SALES IS  BASED ON DAILY TEXT</t>
  </si>
  <si>
    <t>September 18, 2024</t>
  </si>
  <si>
    <t>SEPTEMBER 18-30</t>
  </si>
  <si>
    <t>BAYOTAS, JESSIE</t>
  </si>
  <si>
    <t>EMCOR CABALUNA</t>
  </si>
  <si>
    <t>September 17, 2024</t>
  </si>
  <si>
    <t>SEPTEMBER 17-30</t>
  </si>
  <si>
    <t>CALINGA, ANTONETTE FE</t>
  </si>
  <si>
    <t>EMCOR TAGUM-RIZAL</t>
  </si>
  <si>
    <t>TERO, KINT JEZRELL</t>
  </si>
  <si>
    <t>EMCOR IPIL-RIZAL</t>
  </si>
  <si>
    <t>June 25, 2024</t>
  </si>
  <si>
    <t>ROBELO , RYAN</t>
  </si>
  <si>
    <t>FIESTA APP. PANABO</t>
  </si>
  <si>
    <t>September 23, 2024</t>
  </si>
  <si>
    <t>SEPTEMBER 23-30</t>
  </si>
  <si>
    <t>BUCETA, JOHN MICHAEL</t>
  </si>
  <si>
    <t>IMPERIAL APP LEMERY</t>
  </si>
  <si>
    <t>October 17, 2024</t>
  </si>
  <si>
    <t>PASCUA, JAYSON</t>
  </si>
  <si>
    <t>IMPERIAL APP PARAÑAQUE</t>
  </si>
  <si>
    <t>July 24, 2024</t>
  </si>
  <si>
    <t>VILLAVER, RIANIE</t>
  </si>
  <si>
    <t>EMCOR KIDAPAWAN</t>
  </si>
  <si>
    <t>October 28, 2024</t>
  </si>
  <si>
    <t>MAQUIRAN, JOHN PHILIP KAISER</t>
  </si>
  <si>
    <t>APPLIANCE CENTRUM KABANKALAN</t>
  </si>
  <si>
    <t>October 23, 2024</t>
  </si>
  <si>
    <t>MAGSAYO, MARK REY JEAN</t>
  </si>
  <si>
    <t>EMCOR MANUKAN</t>
  </si>
  <si>
    <t>November 27, 2024</t>
  </si>
  <si>
    <t>MARTINEZ, JOHN ALEN</t>
  </si>
  <si>
    <t>IMPERIAL APP SAGAY</t>
  </si>
  <si>
    <t>November 28, 2024</t>
  </si>
  <si>
    <t>FERRAREN, JAY</t>
  </si>
  <si>
    <t>EMCOR VETERANS</t>
  </si>
  <si>
    <t>November 20,2024</t>
  </si>
  <si>
    <t>AMBATAL, MARK JACOB</t>
  </si>
  <si>
    <t>M.SOLID TUBOD</t>
  </si>
  <si>
    <t>SANDAY, NELSON AR-RASHID</t>
  </si>
  <si>
    <t>December 19, 2024</t>
  </si>
  <si>
    <t>EMCOR ISULAN</t>
  </si>
  <si>
    <t>PENDATUN, KIAN JAMES</t>
  </si>
  <si>
    <t>December 16, 2024</t>
  </si>
  <si>
    <t>EMCOR POLOMOLOK</t>
  </si>
  <si>
    <t>IMPERIAL LEGAZPI ALBAY</t>
  </si>
  <si>
    <t>LORETO, NIÑO</t>
  </si>
  <si>
    <t>December 20, 2024</t>
  </si>
  <si>
    <t>FIESTA APP. POLOMOLOK</t>
  </si>
  <si>
    <t>LARA, KEY JANICA</t>
  </si>
  <si>
    <t>November 6,2021</t>
  </si>
  <si>
    <t>NOTE: BASED ON PM SALES SUMMARY</t>
  </si>
  <si>
    <t>September 10, 2024</t>
  </si>
  <si>
    <t>SINGSON, MAR LESTER</t>
  </si>
  <si>
    <t>NIG MKTG SAGAY</t>
  </si>
  <si>
    <t>October 1, 2024</t>
  </si>
  <si>
    <t>GALICHA, LOUIE JAY</t>
  </si>
  <si>
    <t>IMPERIAL APP SARA</t>
  </si>
  <si>
    <t>September 11, 2024</t>
  </si>
  <si>
    <t>BUYO, RYAN CHRISTOPHER</t>
  </si>
  <si>
    <t>IMPERIAL APP BALASAN</t>
  </si>
  <si>
    <t>December 14, 2024</t>
  </si>
  <si>
    <t>HILARIO, ALDWIN JAMES</t>
  </si>
  <si>
    <t>EMCOR BABAK</t>
  </si>
  <si>
    <t>December 13, 2024</t>
  </si>
  <si>
    <t>MANTE, CRIS JHON</t>
  </si>
  <si>
    <t>EMCOR DIGOS</t>
  </si>
  <si>
    <t>M.SOLID MONTILLA</t>
  </si>
  <si>
    <t>JOHN MARK CANOY</t>
  </si>
  <si>
    <t>June 14,2019</t>
  </si>
  <si>
    <t>LUARCA, JEFFREY</t>
  </si>
  <si>
    <t>January 30,2025</t>
  </si>
  <si>
    <t>IMPERIAL PINAMALAYAN</t>
  </si>
  <si>
    <t>IMPERIAL APP BUTUAN DOS</t>
  </si>
  <si>
    <t>CASTRODES, KENT FELIX</t>
  </si>
  <si>
    <t>May 24, 2024</t>
  </si>
  <si>
    <t>PULIDO, ADRIAN</t>
  </si>
  <si>
    <t>M.SOLID JC AQUINO BUTUAN</t>
  </si>
  <si>
    <t>JERICK PAGARAN</t>
  </si>
  <si>
    <t>March 29, 2023</t>
  </si>
  <si>
    <t>FEBRUARY 1-7</t>
  </si>
  <si>
    <t>CANOY, JOHN MARK</t>
  </si>
  <si>
    <t>SIMOSA MAIN</t>
  </si>
  <si>
    <t>MARJOVANE YANONG</t>
  </si>
  <si>
    <t>February 9,2019</t>
  </si>
  <si>
    <t>SIMOSA PUTIK</t>
  </si>
  <si>
    <t>GERRY TUBIO</t>
  </si>
  <si>
    <t>July 19,2014</t>
  </si>
  <si>
    <t>FEBRUARY 1-10</t>
  </si>
  <si>
    <t>MIGUEL F. CERBO</t>
  </si>
  <si>
    <t>EMCOR DIPOLOG</t>
  </si>
  <si>
    <t>MORIONES, REYMUND</t>
  </si>
  <si>
    <t>March 6, 2024</t>
  </si>
  <si>
    <t>FEBRUARY 1-14</t>
  </si>
  <si>
    <t>EMCOR ILIGAN</t>
  </si>
  <si>
    <t>ZHEREMI KARL JABLA</t>
  </si>
  <si>
    <t>March 8, 2019</t>
  </si>
  <si>
    <t>IMPERIAL APP NAGA</t>
  </si>
  <si>
    <t>SANTOS, ANDRIE</t>
  </si>
  <si>
    <t>February 6, 2025</t>
  </si>
  <si>
    <t>IMPERIAL APP TANAY</t>
  </si>
  <si>
    <t>UMUSIG, JOHN NOEL</t>
  </si>
  <si>
    <t>February 12, 2025</t>
  </si>
  <si>
    <t>IMPERIAL APP KIDAPAWAN</t>
  </si>
  <si>
    <t>NAVARRO, AREAN JAY</t>
  </si>
  <si>
    <t>IMPERIAL APP CABANATUAN</t>
  </si>
  <si>
    <t xml:space="preserve">FLORES, BRYAN JAYSON </t>
  </si>
  <si>
    <t>February 13, 2025</t>
  </si>
  <si>
    <t>IMPERIAL APP DAGUPAN</t>
  </si>
  <si>
    <t>AQUINO, RAMIL</t>
  </si>
  <si>
    <t>PINTUAN, JUMAR</t>
  </si>
  <si>
    <t>February 8, 2025</t>
  </si>
  <si>
    <t>FIESTA APP. BUHANGIN</t>
  </si>
  <si>
    <t>IMPERIAL APP LAPULAPU</t>
  </si>
  <si>
    <t>CORTES, MARVIN</t>
  </si>
  <si>
    <t>February 3, 2025</t>
  </si>
  <si>
    <t>CELEBRADO, FELIX JR.</t>
  </si>
  <si>
    <t>IMPERIAL APP TORIL</t>
  </si>
  <si>
    <t>February 1, 2025</t>
  </si>
  <si>
    <t>Download</t>
  </si>
  <si>
    <t>FEBRUARY 13-19</t>
  </si>
  <si>
    <t>FEBRUARY 6-17</t>
  </si>
  <si>
    <t>VPR MARKETING FILIPINIANA</t>
  </si>
  <si>
    <t xml:space="preserve">DENNIS SANGOYO </t>
  </si>
  <si>
    <t xml:space="preserve">WILLY &amp; SONS ALBAY TECHZONE </t>
  </si>
  <si>
    <t>IMPERIAL APP TARLAC</t>
  </si>
  <si>
    <t xml:space="preserve">MALLARI, DEXTHER </t>
  </si>
  <si>
    <t>February 6, 2024</t>
  </si>
  <si>
    <t>MARCH 1-8</t>
  </si>
  <si>
    <t xml:space="preserve">FEBRUARY </t>
  </si>
  <si>
    <t>IMPERIAL APP IRIGA</t>
  </si>
  <si>
    <t>PATRICIO, WILFREDO JR.</t>
  </si>
  <si>
    <t>February 17, 2025</t>
  </si>
  <si>
    <t>EMCOR OZAMIS</t>
  </si>
  <si>
    <t>VILLANUEVA, EUGENE</t>
  </si>
  <si>
    <t>February 24, 2025</t>
  </si>
  <si>
    <t>MAGALLANES, JAMAICAH</t>
  </si>
  <si>
    <t>February 28, 2025</t>
  </si>
  <si>
    <t>EMCOR PPC-RIZAL</t>
  </si>
  <si>
    <t>TOLING, KENT HENDRICKS</t>
  </si>
  <si>
    <t>M.SOLID MALAYBALAY</t>
  </si>
  <si>
    <t>GADATE, JOHN REY</t>
  </si>
  <si>
    <t>IMPERIAL APP DANAO</t>
  </si>
  <si>
    <t>PEREZ, JERSON</t>
  </si>
  <si>
    <t>IMPERIAL APP MEGA SHOWROOM (S.A.)</t>
  </si>
  <si>
    <t>BRIOLA, JOHN MARK</t>
  </si>
  <si>
    <t>LUMEN, KIM</t>
  </si>
  <si>
    <t>IMPERIAL APP TAGUM 1</t>
  </si>
  <si>
    <t>BAYLA, WENDELL JOHN</t>
  </si>
  <si>
    <t>EMCOR LUPON</t>
  </si>
  <si>
    <t>February 26, 2025</t>
  </si>
  <si>
    <t>IMPERIAL APP SAN JOSE</t>
  </si>
  <si>
    <t>ZABANAL, KENNEDY JR.</t>
  </si>
  <si>
    <t>February 19, 2025</t>
  </si>
  <si>
    <t>VPR MARKETING ROXAS</t>
  </si>
  <si>
    <t xml:space="preserve">PANGANIBAN, JOHN CARLO </t>
  </si>
  <si>
    <t>WILLY &amp; SONS TABACO</t>
  </si>
  <si>
    <t xml:space="preserve">BONGAYAN, JOHN MARK </t>
  </si>
  <si>
    <t>VPR ROMBLON</t>
  </si>
  <si>
    <t xml:space="preserve">EG BOY FLORES </t>
  </si>
  <si>
    <t xml:space="preserve">MARK JUNLER ABINA </t>
  </si>
  <si>
    <t xml:space="preserve">WILLY &amp; SONS DAET </t>
  </si>
  <si>
    <t>RRS MARKETING LIGAO</t>
  </si>
  <si>
    <t xml:space="preserve">JOHN CARLO CALPE </t>
  </si>
  <si>
    <t xml:space="preserve">RRS MARKETING LEGAZPI </t>
  </si>
  <si>
    <t xml:space="preserve">JAYSON OCBINA </t>
  </si>
  <si>
    <t>ABIN, DARVIN</t>
  </si>
  <si>
    <t>January 3, 2025</t>
  </si>
  <si>
    <t>RRS MARKETING DAET</t>
  </si>
  <si>
    <t xml:space="preserve">CHRISTIAN ODIAMAR </t>
  </si>
  <si>
    <t>RRS MARKETING GOA</t>
  </si>
  <si>
    <t>CHRISTIAN FRANCISCO</t>
  </si>
  <si>
    <t>RRS MARKETING TABACO ALBAY</t>
  </si>
  <si>
    <t>MARCH 1-11</t>
  </si>
  <si>
    <t xml:space="preserve">WILLY &amp; SONS NAGA </t>
  </si>
  <si>
    <t xml:space="preserve">JEROME ORLANDA  </t>
  </si>
  <si>
    <t>MARCH 1-12</t>
  </si>
  <si>
    <t>MARCH 1-17</t>
  </si>
  <si>
    <t xml:space="preserve">CAMENSE, JERALD </t>
  </si>
  <si>
    <t>WILLY &amp; SONS GOA</t>
  </si>
  <si>
    <t xml:space="preserve">ANGELITO TABULA </t>
  </si>
  <si>
    <t>ANSON @ HOME TRINOMA</t>
  </si>
  <si>
    <t>MARCH 1-19</t>
  </si>
  <si>
    <t>SAN LUIS, ANTHONY</t>
  </si>
  <si>
    <t>ANSON FILINVEST</t>
  </si>
  <si>
    <t>February 10, 2025</t>
  </si>
  <si>
    <t>LAGATIC, RYAN</t>
  </si>
  <si>
    <t>RRS MARKETING IRIGA</t>
  </si>
  <si>
    <t>MARCH 14-18</t>
  </si>
  <si>
    <t>IMPERIAL APP AGDAO</t>
  </si>
  <si>
    <t>LABA, KYLE DAVE</t>
  </si>
  <si>
    <t>March 14, 2025</t>
  </si>
  <si>
    <t>RRS MARKETING NAGA</t>
  </si>
  <si>
    <t>FULLERO, JAYSON</t>
  </si>
  <si>
    <t>March 10, 2025</t>
  </si>
  <si>
    <t>EMCOR MANDAUE</t>
  </si>
  <si>
    <t>MILLAMA, FRANCIS</t>
  </si>
  <si>
    <t>February 3, 2024</t>
  </si>
  <si>
    <t>MARCH 1-18</t>
  </si>
  <si>
    <t>MARCH 1-15</t>
  </si>
  <si>
    <t xml:space="preserve">KENO SUBLAY </t>
  </si>
  <si>
    <t>ABENSON WM MAKATI</t>
  </si>
  <si>
    <t>MARCH 1-20</t>
  </si>
  <si>
    <t>MARCH 1-27</t>
  </si>
  <si>
    <t>IMPERIAL APP LEGASPI</t>
  </si>
  <si>
    <t>PAGDATO, CRIS ROLDAN</t>
  </si>
  <si>
    <t>March 16, 2023</t>
  </si>
  <si>
    <t>CABILES, JOHN LENEL</t>
  </si>
  <si>
    <t>ANSON ALABANG</t>
  </si>
  <si>
    <t>TUYAY, GEORGE KEVIN T.</t>
  </si>
  <si>
    <t>LUMASAG, JAYMAR</t>
  </si>
  <si>
    <t>PAITAN, PAUL DAN</t>
  </si>
  <si>
    <t>EMCOR PAGADIAN RIZAL</t>
  </si>
  <si>
    <t>March 14, 2023</t>
  </si>
  <si>
    <t>M.SOLID PAGADIAN</t>
  </si>
  <si>
    <t>NESTOR BOLOCON</t>
  </si>
  <si>
    <t>June 14, 2023</t>
  </si>
  <si>
    <t>IMPERIAL PAGADIAN</t>
  </si>
  <si>
    <t xml:space="preserve">MARCH </t>
  </si>
  <si>
    <t>MAGBANUA, JR</t>
  </si>
  <si>
    <t>March 21, 2025</t>
  </si>
  <si>
    <t>APRIL 1-14</t>
  </si>
  <si>
    <t>APRIL 1-21</t>
  </si>
  <si>
    <t>IMPERIAL TORIL</t>
  </si>
  <si>
    <t>ALURA, CARLO</t>
  </si>
  <si>
    <t>April 3, 2025</t>
  </si>
  <si>
    <t>IMPERIAL BALANGA</t>
  </si>
  <si>
    <t>BATUNGBACAL, KEITH SEIGFRED</t>
  </si>
  <si>
    <t>IMPERIAL CABANATUAN</t>
  </si>
  <si>
    <t>OCHIAI, SEAN KIEFFER</t>
  </si>
  <si>
    <t>April 11, 2025</t>
  </si>
  <si>
    <t>PERIDA, FRANKLYN</t>
  </si>
  <si>
    <t>April 5, 2025</t>
  </si>
  <si>
    <t>SOLIDMARK CABADBARAN</t>
  </si>
  <si>
    <t>PARAJAS, REINHARD</t>
  </si>
  <si>
    <t>April 14, 2025</t>
  </si>
  <si>
    <t>APRIL 1-27</t>
  </si>
  <si>
    <t>REFUGIO, JENIEL</t>
  </si>
  <si>
    <t>April 26, 2025</t>
  </si>
  <si>
    <t>REYES, RAYMOND</t>
  </si>
  <si>
    <t>April 23, 2025</t>
  </si>
  <si>
    <t>DE JESUS, JOHN WISLEY</t>
  </si>
  <si>
    <t>CAPARIDA, MAILYN</t>
  </si>
  <si>
    <t>April 17, 2025</t>
  </si>
  <si>
    <t>NIG MKTG SAN CARLOS</t>
  </si>
  <si>
    <t>HELIM, JOSHUA</t>
  </si>
  <si>
    <t>April 29, 2025</t>
  </si>
  <si>
    <t>IMPERIAL APP CATICLAN</t>
  </si>
  <si>
    <t>AREVALO, GLEN</t>
  </si>
  <si>
    <t>April 21, 2025</t>
  </si>
  <si>
    <t>IMPERIAL APP MUNTINLUPA</t>
  </si>
  <si>
    <t>DE OCAMPO, RAFFY</t>
  </si>
  <si>
    <t>MARJHOVANE YANONG</t>
  </si>
  <si>
    <t>February 9, 2025</t>
  </si>
  <si>
    <t>IMPERIAL SAN PEDRO PALAWAN</t>
  </si>
  <si>
    <t>SAMONTE, ALFREDO JR.</t>
  </si>
  <si>
    <t>May 9, 2025</t>
  </si>
  <si>
    <t>EMCOR SAN JOSE</t>
  </si>
  <si>
    <t>PATEGA, ALBERT</t>
  </si>
  <si>
    <t>May 2, 2025</t>
  </si>
  <si>
    <t>IMPERIAL BAGO</t>
  </si>
  <si>
    <t>JARDELEZA, MARLON</t>
  </si>
  <si>
    <t>May 5, 2025</t>
  </si>
  <si>
    <t>CANAL, RUEL JAY</t>
  </si>
  <si>
    <t>IMPERIAL LEGASPI</t>
  </si>
  <si>
    <t>May 8, 2025</t>
  </si>
  <si>
    <t>IMPERIAL TABACO</t>
  </si>
  <si>
    <t>BINOS, LORWELL JAY</t>
  </si>
  <si>
    <t>May 7, 2025</t>
  </si>
  <si>
    <t>EMCOR DUMAGETE</t>
  </si>
  <si>
    <t>RIO, MARK ANTHONY</t>
  </si>
  <si>
    <t>May 13, 2025</t>
  </si>
  <si>
    <t>VILLANUEVA, AX'L ROSE</t>
  </si>
  <si>
    <t>May 22, 2025</t>
  </si>
  <si>
    <t>EMCOR MINTAL</t>
  </si>
  <si>
    <t>TEREC, MICHAEL</t>
  </si>
  <si>
    <t>May 27, 2025</t>
  </si>
  <si>
    <t>M.SOLID DIPOLOG</t>
  </si>
  <si>
    <t>FALCONETE, RENE BOY</t>
  </si>
  <si>
    <t>EMCOR BORJA</t>
  </si>
  <si>
    <t xml:space="preserve">GAANE, LOUISSE IGNACIO </t>
  </si>
  <si>
    <t>September 23, 2023</t>
  </si>
  <si>
    <t>M.SOLID MAIN</t>
  </si>
  <si>
    <t>ABELLANA, ALDRIN</t>
  </si>
  <si>
    <t>EMCOR hiway&amp;PENDATUN</t>
  </si>
  <si>
    <t>PELEGRO, GILBERT</t>
  </si>
  <si>
    <t>May 23, 2016</t>
  </si>
  <si>
    <t>EMCOR MIDSAYAP</t>
  </si>
  <si>
    <t>SAHIDSAHID, JULIUS CEASAR</t>
  </si>
  <si>
    <t>June 3, 2025</t>
  </si>
  <si>
    <t>JUNE 1-22</t>
  </si>
  <si>
    <t>MONOPOLLO, MOISES IAN CARL</t>
  </si>
  <si>
    <t>SUMBILON, MARK GIL</t>
  </si>
  <si>
    <t>IMPERIAL APP TAGUM DOS</t>
  </si>
  <si>
    <t>CHICO, CHERRY GRACE</t>
  </si>
  <si>
    <t>June 28, 2025</t>
  </si>
  <si>
    <t>DEL VALLE, MEACHEL</t>
  </si>
  <si>
    <t>June 17, 2025</t>
  </si>
  <si>
    <t>SUPRESENCIA, WILHEM</t>
  </si>
  <si>
    <t>June 20, 2025</t>
  </si>
  <si>
    <t>IMPERIAL APP BANATE &amp; BAROTAC NUEVO</t>
  </si>
  <si>
    <t xml:space="preserve">EMCOR GUSA </t>
  </si>
  <si>
    <t>IGAR, ALINE</t>
  </si>
  <si>
    <t>April 1,2011</t>
  </si>
  <si>
    <t>IMPERIAL APP CALAMBA</t>
  </si>
  <si>
    <t>KAAMIÑO, JIM WIL</t>
  </si>
  <si>
    <t>July 16, 2024</t>
  </si>
  <si>
    <t>JULY 1-20</t>
  </si>
  <si>
    <t>EMCOR AYALA</t>
  </si>
  <si>
    <t>TAGALOG, ANIE</t>
  </si>
  <si>
    <t>July 4, 2025</t>
  </si>
  <si>
    <t>EMCOR GUIWAN</t>
  </si>
  <si>
    <t>DELA CRUZ, WILFRIDO</t>
  </si>
  <si>
    <t>IMPERIAL APP MARBEL</t>
  </si>
  <si>
    <t xml:space="preserve">LOSARIA, GRACE </t>
  </si>
  <si>
    <t>April 21, 2022</t>
  </si>
  <si>
    <t>RIYAS, HARVIE JAY</t>
  </si>
  <si>
    <t>July 30, 2024</t>
  </si>
  <si>
    <t>MAGPANTAY, GERALD</t>
  </si>
  <si>
    <t>JULY 1-24</t>
  </si>
  <si>
    <t>ANSON BGC</t>
  </si>
  <si>
    <t>FRAYCO, RYAN CESAR</t>
  </si>
  <si>
    <t>April 7, 2025</t>
  </si>
  <si>
    <t>ANSON @ HOME PASIG</t>
  </si>
  <si>
    <t>Jake Bryan Trajeco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</si>
</sst>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-3409]mmmm\ dd\,\ yyyy;@"/>
  </numFmts>
  <fonts count="13"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5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3"/>
      <name val="Century Gothic"/>
      <family val="2"/>
    </font>
    <font>
      <b/>
      <sz val="10"/>
      <name val="Tahoma"/>
      <family val="2"/>
    </font>
    <font>
      <i/>
      <sz val="10"/>
      <name val="Tahoma"/>
      <family val="2"/>
    </font>
    <font>
      <sz val="11"/>
      <name val="Book Antiqua"/>
      <family val="1"/>
    </font>
    <font>
      <sz val="11"/>
      <color indexed="8"/>
      <name val="Book Antiqua"/>
      <family val="1"/>
    </font>
    <font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 applyProtection="1">
      <alignment horizontal="center"/>
    </xf>
    <xf numFmtId="9" fontId="5" fillId="0" borderId="1" xfId="2" applyNumberFormat="1" applyFont="1" applyFill="1" applyBorder="1" applyAlignment="1" applyProtection="1">
      <alignment horizontal="center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9" fontId="6" fillId="0" borderId="1" xfId="2" applyNumberFormat="1" applyFont="1" applyFill="1" applyBorder="1" applyAlignment="1" applyProtection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1" fillId="2" borderId="6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3" fontId="5" fillId="3" borderId="1" xfId="1" applyNumberFormat="1" applyFont="1" applyFill="1" applyBorder="1" applyAlignment="1" applyProtection="1">
      <alignment horizontal="center"/>
    </xf>
    <xf numFmtId="3" fontId="5" fillId="2" borderId="1" xfId="1" applyNumberFormat="1" applyFont="1" applyFill="1" applyBorder="1" applyAlignment="1" applyProtection="1">
      <alignment horizontal="center"/>
    </xf>
    <xf numFmtId="9" fontId="5" fillId="2" borderId="1" xfId="2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template!$A$22:$A$33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template!$C$22:$C$33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template!$A$22:$A$33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template!$D$22:$D$33</c:f>
              <c:numCache>
                <c:formatCode>#,##0</c:formatCode>
                <c:ptCount val="12"/>
              </c:numCache>
            </c:numRef>
          </c:val>
        </c:ser>
        <c:shape val="box"/>
        <c:axId val="255573376"/>
        <c:axId val="255583360"/>
        <c:axId val="0"/>
      </c:bar3DChart>
      <c:catAx>
        <c:axId val="2555733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583360"/>
        <c:crosses val="autoZero"/>
        <c:auto val="1"/>
        <c:lblAlgn val="ctr"/>
        <c:lblOffset val="100"/>
        <c:tickLblSkip val="1"/>
        <c:tickMarkSkip val="1"/>
      </c:catAx>
      <c:valAx>
        <c:axId val="255583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57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'BUTUAN DOS (2)'!$C$22:$C$33</c:f>
              <c:numCache>
                <c:formatCode>#,##0</c:formatCode>
                <c:ptCount val="2"/>
                <c:pt idx="0">
                  <c:v>890430</c:v>
                </c:pt>
                <c:pt idx="1">
                  <c:v>124375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'BUTUAN DOS (2)'!$D$22:$D$33</c:f>
              <c:numCache>
                <c:formatCode>#,##0</c:formatCode>
                <c:ptCount val="2"/>
                <c:pt idx="0">
                  <c:v>800000</c:v>
                </c:pt>
                <c:pt idx="1">
                  <c:v>199999</c:v>
                </c:pt>
              </c:numCache>
            </c:numRef>
          </c:val>
        </c:ser>
        <c:shape val="box"/>
        <c:axId val="256431616"/>
        <c:axId val="256433152"/>
        <c:axId val="0"/>
      </c:bar3DChart>
      <c:catAx>
        <c:axId val="2564316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433152"/>
        <c:crosses val="autoZero"/>
        <c:auto val="1"/>
        <c:lblAlgn val="ctr"/>
        <c:lblOffset val="100"/>
        <c:tickLblSkip val="1"/>
        <c:tickMarkSkip val="1"/>
      </c:catAx>
      <c:valAx>
        <c:axId val="256433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431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1348271206972653"/>
          <c:h val="0.4878335733325238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LUARCA!$A$27:$A$33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LUARCA!$C$27:$C$33</c:f>
              <c:numCache>
                <c:formatCode>#,##0</c:formatCode>
                <c:ptCount val="6"/>
                <c:pt idx="0">
                  <c:v>0</c:v>
                </c:pt>
                <c:pt idx="1">
                  <c:v>442435</c:v>
                </c:pt>
                <c:pt idx="2">
                  <c:v>395845</c:v>
                </c:pt>
                <c:pt idx="3">
                  <c:v>461325</c:v>
                </c:pt>
                <c:pt idx="4">
                  <c:v>446230</c:v>
                </c:pt>
                <c:pt idx="5">
                  <c:v>377340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LUARCA!$A$27:$A$33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LUARCA!$D$27:$D$33</c:f>
              <c:numCache>
                <c:formatCode>#,##0</c:formatCode>
                <c:ptCount val="6"/>
                <c:pt idx="0">
                  <c:v>35483</c:v>
                </c:pt>
                <c:pt idx="1">
                  <c:v>550000</c:v>
                </c:pt>
                <c:pt idx="2">
                  <c:v>550000</c:v>
                </c:pt>
                <c:pt idx="3">
                  <c:v>600000</c:v>
                </c:pt>
                <c:pt idx="4">
                  <c:v>550000</c:v>
                </c:pt>
                <c:pt idx="5">
                  <c:v>550000</c:v>
                </c:pt>
              </c:numCache>
            </c:numRef>
          </c:val>
        </c:ser>
        <c:shape val="box"/>
        <c:axId val="263931776"/>
        <c:axId val="263933312"/>
        <c:axId val="0"/>
      </c:bar3DChart>
      <c:catAx>
        <c:axId val="2639317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933312"/>
        <c:crosses val="autoZero"/>
        <c:auto val="1"/>
        <c:lblAlgn val="ctr"/>
        <c:lblOffset val="100"/>
        <c:tickLblSkip val="1"/>
        <c:tickMarkSkip val="1"/>
      </c:catAx>
      <c:valAx>
        <c:axId val="263933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93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AREVALO!$C$22</c:f>
              <c:numCache>
                <c:formatCode>#,##0</c:formatCode>
                <c:ptCount val="1"/>
                <c:pt idx="0">
                  <c:v>71075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AREVALO!$D$22</c:f>
              <c:numCache>
                <c:formatCode>#,##0</c:formatCode>
                <c:ptCount val="1"/>
                <c:pt idx="0">
                  <c:v>183333</c:v>
                </c:pt>
              </c:numCache>
            </c:numRef>
          </c:val>
        </c:ser>
        <c:shape val="box"/>
        <c:axId val="264421376"/>
        <c:axId val="264422912"/>
        <c:axId val="0"/>
      </c:bar3DChart>
      <c:catAx>
        <c:axId val="2644213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422912"/>
        <c:crosses val="autoZero"/>
        <c:auto val="1"/>
        <c:lblAlgn val="ctr"/>
        <c:lblOffset val="100"/>
        <c:tickLblSkip val="1"/>
        <c:tickMarkSkip val="1"/>
      </c:catAx>
      <c:valAx>
        <c:axId val="264422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421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REFUGIO!$A$22:$A$33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REFUGIO!$C$22:$C$33</c:f>
              <c:numCache>
                <c:formatCode>#,##0</c:formatCode>
                <c:ptCount val="3"/>
                <c:pt idx="0">
                  <c:v>159075</c:v>
                </c:pt>
                <c:pt idx="1">
                  <c:v>777740</c:v>
                </c:pt>
                <c:pt idx="2">
                  <c:v>584195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REFUGIO!$A$22:$A$33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REFUGIO!$D$22:$D$33</c:f>
              <c:numCache>
                <c:formatCode>#,##0</c:formatCode>
                <c:ptCount val="3"/>
                <c:pt idx="0">
                  <c:v>91666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63755648"/>
        <c:axId val="263757184"/>
        <c:axId val="0"/>
      </c:bar3DChart>
      <c:catAx>
        <c:axId val="263755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757184"/>
        <c:crosses val="autoZero"/>
        <c:auto val="1"/>
        <c:lblAlgn val="ctr"/>
        <c:lblOffset val="100"/>
        <c:tickLblSkip val="1"/>
        <c:tickMarkSkip val="1"/>
      </c:catAx>
      <c:valAx>
        <c:axId val="263757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75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CAPARIDA!$C$22</c:f>
              <c:numCache>
                <c:formatCode>#,##0</c:formatCode>
                <c:ptCount val="1"/>
                <c:pt idx="0">
                  <c:v>132220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CAPARIDA!$D$22</c:f>
              <c:numCache>
                <c:formatCode>#,##0</c:formatCode>
                <c:ptCount val="1"/>
                <c:pt idx="0">
                  <c:v>256666</c:v>
                </c:pt>
              </c:numCache>
            </c:numRef>
          </c:val>
        </c:ser>
        <c:shape val="box"/>
        <c:axId val="263897088"/>
        <c:axId val="263898624"/>
        <c:axId val="0"/>
      </c:bar3DChart>
      <c:catAx>
        <c:axId val="2638970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898624"/>
        <c:crosses val="autoZero"/>
        <c:auto val="1"/>
        <c:lblAlgn val="ctr"/>
        <c:lblOffset val="100"/>
        <c:tickLblSkip val="1"/>
        <c:tickMarkSkip val="1"/>
      </c:catAx>
      <c:valAx>
        <c:axId val="263898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89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 JESUS'!$C$22</c:f>
              <c:numCache>
                <c:formatCode>#,##0</c:formatCode>
                <c:ptCount val="1"/>
                <c:pt idx="0">
                  <c:v>253350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 JESUS'!$D$22</c:f>
              <c:numCache>
                <c:formatCode>#,##0</c:formatCode>
                <c:ptCount val="1"/>
                <c:pt idx="0">
                  <c:v>146666</c:v>
                </c:pt>
              </c:numCache>
            </c:numRef>
          </c:val>
        </c:ser>
        <c:shape val="box"/>
        <c:axId val="263812992"/>
        <c:axId val="263814528"/>
        <c:axId val="0"/>
      </c:bar3DChart>
      <c:catAx>
        <c:axId val="2638129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814528"/>
        <c:crosses val="autoZero"/>
        <c:auto val="1"/>
        <c:lblAlgn val="ctr"/>
        <c:lblOffset val="100"/>
        <c:tickLblSkip val="1"/>
        <c:tickMarkSkip val="1"/>
      </c:catAx>
      <c:valAx>
        <c:axId val="263814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812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HELIM!$C$22</c:f>
              <c:numCache>
                <c:formatCode>#,##0</c:formatCode>
                <c:ptCount val="1"/>
                <c:pt idx="0">
                  <c:v>41995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HELIM!$D$22</c:f>
              <c:numCache>
                <c:formatCode>#,##0</c:formatCode>
                <c:ptCount val="1"/>
                <c:pt idx="0">
                  <c:v>36666</c:v>
                </c:pt>
              </c:numCache>
            </c:numRef>
          </c:val>
        </c:ser>
        <c:shape val="box"/>
        <c:axId val="264282112"/>
        <c:axId val="264283648"/>
        <c:axId val="0"/>
      </c:bar3DChart>
      <c:catAx>
        <c:axId val="2642821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283648"/>
        <c:crosses val="autoZero"/>
        <c:auto val="1"/>
        <c:lblAlgn val="ctr"/>
        <c:lblOffset val="100"/>
        <c:tickLblSkip val="1"/>
        <c:tickMarkSkip val="1"/>
      </c:catAx>
      <c:valAx>
        <c:axId val="264283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2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CHICO!$A$22:$A$33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CHICO!$C$22:$C$33</c:f>
              <c:numCache>
                <c:formatCode>#,##0</c:formatCode>
                <c:ptCount val="1"/>
                <c:pt idx="0">
                  <c:v>26195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CHICO!$A$22:$A$33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CHICO!$D$22:$D$33</c:f>
              <c:numCache>
                <c:formatCode>#,##0</c:formatCode>
                <c:ptCount val="1"/>
                <c:pt idx="0">
                  <c:v>54999</c:v>
                </c:pt>
              </c:numCache>
            </c:numRef>
          </c:val>
        </c:ser>
        <c:shape val="box"/>
        <c:axId val="264349568"/>
        <c:axId val="264351104"/>
        <c:axId val="0"/>
      </c:bar3DChart>
      <c:catAx>
        <c:axId val="2643495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351104"/>
        <c:crosses val="autoZero"/>
        <c:auto val="1"/>
        <c:lblAlgn val="ctr"/>
        <c:lblOffset val="100"/>
        <c:tickLblSkip val="1"/>
        <c:tickMarkSkip val="1"/>
      </c:catAx>
      <c:valAx>
        <c:axId val="264351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349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 VALLE'!$A$22:$A$33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'DEL VALLE'!$C$22:$C$33</c:f>
              <c:numCache>
                <c:formatCode>#,##0</c:formatCode>
                <c:ptCount val="1"/>
                <c:pt idx="0">
                  <c:v>92980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 VALLE'!$A$22:$A$33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'DEL VALLE'!$D$22:$D$33</c:f>
              <c:numCache>
                <c:formatCode>#,##0</c:formatCode>
                <c:ptCount val="1"/>
                <c:pt idx="0">
                  <c:v>256666</c:v>
                </c:pt>
              </c:numCache>
            </c:numRef>
          </c:val>
        </c:ser>
        <c:shape val="box"/>
        <c:axId val="264101888"/>
        <c:axId val="264103424"/>
        <c:axId val="0"/>
      </c:bar3DChart>
      <c:catAx>
        <c:axId val="2641018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03424"/>
        <c:crosses val="autoZero"/>
        <c:auto val="1"/>
        <c:lblAlgn val="ctr"/>
        <c:lblOffset val="100"/>
        <c:tickLblSkip val="1"/>
        <c:tickMarkSkip val="1"/>
      </c:catAx>
      <c:valAx>
        <c:axId val="264103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0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SUPRESENCIA!$A$22:$A$33</c:f>
              <c:strCache>
                <c:ptCount val="2"/>
                <c:pt idx="0">
                  <c:v>JUNE</c:v>
                </c:pt>
                <c:pt idx="1">
                  <c:v>JULY</c:v>
                </c:pt>
              </c:strCache>
            </c:strRef>
          </c:cat>
          <c:val>
            <c:numRef>
              <c:f>SUPRESENCIA!$C$22:$C$33</c:f>
              <c:numCache>
                <c:formatCode>#,##0</c:formatCode>
                <c:ptCount val="2"/>
                <c:pt idx="0">
                  <c:v>77785</c:v>
                </c:pt>
                <c:pt idx="1">
                  <c:v>297345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SUPRESENCIA!$A$22:$A$33</c:f>
              <c:strCache>
                <c:ptCount val="2"/>
                <c:pt idx="0">
                  <c:v>JUNE</c:v>
                </c:pt>
                <c:pt idx="1">
                  <c:v>JULY</c:v>
                </c:pt>
              </c:strCache>
            </c:strRef>
          </c:cat>
          <c:val>
            <c:numRef>
              <c:f>SUPRESENCIA!$D$22:$D$33</c:f>
              <c:numCache>
                <c:formatCode>#,##0</c:formatCode>
                <c:ptCount val="2"/>
                <c:pt idx="0">
                  <c:v>201666</c:v>
                </c:pt>
                <c:pt idx="1">
                  <c:v>550000</c:v>
                </c:pt>
              </c:numCache>
            </c:numRef>
          </c:val>
        </c:ser>
        <c:shape val="box"/>
        <c:axId val="264198016"/>
        <c:axId val="264199552"/>
        <c:axId val="0"/>
      </c:bar3DChart>
      <c:catAx>
        <c:axId val="2641980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99552"/>
        <c:crosses val="autoZero"/>
        <c:auto val="1"/>
        <c:lblAlgn val="ctr"/>
        <c:lblOffset val="100"/>
        <c:tickLblSkip val="1"/>
        <c:tickMarkSkip val="1"/>
      </c:catAx>
      <c:valAx>
        <c:axId val="264199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98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IGAR!$A$22:$A$33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IGAR!$C$22:$C$33</c:f>
              <c:numCache>
                <c:formatCode>#,##0</c:formatCode>
                <c:ptCount val="6"/>
                <c:pt idx="0">
                  <c:v>198665</c:v>
                </c:pt>
                <c:pt idx="1">
                  <c:v>434530</c:v>
                </c:pt>
                <c:pt idx="2">
                  <c:v>752700</c:v>
                </c:pt>
                <c:pt idx="3">
                  <c:v>815465</c:v>
                </c:pt>
                <c:pt idx="4">
                  <c:v>813150</c:v>
                </c:pt>
                <c:pt idx="5">
                  <c:v>228255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IGAR!$A$22:$A$33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IGAR!$D$22:$D$33</c:f>
              <c:numCache>
                <c:formatCode>#,##0</c:formatCode>
                <c:ptCount val="6"/>
                <c:pt idx="0">
                  <c:v>750000</c:v>
                </c:pt>
                <c:pt idx="1">
                  <c:v>750000</c:v>
                </c:pt>
                <c:pt idx="2">
                  <c:v>750000</c:v>
                </c:pt>
                <c:pt idx="3">
                  <c:v>750000</c:v>
                </c:pt>
                <c:pt idx="4">
                  <c:v>750000</c:v>
                </c:pt>
                <c:pt idx="5">
                  <c:v>650000</c:v>
                </c:pt>
              </c:numCache>
            </c:numRef>
          </c:val>
        </c:ser>
        <c:shape val="box"/>
        <c:axId val="264171520"/>
        <c:axId val="264173056"/>
        <c:axId val="0"/>
      </c:bar3DChart>
      <c:catAx>
        <c:axId val="2641715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73056"/>
        <c:crosses val="autoZero"/>
        <c:auto val="1"/>
        <c:lblAlgn val="ctr"/>
        <c:lblOffset val="100"/>
        <c:tickLblSkip val="1"/>
        <c:tickMarkSkip val="1"/>
      </c:catAx>
      <c:valAx>
        <c:axId val="264173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7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'SOLIDMARK BUTUAN (2)'!$C$22:$C$33</c:f>
              <c:numCache>
                <c:formatCode>#,##0</c:formatCode>
                <c:ptCount val="2"/>
                <c:pt idx="0">
                  <c:v>325840</c:v>
                </c:pt>
                <c:pt idx="1">
                  <c:v>123170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'SOLIDMARK BUTUAN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137499</c:v>
                </c:pt>
              </c:numCache>
            </c:numRef>
          </c:val>
        </c:ser>
        <c:shape val="box"/>
        <c:axId val="256490880"/>
        <c:axId val="256504960"/>
        <c:axId val="0"/>
      </c:bar3DChart>
      <c:catAx>
        <c:axId val="2564908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504960"/>
        <c:crosses val="autoZero"/>
        <c:auto val="1"/>
        <c:lblAlgn val="ctr"/>
        <c:lblOffset val="100"/>
        <c:tickLblSkip val="1"/>
        <c:tickMarkSkip val="1"/>
      </c:catAx>
      <c:valAx>
        <c:axId val="256504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49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KAAMINO!$A$22:$A$33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KAAMINO!$C$22:$C$33</c:f>
              <c:numCache>
                <c:formatCode>#,##0</c:formatCode>
                <c:ptCount val="6"/>
                <c:pt idx="0">
                  <c:v>1204930</c:v>
                </c:pt>
                <c:pt idx="1">
                  <c:v>465425</c:v>
                </c:pt>
                <c:pt idx="2">
                  <c:v>1029740</c:v>
                </c:pt>
                <c:pt idx="3">
                  <c:v>2143675</c:v>
                </c:pt>
                <c:pt idx="4">
                  <c:v>924245</c:v>
                </c:pt>
                <c:pt idx="5">
                  <c:v>1165820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KAAMINO!$A$22:$A$33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KAAMINO!$D$22:$D$33</c:f>
              <c:numCache>
                <c:formatCode>#,##0</c:formatCode>
                <c:ptCount val="6"/>
                <c:pt idx="0">
                  <c:v>900000</c:v>
                </c:pt>
                <c:pt idx="1">
                  <c:v>900000</c:v>
                </c:pt>
                <c:pt idx="2">
                  <c:v>900000</c:v>
                </c:pt>
                <c:pt idx="3">
                  <c:v>900000</c:v>
                </c:pt>
                <c:pt idx="4">
                  <c:v>1150000</c:v>
                </c:pt>
                <c:pt idx="5">
                  <c:v>1150000</c:v>
                </c:pt>
              </c:numCache>
            </c:numRef>
          </c:val>
        </c:ser>
        <c:shape val="box"/>
        <c:axId val="264669056"/>
        <c:axId val="264670592"/>
        <c:axId val="0"/>
      </c:bar3DChart>
      <c:catAx>
        <c:axId val="2646690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670592"/>
        <c:crosses val="autoZero"/>
        <c:auto val="1"/>
        <c:lblAlgn val="ctr"/>
        <c:lblOffset val="100"/>
        <c:tickLblSkip val="1"/>
        <c:tickMarkSkip val="1"/>
      </c:catAx>
      <c:valAx>
        <c:axId val="264670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669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PATEGA!$A$22:$A$32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PATEGA!$C$22:$C$32</c:f>
              <c:numCache>
                <c:formatCode>#,##0</c:formatCode>
                <c:ptCount val="3"/>
                <c:pt idx="0">
                  <c:v>21390</c:v>
                </c:pt>
                <c:pt idx="1">
                  <c:v>68775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PATEGA!$A$22:$A$32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PATEGA!$D$22:$D$32</c:f>
              <c:numCache>
                <c:formatCode>#,##0</c:formatCode>
                <c:ptCount val="3"/>
                <c:pt idx="0">
                  <c:v>532258</c:v>
                </c:pt>
                <c:pt idx="1">
                  <c:v>550000</c:v>
                </c:pt>
                <c:pt idx="2">
                  <c:v>354838</c:v>
                </c:pt>
              </c:numCache>
            </c:numRef>
          </c:val>
        </c:ser>
        <c:shape val="box"/>
        <c:axId val="264810496"/>
        <c:axId val="264812032"/>
        <c:axId val="0"/>
      </c:bar3DChart>
      <c:catAx>
        <c:axId val="2648104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812032"/>
        <c:crosses val="autoZero"/>
        <c:auto val="1"/>
        <c:lblAlgn val="ctr"/>
        <c:lblOffset val="100"/>
        <c:tickLblSkip val="1"/>
        <c:tickMarkSkip val="1"/>
      </c:catAx>
      <c:valAx>
        <c:axId val="264812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81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0859353345173444"/>
          <c:h val="0.559048990471532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HILARIO!$A$22:$A$33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HILARIO!$C$22:$C$33</c:f>
              <c:numCache>
                <c:formatCode>#,##0</c:formatCode>
                <c:ptCount val="8"/>
                <c:pt idx="0">
                  <c:v>61990</c:v>
                </c:pt>
                <c:pt idx="1">
                  <c:v>161065</c:v>
                </c:pt>
                <c:pt idx="2">
                  <c:v>371840</c:v>
                </c:pt>
                <c:pt idx="3">
                  <c:v>185175</c:v>
                </c:pt>
                <c:pt idx="4">
                  <c:v>460815</c:v>
                </c:pt>
                <c:pt idx="5">
                  <c:v>365930</c:v>
                </c:pt>
                <c:pt idx="6">
                  <c:v>152460</c:v>
                </c:pt>
                <c:pt idx="7">
                  <c:v>190260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HILARIO!$A$22:$A$33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HILARIO!$D$22:$D$33</c:f>
              <c:numCache>
                <c:formatCode>#,##0</c:formatCode>
                <c:ptCount val="8"/>
                <c:pt idx="0">
                  <c:v>290322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354838</c:v>
                </c:pt>
              </c:numCache>
            </c:numRef>
          </c:val>
        </c:ser>
        <c:shape val="box"/>
        <c:axId val="265258880"/>
        <c:axId val="265260416"/>
        <c:axId val="0"/>
      </c:bar3DChart>
      <c:catAx>
        <c:axId val="2652588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260416"/>
        <c:crosses val="autoZero"/>
        <c:auto val="1"/>
        <c:lblAlgn val="ctr"/>
        <c:lblOffset val="100"/>
        <c:tickLblSkip val="1"/>
        <c:tickMarkSkip val="1"/>
      </c:catAx>
      <c:valAx>
        <c:axId val="265260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25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TAGALOG!$A$22:$A$33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TAGALOG!$C$22:$C$33</c:f>
              <c:numCache>
                <c:formatCode>#,##0</c:formatCode>
                <c:ptCount val="1"/>
                <c:pt idx="0">
                  <c:v>88575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TAGALOG!$A$22:$A$33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TAGALOG!$D$22:$D$33</c:f>
              <c:numCache>
                <c:formatCode>#,##0</c:formatCode>
                <c:ptCount val="1"/>
                <c:pt idx="0">
                  <c:v>320499</c:v>
                </c:pt>
              </c:numCache>
            </c:numRef>
          </c:val>
        </c:ser>
        <c:shape val="box"/>
        <c:axId val="264478720"/>
        <c:axId val="264480256"/>
        <c:axId val="0"/>
      </c:bar3DChart>
      <c:catAx>
        <c:axId val="264478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480256"/>
        <c:crosses val="autoZero"/>
        <c:auto val="1"/>
        <c:lblAlgn val="ctr"/>
        <c:lblOffset val="100"/>
        <c:tickLblSkip val="1"/>
        <c:tickMarkSkip val="1"/>
      </c:catAx>
      <c:valAx>
        <c:axId val="264480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47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'DELA CRUZ'!$A$22:$A$33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'DELA CRUZ'!$C$22:$C$33</c:f>
              <c:numCache>
                <c:formatCode>#,##0</c:formatCode>
                <c:ptCount val="1"/>
                <c:pt idx="0">
                  <c:v>50385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'DELA CRUZ'!$A$22:$A$33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'DELA CRUZ'!$D$22:$D$33</c:f>
              <c:numCache>
                <c:formatCode>#,##0</c:formatCode>
                <c:ptCount val="1"/>
                <c:pt idx="0">
                  <c:v>320499</c:v>
                </c:pt>
              </c:numCache>
            </c:numRef>
          </c:val>
        </c:ser>
        <c:shape val="box"/>
        <c:axId val="265062272"/>
        <c:axId val="265063808"/>
        <c:axId val="0"/>
      </c:bar3DChart>
      <c:catAx>
        <c:axId val="2650622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063808"/>
        <c:crosses val="autoZero"/>
        <c:auto val="1"/>
        <c:lblAlgn val="ctr"/>
        <c:lblOffset val="100"/>
        <c:tickLblSkip val="1"/>
        <c:tickMarkSkip val="1"/>
      </c:catAx>
      <c:valAx>
        <c:axId val="265063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062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PERIDA!$A$22:$A$32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PERIDA!$C$22:$C$32</c:f>
              <c:numCache>
                <c:formatCode>#,##0</c:formatCode>
                <c:ptCount val="4"/>
                <c:pt idx="0">
                  <c:v>481600</c:v>
                </c:pt>
                <c:pt idx="1">
                  <c:v>674375</c:v>
                </c:pt>
                <c:pt idx="2">
                  <c:v>232065</c:v>
                </c:pt>
                <c:pt idx="3">
                  <c:v>300150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PERIDA!$A$22:$A$32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PERIDA!$D$22:$D$32</c:f>
              <c:numCache>
                <c:formatCode>#,##0</c:formatCode>
                <c:ptCount val="4"/>
                <c:pt idx="0">
                  <c:v>476666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64564736"/>
        <c:axId val="264566272"/>
        <c:axId val="0"/>
      </c:bar3DChart>
      <c:catAx>
        <c:axId val="2645647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566272"/>
        <c:crosses val="autoZero"/>
        <c:auto val="1"/>
        <c:lblAlgn val="ctr"/>
        <c:lblOffset val="100"/>
        <c:tickLblSkip val="1"/>
        <c:tickMarkSkip val="1"/>
      </c:catAx>
      <c:valAx>
        <c:axId val="264566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56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SAHIDSAHID!$A$22:$A$32</c:f>
              <c:strCache>
                <c:ptCount val="2"/>
                <c:pt idx="0">
                  <c:v>JUNE</c:v>
                </c:pt>
                <c:pt idx="1">
                  <c:v>JULY 1-20</c:v>
                </c:pt>
              </c:strCache>
            </c:strRef>
          </c:cat>
          <c:val>
            <c:numRef>
              <c:f>SAHIDSAHID!$C$22:$C$32</c:f>
              <c:numCache>
                <c:formatCode>#,##0</c:formatCode>
                <c:ptCount val="2"/>
                <c:pt idx="0">
                  <c:v>779705</c:v>
                </c:pt>
                <c:pt idx="1">
                  <c:v>455405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SAHIDSAHID!$A$22:$A$32</c:f>
              <c:strCache>
                <c:ptCount val="2"/>
                <c:pt idx="0">
                  <c:v>JUNE</c:v>
                </c:pt>
                <c:pt idx="1">
                  <c:v>JULY 1-20</c:v>
                </c:pt>
              </c:strCache>
            </c:strRef>
          </c:cat>
          <c:val>
            <c:numRef>
              <c:f>SAHIDSAHID!$D$22:$D$32</c:f>
              <c:numCache>
                <c:formatCode>#,##0</c:formatCode>
                <c:ptCount val="2"/>
                <c:pt idx="0">
                  <c:v>458333</c:v>
                </c:pt>
                <c:pt idx="1">
                  <c:v>320499</c:v>
                </c:pt>
              </c:numCache>
            </c:numRef>
          </c:val>
        </c:ser>
        <c:shape val="box"/>
        <c:axId val="265119616"/>
        <c:axId val="265121152"/>
        <c:axId val="0"/>
      </c:bar3DChart>
      <c:catAx>
        <c:axId val="2651196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121152"/>
        <c:crosses val="autoZero"/>
        <c:auto val="1"/>
        <c:lblAlgn val="ctr"/>
        <c:lblOffset val="100"/>
        <c:tickLblSkip val="1"/>
        <c:tickMarkSkip val="1"/>
      </c:catAx>
      <c:valAx>
        <c:axId val="265121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11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RIO!$A$22:$A$32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RIO!$C$22:$C$32</c:f>
              <c:numCache>
                <c:formatCode>#,##0</c:formatCode>
                <c:ptCount val="3"/>
                <c:pt idx="0">
                  <c:v>0</c:v>
                </c:pt>
                <c:pt idx="1">
                  <c:v>85375</c:v>
                </c:pt>
                <c:pt idx="2">
                  <c:v>20495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RIO!$A$22:$A$32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RIO!$D$22:$D$32</c:f>
              <c:numCache>
                <c:formatCode>#,##0</c:formatCode>
                <c:ptCount val="3"/>
                <c:pt idx="0">
                  <c:v>337096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65203712"/>
        <c:axId val="265205248"/>
        <c:axId val="0"/>
      </c:bar3DChart>
      <c:catAx>
        <c:axId val="2652037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205248"/>
        <c:crosses val="autoZero"/>
        <c:auto val="1"/>
        <c:lblAlgn val="ctr"/>
        <c:lblOffset val="100"/>
        <c:tickLblSkip val="1"/>
        <c:tickMarkSkip val="1"/>
      </c:catAx>
      <c:valAx>
        <c:axId val="265205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203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ALURA!$A$22:$A$32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ALURA!$C$22:$C$32</c:f>
              <c:numCache>
                <c:formatCode>#,##0</c:formatCode>
                <c:ptCount val="4"/>
                <c:pt idx="0">
                  <c:v>405615</c:v>
                </c:pt>
                <c:pt idx="1">
                  <c:v>629780</c:v>
                </c:pt>
                <c:pt idx="2">
                  <c:v>358925</c:v>
                </c:pt>
                <c:pt idx="3">
                  <c:v>220945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ALURA!$A$22:$A$32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ALURA!$D$22:$D$32</c:f>
              <c:numCache>
                <c:formatCode>#,##0</c:formatCode>
                <c:ptCount val="4"/>
                <c:pt idx="0">
                  <c:v>513333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65086848"/>
        <c:axId val="265088384"/>
        <c:axId val="0"/>
      </c:bar3DChart>
      <c:catAx>
        <c:axId val="2650868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088384"/>
        <c:crosses val="autoZero"/>
        <c:auto val="1"/>
        <c:lblAlgn val="ctr"/>
        <c:lblOffset val="100"/>
        <c:tickLblSkip val="1"/>
        <c:tickMarkSkip val="1"/>
      </c:catAx>
      <c:valAx>
        <c:axId val="265088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086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OCHIAI!$A$22:$A$32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OCHIAI!$C$22:$C$32</c:f>
              <c:numCache>
                <c:formatCode>#,##0</c:formatCode>
                <c:ptCount val="4"/>
                <c:pt idx="0">
                  <c:v>224755</c:v>
                </c:pt>
                <c:pt idx="1">
                  <c:v>367130</c:v>
                </c:pt>
                <c:pt idx="2">
                  <c:v>204160</c:v>
                </c:pt>
                <c:pt idx="3">
                  <c:v>170355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OCHIAI!$A$22:$A$32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OCHIAI!$D$22:$D$32</c:f>
              <c:numCache>
                <c:formatCode>#,##0</c:formatCode>
                <c:ptCount val="4"/>
                <c:pt idx="0">
                  <c:v>366666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69926400"/>
        <c:axId val="269927936"/>
        <c:axId val="0"/>
      </c:bar3DChart>
      <c:catAx>
        <c:axId val="2699264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927936"/>
        <c:crosses val="autoZero"/>
        <c:auto val="1"/>
        <c:lblAlgn val="ctr"/>
        <c:lblOffset val="100"/>
        <c:tickLblSkip val="1"/>
        <c:tickMarkSkip val="1"/>
      </c:catAx>
      <c:valAx>
        <c:axId val="269927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92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MONTILLA!$A$22:$A$33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MONTILLA!$C$22:$C$33</c:f>
              <c:numCache>
                <c:formatCode>#,##0</c:formatCode>
                <c:ptCount val="12"/>
                <c:pt idx="0">
                  <c:v>222463</c:v>
                </c:pt>
                <c:pt idx="1">
                  <c:v>140860</c:v>
                </c:pt>
                <c:pt idx="2">
                  <c:v>130470</c:v>
                </c:pt>
                <c:pt idx="3">
                  <c:v>470015</c:v>
                </c:pt>
                <c:pt idx="4">
                  <c:v>431785</c:v>
                </c:pt>
                <c:pt idx="5">
                  <c:v>297430</c:v>
                </c:pt>
                <c:pt idx="6">
                  <c:v>229950</c:v>
                </c:pt>
                <c:pt idx="7">
                  <c:v>101665</c:v>
                </c:pt>
                <c:pt idx="8">
                  <c:v>172755</c:v>
                </c:pt>
                <c:pt idx="9">
                  <c:v>192355</c:v>
                </c:pt>
                <c:pt idx="10">
                  <c:v>541685</c:v>
                </c:pt>
                <c:pt idx="11">
                  <c:v>197955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MONTILLA!$A$22:$A$33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MONTILLA!$D$22:$D$33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56300544"/>
        <c:axId val="256302080"/>
        <c:axId val="0"/>
      </c:bar3DChart>
      <c:catAx>
        <c:axId val="2563005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02080"/>
        <c:crosses val="autoZero"/>
        <c:auto val="1"/>
        <c:lblAlgn val="ctr"/>
        <c:lblOffset val="100"/>
        <c:tickLblSkip val="1"/>
        <c:tickMarkSkip val="1"/>
      </c:catAx>
      <c:valAx>
        <c:axId val="256302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0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BATUNGBACAL!$A$22:$A$33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BATUNGBACAL!$C$22:$C$33</c:f>
              <c:numCache>
                <c:formatCode>#,##0</c:formatCode>
                <c:ptCount val="4"/>
                <c:pt idx="0">
                  <c:v>2906750</c:v>
                </c:pt>
                <c:pt idx="1">
                  <c:v>3076045</c:v>
                </c:pt>
                <c:pt idx="2">
                  <c:v>1332760</c:v>
                </c:pt>
                <c:pt idx="3">
                  <c:v>616965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BATUNGBACAL!$A$22:$A$33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BATUNGBACAL!$D$22:$D$33</c:f>
              <c:numCache>
                <c:formatCode>#,##0</c:formatCode>
                <c:ptCount val="4"/>
                <c:pt idx="0">
                  <c:v>513333</c:v>
                </c:pt>
                <c:pt idx="1">
                  <c:v>750000</c:v>
                </c:pt>
                <c:pt idx="2">
                  <c:v>950000</c:v>
                </c:pt>
                <c:pt idx="3">
                  <c:v>677419</c:v>
                </c:pt>
              </c:numCache>
            </c:numRef>
          </c:val>
        </c:ser>
        <c:shape val="box"/>
        <c:axId val="265004928"/>
        <c:axId val="265006464"/>
        <c:axId val="0"/>
      </c:bar3DChart>
      <c:catAx>
        <c:axId val="2650049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006464"/>
        <c:crosses val="autoZero"/>
        <c:auto val="1"/>
        <c:lblAlgn val="ctr"/>
        <c:lblOffset val="100"/>
        <c:tickLblSkip val="1"/>
        <c:tickMarkSkip val="1"/>
      </c:catAx>
      <c:valAx>
        <c:axId val="265006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004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NAVARRO!$A$22:$A$33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</c:strCache>
            </c:strRef>
          </c:cat>
          <c:val>
            <c:numRef>
              <c:f>NAVARRO!$C$22:$C$33</c:f>
              <c:numCache>
                <c:formatCode>#,##0</c:formatCode>
                <c:ptCount val="6"/>
                <c:pt idx="0">
                  <c:v>684415</c:v>
                </c:pt>
                <c:pt idx="1">
                  <c:v>362925</c:v>
                </c:pt>
                <c:pt idx="2">
                  <c:v>787570</c:v>
                </c:pt>
                <c:pt idx="3">
                  <c:v>463905</c:v>
                </c:pt>
                <c:pt idx="4">
                  <c:v>823645</c:v>
                </c:pt>
                <c:pt idx="5">
                  <c:v>368845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NAVARRO!$A$22:$A$33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</c:strCache>
            </c:strRef>
          </c:cat>
          <c:val>
            <c:numRef>
              <c:f>NAVARRO!$D$22:$D$33</c:f>
              <c:numCache>
                <c:formatCode>#,##0</c:formatCode>
                <c:ptCount val="6"/>
                <c:pt idx="0">
                  <c:v>333928</c:v>
                </c:pt>
                <c:pt idx="1">
                  <c:v>550000</c:v>
                </c:pt>
                <c:pt idx="2">
                  <c:v>650000</c:v>
                </c:pt>
                <c:pt idx="3">
                  <c:v>650000</c:v>
                </c:pt>
                <c:pt idx="4">
                  <c:v>650000</c:v>
                </c:pt>
                <c:pt idx="5">
                  <c:v>320499</c:v>
                </c:pt>
              </c:numCache>
            </c:numRef>
          </c:val>
        </c:ser>
        <c:shape val="box"/>
        <c:axId val="265678848"/>
        <c:axId val="265680384"/>
        <c:axId val="0"/>
      </c:bar3DChart>
      <c:catAx>
        <c:axId val="2656788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680384"/>
        <c:crosses val="autoZero"/>
        <c:auto val="1"/>
        <c:lblAlgn val="ctr"/>
        <c:lblOffset val="100"/>
        <c:tickLblSkip val="1"/>
        <c:tickMarkSkip val="1"/>
      </c:catAx>
      <c:valAx>
        <c:axId val="265680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6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SANTOS!$A$22:$A$33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SANTOS!$C$22:$C$33</c:f>
              <c:numCache>
                <c:formatCode>#,##0</c:formatCode>
                <c:ptCount val="6"/>
                <c:pt idx="0">
                  <c:v>95985</c:v>
                </c:pt>
                <c:pt idx="1">
                  <c:v>694385</c:v>
                </c:pt>
                <c:pt idx="2">
                  <c:v>349625</c:v>
                </c:pt>
                <c:pt idx="3">
                  <c:v>214050</c:v>
                </c:pt>
                <c:pt idx="4">
                  <c:v>346135</c:v>
                </c:pt>
                <c:pt idx="5">
                  <c:v>103680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SANTOS!$A$22:$A$33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SANTOS!$D$22:$D$33</c:f>
              <c:numCache>
                <c:formatCode>#,##0</c:formatCode>
                <c:ptCount val="6"/>
                <c:pt idx="0">
                  <c:v>451785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320499</c:v>
                </c:pt>
              </c:numCache>
            </c:numRef>
          </c:val>
        </c:ser>
        <c:shape val="box"/>
        <c:axId val="270370688"/>
        <c:axId val="270372224"/>
        <c:axId val="0"/>
      </c:bar3DChart>
      <c:catAx>
        <c:axId val="2703706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72224"/>
        <c:crosses val="autoZero"/>
        <c:auto val="1"/>
        <c:lblAlgn val="ctr"/>
        <c:lblOffset val="100"/>
        <c:tickLblSkip val="1"/>
        <c:tickMarkSkip val="1"/>
      </c:catAx>
      <c:valAx>
        <c:axId val="270372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7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UMUSIG!$A$22:$A$33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UMUSIG!$C$22:$C$33</c:f>
              <c:numCache>
                <c:formatCode>#,##0</c:formatCode>
                <c:ptCount val="6"/>
                <c:pt idx="0">
                  <c:v>119190</c:v>
                </c:pt>
                <c:pt idx="1">
                  <c:v>101680</c:v>
                </c:pt>
                <c:pt idx="2">
                  <c:v>613690</c:v>
                </c:pt>
                <c:pt idx="3">
                  <c:v>253150</c:v>
                </c:pt>
                <c:pt idx="4">
                  <c:v>223565</c:v>
                </c:pt>
                <c:pt idx="5">
                  <c:v>85485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UMUSIG!$A$22:$A$33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UMUSIG!$D$22:$D$33</c:f>
              <c:numCache>
                <c:formatCode>#,##0</c:formatCode>
                <c:ptCount val="6"/>
                <c:pt idx="0">
                  <c:v>333928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550000</c:v>
                </c:pt>
                <c:pt idx="5">
                  <c:v>320499</c:v>
                </c:pt>
              </c:numCache>
            </c:numRef>
          </c:val>
        </c:ser>
        <c:shape val="box"/>
        <c:axId val="265293824"/>
        <c:axId val="265295360"/>
        <c:axId val="0"/>
      </c:bar3DChart>
      <c:catAx>
        <c:axId val="2652938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295360"/>
        <c:crosses val="autoZero"/>
        <c:auto val="1"/>
        <c:lblAlgn val="ctr"/>
        <c:lblOffset val="100"/>
        <c:tickLblSkip val="1"/>
        <c:tickMarkSkip val="1"/>
      </c:catAx>
      <c:valAx>
        <c:axId val="265295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29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BINOS!$A$22:$A$32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BINOS!$C$22:$C$32</c:f>
              <c:numCache>
                <c:formatCode>#,##0</c:formatCode>
                <c:ptCount val="3"/>
                <c:pt idx="0">
                  <c:v>159270</c:v>
                </c:pt>
                <c:pt idx="1">
                  <c:v>73780</c:v>
                </c:pt>
                <c:pt idx="2">
                  <c:v>39690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BINOS!$A$22:$A$32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BINOS!$D$22:$D$32</c:f>
              <c:numCache>
                <c:formatCode>#,##0</c:formatCode>
                <c:ptCount val="3"/>
                <c:pt idx="0">
                  <c:v>443548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65328512"/>
        <c:axId val="265330048"/>
        <c:axId val="0"/>
      </c:bar3DChart>
      <c:catAx>
        <c:axId val="2653285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330048"/>
        <c:crosses val="autoZero"/>
        <c:auto val="1"/>
        <c:lblAlgn val="ctr"/>
        <c:lblOffset val="100"/>
        <c:tickLblSkip val="1"/>
        <c:tickMarkSkip val="1"/>
      </c:catAx>
      <c:valAx>
        <c:axId val="265330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32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JARDELEZA!$A$22:$A$32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JARDELEZA!$C$22:$C$32</c:f>
              <c:numCache>
                <c:formatCode>#,##0</c:formatCode>
                <c:ptCount val="3"/>
                <c:pt idx="0">
                  <c:v>488593</c:v>
                </c:pt>
                <c:pt idx="1">
                  <c:v>578385</c:v>
                </c:pt>
                <c:pt idx="2">
                  <c:v>341335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JARDELEZA!$A$22:$A$32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JARDELEZA!$D$22:$D$32</c:f>
              <c:numCache>
                <c:formatCode>#,##0</c:formatCode>
                <c:ptCount val="3"/>
                <c:pt idx="0">
                  <c:v>479032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65408512"/>
        <c:axId val="265410048"/>
        <c:axId val="0"/>
      </c:bar3DChart>
      <c:catAx>
        <c:axId val="2654085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410048"/>
        <c:crosses val="autoZero"/>
        <c:auto val="1"/>
        <c:lblAlgn val="ctr"/>
        <c:lblOffset val="100"/>
        <c:tickLblSkip val="1"/>
        <c:tickMarkSkip val="1"/>
      </c:catAx>
      <c:valAx>
        <c:axId val="265410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40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CANAL!$A$22:$A$32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CANAL!$C$22:$C$32</c:f>
              <c:numCache>
                <c:formatCode>#,##0</c:formatCode>
                <c:ptCount val="3"/>
                <c:pt idx="0">
                  <c:v>643080</c:v>
                </c:pt>
                <c:pt idx="1">
                  <c:v>559780</c:v>
                </c:pt>
                <c:pt idx="2">
                  <c:v>660075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CANAL!$A$22:$A$32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CANAL!$D$22:$D$32</c:f>
              <c:numCache>
                <c:formatCode>#,##0</c:formatCode>
                <c:ptCount val="3"/>
                <c:pt idx="0">
                  <c:v>425806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65533312"/>
        <c:axId val="265534848"/>
        <c:axId val="0"/>
      </c:bar3DChart>
      <c:catAx>
        <c:axId val="2655333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534848"/>
        <c:crosses val="autoZero"/>
        <c:auto val="1"/>
        <c:lblAlgn val="ctr"/>
        <c:lblOffset val="100"/>
        <c:tickLblSkip val="1"/>
        <c:tickMarkSkip val="1"/>
      </c:catAx>
      <c:valAx>
        <c:axId val="265534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533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SAMONTE!$A$22:$A$32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SAMONTE!$C$22:$C$32</c:f>
              <c:numCache>
                <c:formatCode>#,##0</c:formatCode>
                <c:ptCount val="3"/>
                <c:pt idx="0">
                  <c:v>110685</c:v>
                </c:pt>
                <c:pt idx="1">
                  <c:v>159080</c:v>
                </c:pt>
                <c:pt idx="2">
                  <c:v>57990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SAMONTE!$A$22:$A$32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SAMONTE!$D$22:$D$32</c:f>
              <c:numCache>
                <c:formatCode>#,##0</c:formatCode>
                <c:ptCount val="3"/>
                <c:pt idx="0">
                  <c:v>408064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70323712"/>
        <c:axId val="270325248"/>
        <c:axId val="0"/>
      </c:bar3DChart>
      <c:catAx>
        <c:axId val="2703237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25248"/>
        <c:crosses val="autoZero"/>
        <c:auto val="1"/>
        <c:lblAlgn val="ctr"/>
        <c:lblOffset val="100"/>
        <c:tickLblSkip val="1"/>
        <c:tickMarkSkip val="1"/>
      </c:catAx>
      <c:valAx>
        <c:axId val="270325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23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PARAJAS!$A$22:$A$32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PARAJAS!$C$22:$C$32</c:f>
              <c:numCache>
                <c:formatCode>#,##0</c:formatCode>
                <c:ptCount val="4"/>
                <c:pt idx="0">
                  <c:v>100615</c:v>
                </c:pt>
                <c:pt idx="1">
                  <c:v>507210</c:v>
                </c:pt>
                <c:pt idx="2">
                  <c:v>368394</c:v>
                </c:pt>
                <c:pt idx="3">
                  <c:v>347810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PARAJAS!$A$22:$A$32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PARAJAS!$D$22:$D$32</c:f>
              <c:numCache>
                <c:formatCode>#,##0</c:formatCode>
                <c:ptCount val="4"/>
                <c:pt idx="0">
                  <c:v>311666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70976896"/>
        <c:axId val="270978432"/>
        <c:axId val="0"/>
      </c:bar3DChart>
      <c:catAx>
        <c:axId val="2709768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978432"/>
        <c:crosses val="autoZero"/>
        <c:auto val="1"/>
        <c:lblAlgn val="ctr"/>
        <c:lblOffset val="100"/>
        <c:tickLblSkip val="1"/>
        <c:tickMarkSkip val="1"/>
      </c:catAx>
      <c:valAx>
        <c:axId val="270978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976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PINTUAN!$A$22:$A$33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PINTUAN!$C$22:$C$33</c:f>
              <c:numCache>
                <c:formatCode>#,##0</c:formatCode>
                <c:ptCount val="6"/>
                <c:pt idx="0">
                  <c:v>35190</c:v>
                </c:pt>
                <c:pt idx="1">
                  <c:v>161565</c:v>
                </c:pt>
                <c:pt idx="2">
                  <c:v>183345</c:v>
                </c:pt>
                <c:pt idx="3">
                  <c:v>49590</c:v>
                </c:pt>
                <c:pt idx="4">
                  <c:v>129265</c:v>
                </c:pt>
                <c:pt idx="5">
                  <c:v>107970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PINTUAN!$A$22:$A$33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PINTUAN!$D$22:$D$33</c:f>
              <c:numCache>
                <c:formatCode>#,##0</c:formatCode>
                <c:ptCount val="6"/>
                <c:pt idx="0">
                  <c:v>412499</c:v>
                </c:pt>
                <c:pt idx="1">
                  <c:v>550000</c:v>
                </c:pt>
                <c:pt idx="2">
                  <c:v>550000</c:v>
                </c:pt>
                <c:pt idx="3">
                  <c:v>301612</c:v>
                </c:pt>
                <c:pt idx="4">
                  <c:v>550000</c:v>
                </c:pt>
                <c:pt idx="5">
                  <c:v>320499</c:v>
                </c:pt>
              </c:numCache>
            </c:numRef>
          </c:val>
        </c:ser>
        <c:shape val="box"/>
        <c:axId val="270000128"/>
        <c:axId val="270001664"/>
        <c:axId val="0"/>
      </c:bar3DChart>
      <c:catAx>
        <c:axId val="270000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001664"/>
        <c:crosses val="autoZero"/>
        <c:auto val="1"/>
        <c:lblAlgn val="ctr"/>
        <c:lblOffset val="100"/>
        <c:tickLblSkip val="1"/>
        <c:tickMarkSkip val="1"/>
      </c:catAx>
      <c:valAx>
        <c:axId val="270001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00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'MONTILLA 2'!$A$22:$A$33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'MONTILLA 2'!$C$22:$C$33</c:f>
              <c:numCache>
                <c:formatCode>#,##0</c:formatCode>
                <c:ptCount val="2"/>
                <c:pt idx="0">
                  <c:v>123560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'MONTILLA 2'!$A$22:$A$33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'MONTILLA 2'!$D$22:$D$33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294642</c:v>
                </c:pt>
              </c:numCache>
            </c:numRef>
          </c:val>
        </c:ser>
        <c:shape val="box"/>
        <c:axId val="256634880"/>
        <c:axId val="256636416"/>
        <c:axId val="0"/>
      </c:bar3DChart>
      <c:catAx>
        <c:axId val="2566348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636416"/>
        <c:crosses val="autoZero"/>
        <c:auto val="1"/>
        <c:lblAlgn val="ctr"/>
        <c:lblOffset val="100"/>
        <c:tickLblSkip val="1"/>
        <c:tickMarkSkip val="1"/>
      </c:catAx>
      <c:valAx>
        <c:axId val="256636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634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losaria!$A$22:$A$33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losaria!$C$22:$C$33</c:f>
              <c:numCache>
                <c:formatCode>#,##0</c:formatCode>
                <c:ptCount val="6"/>
                <c:pt idx="0">
                  <c:v>348025</c:v>
                </c:pt>
                <c:pt idx="1">
                  <c:v>264440</c:v>
                </c:pt>
                <c:pt idx="2">
                  <c:v>300430</c:v>
                </c:pt>
                <c:pt idx="3">
                  <c:v>924660</c:v>
                </c:pt>
                <c:pt idx="4">
                  <c:v>388600</c:v>
                </c:pt>
                <c:pt idx="5">
                  <c:v>705890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losaria!$A$22:$A$33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losaria!$D$22:$D$33</c:f>
              <c:numCache>
                <c:formatCode>#,##0</c:formatCode>
                <c:ptCount val="6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600000</c:v>
                </c:pt>
                <c:pt idx="4">
                  <c:v>600000</c:v>
                </c:pt>
                <c:pt idx="5">
                  <c:v>550000</c:v>
                </c:pt>
              </c:numCache>
            </c:numRef>
          </c:val>
        </c:ser>
        <c:shape val="box"/>
        <c:axId val="270051200"/>
        <c:axId val="270052736"/>
        <c:axId val="0"/>
      </c:bar3DChart>
      <c:catAx>
        <c:axId val="2700512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052736"/>
        <c:crosses val="autoZero"/>
        <c:auto val="1"/>
        <c:lblAlgn val="ctr"/>
        <c:lblOffset val="100"/>
        <c:tickLblSkip val="1"/>
        <c:tickMarkSkip val="1"/>
      </c:catAx>
      <c:valAx>
        <c:axId val="270052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051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'polomolok old'!$A$22:$A$33</c:f>
              <c:strCache>
                <c:ptCount val="4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</c:strCache>
            </c:strRef>
          </c:cat>
          <c:val>
            <c:numRef>
              <c:f>'polomolok old'!$C$22:$C$33</c:f>
              <c:numCache>
                <c:formatCode>#,##0</c:formatCode>
                <c:ptCount val="4"/>
                <c:pt idx="0">
                  <c:v>119765</c:v>
                </c:pt>
                <c:pt idx="1">
                  <c:v>146265</c:v>
                </c:pt>
                <c:pt idx="2">
                  <c:v>203650</c:v>
                </c:pt>
                <c:pt idx="3">
                  <c:v>10695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'polomolok old'!$A$22:$A$33</c:f>
              <c:strCache>
                <c:ptCount val="4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</c:strCache>
            </c:strRef>
          </c:cat>
          <c:val>
            <c:numRef>
              <c:f>'polomolok old'!$D$22:$D$33</c:f>
              <c:numCache>
                <c:formatCode>#,##0</c:formatCode>
                <c:ptCount val="4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250000</c:v>
                </c:pt>
              </c:numCache>
            </c:numRef>
          </c:val>
        </c:ser>
        <c:shape val="box"/>
        <c:axId val="270127104"/>
        <c:axId val="270128640"/>
        <c:axId val="0"/>
      </c:bar3DChart>
      <c:catAx>
        <c:axId val="2701271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28640"/>
        <c:crosses val="autoZero"/>
        <c:auto val="1"/>
        <c:lblAlgn val="ctr"/>
        <c:lblOffset val="100"/>
        <c:tickLblSkip val="1"/>
        <c:tickMarkSkip val="1"/>
      </c:catAx>
      <c:valAx>
        <c:axId val="270128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27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MAGPANTAY!$A$22:$A$33</c:f>
              <c:strCache>
                <c:ptCount val="2"/>
                <c:pt idx="0">
                  <c:v>JUNE</c:v>
                </c:pt>
                <c:pt idx="1">
                  <c:v>JULY 1-24</c:v>
                </c:pt>
              </c:strCache>
            </c:strRef>
          </c:cat>
          <c:val>
            <c:numRef>
              <c:f>MAGPANTAY!$C$22:$C$33</c:f>
              <c:numCache>
                <c:formatCode>#,##0</c:formatCode>
                <c:ptCount val="2"/>
                <c:pt idx="0">
                  <c:v>715410</c:v>
                </c:pt>
                <c:pt idx="1">
                  <c:v>981910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MAGPANTAY!$A$22:$A$33</c:f>
              <c:strCache>
                <c:ptCount val="2"/>
                <c:pt idx="0">
                  <c:v>JUNE</c:v>
                </c:pt>
                <c:pt idx="1">
                  <c:v>JULY 1-24</c:v>
                </c:pt>
              </c:strCache>
            </c:strRef>
          </c:cat>
          <c:val>
            <c:numRef>
              <c:f>MAGPANTAY!$D$22:$D$33</c:f>
              <c:numCache>
                <c:formatCode>#,##0</c:formatCode>
                <c:ptCount val="2"/>
                <c:pt idx="0">
                  <c:v>380000</c:v>
                </c:pt>
                <c:pt idx="1">
                  <c:v>600000</c:v>
                </c:pt>
              </c:numCache>
            </c:numRef>
          </c:val>
        </c:ser>
        <c:shape val="box"/>
        <c:axId val="270182272"/>
        <c:axId val="270183808"/>
        <c:axId val="0"/>
      </c:bar3DChart>
      <c:catAx>
        <c:axId val="2701822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83808"/>
        <c:crosses val="autoZero"/>
        <c:auto val="1"/>
        <c:lblAlgn val="ctr"/>
        <c:lblOffset val="100"/>
        <c:tickLblSkip val="1"/>
        <c:tickMarkSkip val="1"/>
      </c:catAx>
      <c:valAx>
        <c:axId val="270183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82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FRAYCO!$A$22:$A$33</c:f>
              <c:strCache>
                <c:ptCount val="1"/>
                <c:pt idx="0">
                  <c:v>JULY 1-24</c:v>
                </c:pt>
              </c:strCache>
            </c:strRef>
          </c:cat>
          <c:val>
            <c:numRef>
              <c:f>FRAYCO!$C$22:$C$33</c:f>
              <c:numCache>
                <c:formatCode>#,##0</c:formatCode>
                <c:ptCount val="1"/>
                <c:pt idx="0">
                  <c:v>766775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FRAYCO!$A$22:$A$33</c:f>
              <c:strCache>
                <c:ptCount val="1"/>
                <c:pt idx="0">
                  <c:v>JULY 1-24</c:v>
                </c:pt>
              </c:strCache>
            </c:strRef>
          </c:cat>
          <c:val>
            <c:numRef>
              <c:f>FRAYCO!$D$22:$D$33</c:f>
              <c:numCache>
                <c:formatCode>#,##0</c:formatCode>
                <c:ptCount val="1"/>
                <c:pt idx="0">
                  <c:v>482264</c:v>
                </c:pt>
              </c:numCache>
            </c:numRef>
          </c:val>
        </c:ser>
        <c:shape val="box"/>
        <c:axId val="270856192"/>
        <c:axId val="270857728"/>
        <c:axId val="0"/>
      </c:bar3DChart>
      <c:catAx>
        <c:axId val="2708561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857728"/>
        <c:crosses val="autoZero"/>
        <c:auto val="1"/>
        <c:lblAlgn val="ctr"/>
        <c:lblOffset val="100"/>
        <c:tickLblSkip val="1"/>
        <c:tickMarkSkip val="1"/>
      </c:catAx>
      <c:valAx>
        <c:axId val="270857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85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'1'!$C$22:$C$33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'1'!$D$22:$D$33</c:f>
              <c:numCache>
                <c:formatCode>#,##0</c:formatCode>
                <c:ptCount val="12"/>
              </c:numCache>
            </c:numRef>
          </c:val>
        </c:ser>
        <c:shape val="box"/>
        <c:axId val="270907264"/>
        <c:axId val="270908800"/>
        <c:axId val="0"/>
      </c:bar3DChart>
      <c:catAx>
        <c:axId val="2709072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908800"/>
        <c:crosses val="autoZero"/>
        <c:auto val="1"/>
        <c:lblAlgn val="ctr"/>
        <c:lblOffset val="100"/>
        <c:tickLblSkip val="1"/>
        <c:tickMarkSkip val="1"/>
      </c:catAx>
      <c:valAx>
        <c:axId val="270908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90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CABILES!$A$22:$A$33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1-24</c:v>
                </c:pt>
              </c:strCache>
            </c:strRef>
          </c:cat>
          <c:val>
            <c:numRef>
              <c:f>CABILES!$C$22:$C$33</c:f>
              <c:numCache>
                <c:formatCode>#,##0</c:formatCode>
                <c:ptCount val="4"/>
                <c:pt idx="0">
                  <c:v>2200860</c:v>
                </c:pt>
                <c:pt idx="1">
                  <c:v>2302845</c:v>
                </c:pt>
                <c:pt idx="2">
                  <c:v>2162990</c:v>
                </c:pt>
                <c:pt idx="3">
                  <c:v>1373990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CABILES!$A$22:$A$33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1-24</c:v>
                </c:pt>
              </c:strCache>
            </c:strRef>
          </c:cat>
          <c:val>
            <c:numRef>
              <c:f>CABILES!$D$22:$D$33</c:f>
              <c:numCache>
                <c:formatCode>#,##0</c:formatCode>
                <c:ptCount val="4"/>
                <c:pt idx="0">
                  <c:v>480000</c:v>
                </c:pt>
                <c:pt idx="1">
                  <c:v>900000</c:v>
                </c:pt>
                <c:pt idx="2">
                  <c:v>1500000</c:v>
                </c:pt>
                <c:pt idx="3">
                  <c:v>1750000</c:v>
                </c:pt>
              </c:numCache>
            </c:numRef>
          </c:val>
        </c:ser>
        <c:shape val="box"/>
        <c:axId val="270594048"/>
        <c:axId val="270595584"/>
        <c:axId val="0"/>
      </c:bar3DChart>
      <c:catAx>
        <c:axId val="2705940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595584"/>
        <c:crosses val="autoZero"/>
        <c:auto val="1"/>
        <c:lblAlgn val="ctr"/>
        <c:lblOffset val="100"/>
        <c:tickLblSkip val="1"/>
        <c:tickMarkSkip val="1"/>
      </c:catAx>
      <c:valAx>
        <c:axId val="270595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59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main'!$C$22:$C$33</c:f>
              <c:numCache>
                <c:formatCode>#,##0</c:formatCode>
                <c:ptCount val="12"/>
                <c:pt idx="0">
                  <c:v>180350</c:v>
                </c:pt>
                <c:pt idx="1">
                  <c:v>26290</c:v>
                </c:pt>
                <c:pt idx="2">
                  <c:v>234800</c:v>
                </c:pt>
                <c:pt idx="3">
                  <c:v>133360</c:v>
                </c:pt>
                <c:pt idx="4">
                  <c:v>154955</c:v>
                </c:pt>
                <c:pt idx="5">
                  <c:v>29485</c:v>
                </c:pt>
                <c:pt idx="6">
                  <c:v>51585</c:v>
                </c:pt>
                <c:pt idx="7">
                  <c:v>14695</c:v>
                </c:pt>
                <c:pt idx="8">
                  <c:v>70685</c:v>
                </c:pt>
                <c:pt idx="9">
                  <c:v>88275</c:v>
                </c:pt>
                <c:pt idx="10">
                  <c:v>129095</c:v>
                </c:pt>
                <c:pt idx="11">
                  <c:v>24190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main'!$D$22:$D$33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650000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56821120"/>
        <c:axId val="256822656"/>
        <c:axId val="0"/>
      </c:bar3DChart>
      <c:catAx>
        <c:axId val="2568211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822656"/>
        <c:crosses val="autoZero"/>
        <c:auto val="1"/>
        <c:lblAlgn val="ctr"/>
        <c:lblOffset val="100"/>
        <c:tickLblSkip val="1"/>
        <c:tickMarkSkip val="1"/>
      </c:catAx>
      <c:valAx>
        <c:axId val="256822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82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putik'!$C$22:$C$33</c:f>
              <c:numCache>
                <c:formatCode>#,##0</c:formatCode>
                <c:ptCount val="12"/>
                <c:pt idx="0">
                  <c:v>829085</c:v>
                </c:pt>
                <c:pt idx="1">
                  <c:v>912315</c:v>
                </c:pt>
                <c:pt idx="2">
                  <c:v>389510</c:v>
                </c:pt>
                <c:pt idx="3">
                  <c:v>971505</c:v>
                </c:pt>
                <c:pt idx="4">
                  <c:v>448310</c:v>
                </c:pt>
                <c:pt idx="5">
                  <c:v>602535</c:v>
                </c:pt>
                <c:pt idx="6">
                  <c:v>404580</c:v>
                </c:pt>
                <c:pt idx="7">
                  <c:v>1075985</c:v>
                </c:pt>
                <c:pt idx="8">
                  <c:v>819135</c:v>
                </c:pt>
                <c:pt idx="9">
                  <c:v>535955</c:v>
                </c:pt>
                <c:pt idx="10">
                  <c:v>0</c:v>
                </c:pt>
                <c:pt idx="11">
                  <c:v>81785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putik'!$D$22:$D$33</c:f>
              <c:numCache>
                <c:formatCode>#,##0</c:formatCode>
                <c:ptCount val="12"/>
                <c:pt idx="0">
                  <c:v>750000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650000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56901120"/>
        <c:axId val="256902656"/>
        <c:axId val="0"/>
      </c:bar3DChart>
      <c:catAx>
        <c:axId val="2569011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902656"/>
        <c:crosses val="autoZero"/>
        <c:auto val="1"/>
        <c:lblAlgn val="ctr"/>
        <c:lblOffset val="100"/>
        <c:tickLblSkip val="1"/>
        <c:tickMarkSkip val="1"/>
      </c:catAx>
      <c:valAx>
        <c:axId val="256902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90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putik (2)'!$C$22:$C$33</c:f>
              <c:numCache>
                <c:formatCode>#,##0</c:formatCode>
                <c:ptCount val="2"/>
                <c:pt idx="0">
                  <c:v>0</c:v>
                </c:pt>
                <c:pt idx="1">
                  <c:v>28995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putik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196428</c:v>
                </c:pt>
              </c:numCache>
            </c:numRef>
          </c:val>
        </c:ser>
        <c:shape val="box"/>
        <c:axId val="256952192"/>
        <c:axId val="256953728"/>
        <c:axId val="0"/>
      </c:bar3DChart>
      <c:catAx>
        <c:axId val="2569521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953728"/>
        <c:crosses val="autoZero"/>
        <c:auto val="1"/>
        <c:lblAlgn val="ctr"/>
        <c:lblOffset val="100"/>
        <c:tickLblSkip val="1"/>
        <c:tickMarkSkip val="1"/>
      </c:catAx>
      <c:valAx>
        <c:axId val="256953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952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main (2)'!$C$22:$C$33</c:f>
              <c:numCache>
                <c:formatCode>#,##0</c:formatCode>
                <c:ptCount val="2"/>
                <c:pt idx="0">
                  <c:v>21390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main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196428</c:v>
                </c:pt>
              </c:numCache>
            </c:numRef>
          </c:val>
        </c:ser>
        <c:shape val="box"/>
        <c:axId val="256036864"/>
        <c:axId val="256038400"/>
        <c:axId val="0"/>
      </c:bar3DChart>
      <c:catAx>
        <c:axId val="2560368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038400"/>
        <c:crosses val="autoZero"/>
        <c:auto val="1"/>
        <c:lblAlgn val="ctr"/>
        <c:lblOffset val="100"/>
        <c:tickLblSkip val="1"/>
        <c:tickMarkSkip val="1"/>
      </c:catAx>
      <c:valAx>
        <c:axId val="256038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03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(2)'!$A$22:$A$33</c:f>
              <c:strCache>
                <c:ptCount val="8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</c:strCache>
            </c:strRef>
          </c:cat>
          <c:val>
            <c:numRef>
              <c:f>'template (2)'!$C$22:$C$33</c:f>
              <c:numCache>
                <c:formatCode>#,##0</c:formatCode>
                <c:ptCount val="8"/>
                <c:pt idx="0">
                  <c:v>50580</c:v>
                </c:pt>
                <c:pt idx="1">
                  <c:v>100170</c:v>
                </c:pt>
                <c:pt idx="2">
                  <c:v>50285</c:v>
                </c:pt>
                <c:pt idx="3">
                  <c:v>255970</c:v>
                </c:pt>
                <c:pt idx="4">
                  <c:v>121875</c:v>
                </c:pt>
                <c:pt idx="5">
                  <c:v>35385</c:v>
                </c:pt>
                <c:pt idx="6">
                  <c:v>28995</c:v>
                </c:pt>
                <c:pt idx="7">
                  <c:v>20995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(2)'!$A$22:$A$33</c:f>
              <c:strCache>
                <c:ptCount val="8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</c:strCache>
            </c:strRef>
          </c:cat>
          <c:val>
            <c:numRef>
              <c:f>'template (2)'!$D$22:$D$33</c:f>
              <c:numCache>
                <c:formatCode>#,##0</c:formatCode>
                <c:ptCount val="8"/>
                <c:pt idx="0">
                  <c:v>354838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57148416"/>
        <c:axId val="257149952"/>
        <c:axId val="0"/>
      </c:bar3DChart>
      <c:catAx>
        <c:axId val="257148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149952"/>
        <c:crosses val="autoZero"/>
        <c:auto val="1"/>
        <c:lblAlgn val="ctr"/>
        <c:lblOffset val="100"/>
        <c:tickLblSkip val="1"/>
        <c:tickMarkSkip val="1"/>
      </c:catAx>
      <c:valAx>
        <c:axId val="257149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148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moriones!$A$22:$A$33</c:f>
              <c:strCache>
                <c:ptCount val="10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</c:strCache>
            </c:strRef>
          </c:cat>
          <c:val>
            <c:numRef>
              <c:f>moriones!$C$22:$C$33</c:f>
              <c:numCache>
                <c:formatCode>#,##0</c:formatCode>
                <c:ptCount val="10"/>
                <c:pt idx="0">
                  <c:v>0</c:v>
                </c:pt>
                <c:pt idx="1">
                  <c:v>316605</c:v>
                </c:pt>
                <c:pt idx="2">
                  <c:v>174960</c:v>
                </c:pt>
                <c:pt idx="3">
                  <c:v>339835</c:v>
                </c:pt>
                <c:pt idx="4">
                  <c:v>608680</c:v>
                </c:pt>
                <c:pt idx="5">
                  <c:v>691660</c:v>
                </c:pt>
                <c:pt idx="6">
                  <c:v>452220</c:v>
                </c:pt>
                <c:pt idx="7">
                  <c:v>451310</c:v>
                </c:pt>
                <c:pt idx="8">
                  <c:v>399215</c:v>
                </c:pt>
                <c:pt idx="9">
                  <c:v>233145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moriones!$A$22:$A$33</c:f>
              <c:strCache>
                <c:ptCount val="10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</c:strCache>
            </c:strRef>
          </c:cat>
          <c:val>
            <c:numRef>
              <c:f>moriones!$D$22:$D$33</c:f>
              <c:numCache>
                <c:formatCode>#,##0</c:formatCode>
                <c:ptCount val="10"/>
                <c:pt idx="0">
                  <c:v>355483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</c:numCache>
            </c:numRef>
          </c:val>
        </c:ser>
        <c:shape val="box"/>
        <c:axId val="257207680"/>
        <c:axId val="257229952"/>
        <c:axId val="0"/>
      </c:bar3DChart>
      <c:catAx>
        <c:axId val="257207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229952"/>
        <c:crosses val="autoZero"/>
        <c:auto val="1"/>
        <c:lblAlgn val="ctr"/>
        <c:lblOffset val="100"/>
        <c:tickLblSkip val="1"/>
        <c:tickMarkSkip val="1"/>
      </c:catAx>
      <c:valAx>
        <c:axId val="257229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20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1077736656777164"/>
          <c:h val="0.46837832041423288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TERO!$A$22:$A$27</c:f>
              <c:strCache>
                <c:ptCount val="4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cat>
          <c:val>
            <c:numRef>
              <c:f>TERO!$C$22:$C$27</c:f>
              <c:numCache>
                <c:formatCode>#,##0</c:formatCode>
                <c:ptCount val="4"/>
                <c:pt idx="0">
                  <c:v>14695</c:v>
                </c:pt>
                <c:pt idx="1">
                  <c:v>291695</c:v>
                </c:pt>
                <c:pt idx="2">
                  <c:v>626830</c:v>
                </c:pt>
                <c:pt idx="3">
                  <c:v>479975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TERO!$A$22:$A$27</c:f>
              <c:strCache>
                <c:ptCount val="4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cat>
          <c:val>
            <c:numRef>
              <c:f>TERO!$D$22:$D$27</c:f>
              <c:numCache>
                <c:formatCode>#,##0</c:formatCode>
                <c:ptCount val="4"/>
                <c:pt idx="0">
                  <c:v>233333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</c:numCache>
            </c:numRef>
          </c:val>
        </c:ser>
        <c:shape val="box"/>
        <c:axId val="255501824"/>
        <c:axId val="255503360"/>
        <c:axId val="0"/>
      </c:bar3DChart>
      <c:catAx>
        <c:axId val="2555018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503360"/>
        <c:crosses val="autoZero"/>
        <c:auto val="1"/>
        <c:lblAlgn val="ctr"/>
        <c:lblOffset val="100"/>
        <c:tickLblSkip val="1"/>
        <c:tickMarkSkip val="1"/>
      </c:catAx>
      <c:valAx>
        <c:axId val="255503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50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'moriones (2)'!$A$22:$A$33</c:f>
              <c:strCache>
                <c:ptCount val="2"/>
                <c:pt idx="0">
                  <c:v>JANUARY</c:v>
                </c:pt>
                <c:pt idx="1">
                  <c:v>FEBRUARY 1-14</c:v>
                </c:pt>
              </c:strCache>
            </c:strRef>
          </c:cat>
          <c:val>
            <c:numRef>
              <c:f>'moriones (2)'!$C$22:$C$33</c:f>
              <c:numCache>
                <c:formatCode>#,##0</c:formatCode>
                <c:ptCount val="2"/>
                <c:pt idx="0">
                  <c:v>227940</c:v>
                </c:pt>
                <c:pt idx="1">
                  <c:v>218150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'moriones (2)'!$A$22:$A$33</c:f>
              <c:strCache>
                <c:ptCount val="2"/>
                <c:pt idx="0">
                  <c:v>JANUARY</c:v>
                </c:pt>
                <c:pt idx="1">
                  <c:v>FEBRUARY 1-14</c:v>
                </c:pt>
              </c:strCache>
            </c:strRef>
          </c:cat>
          <c:val>
            <c:numRef>
              <c:f>'moriones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274999</c:v>
                </c:pt>
              </c:numCache>
            </c:numRef>
          </c:val>
        </c:ser>
        <c:shape val="box"/>
        <c:axId val="257267200"/>
        <c:axId val="257268736"/>
        <c:axId val="0"/>
      </c:bar3DChart>
      <c:catAx>
        <c:axId val="2572672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268736"/>
        <c:crosses val="autoZero"/>
        <c:auto val="1"/>
        <c:lblAlgn val="ctr"/>
        <c:lblOffset val="100"/>
        <c:tickLblSkip val="1"/>
        <c:tickMarkSkip val="1"/>
      </c:catAx>
      <c:valAx>
        <c:axId val="257268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26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(3)'!$A$22:$A$33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'template (3)'!$C$22:$C$33</c:f>
              <c:numCache>
                <c:formatCode>#,##0</c:formatCode>
                <c:ptCount val="6"/>
                <c:pt idx="0">
                  <c:v>259965</c:v>
                </c:pt>
                <c:pt idx="1">
                  <c:v>247140</c:v>
                </c:pt>
                <c:pt idx="2">
                  <c:v>209055</c:v>
                </c:pt>
                <c:pt idx="3">
                  <c:v>947435</c:v>
                </c:pt>
                <c:pt idx="4">
                  <c:v>638350</c:v>
                </c:pt>
                <c:pt idx="5">
                  <c:v>112180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(3)'!$A$22:$A$33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'template (3)'!$D$22:$D$33</c:f>
              <c:numCache>
                <c:formatCode>#,##0</c:formatCode>
                <c:ptCount val="6"/>
                <c:pt idx="0">
                  <c:v>500000</c:v>
                </c:pt>
                <c:pt idx="1">
                  <c:v>550000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</c:numCache>
            </c:numRef>
          </c:val>
        </c:ser>
        <c:shape val="box"/>
        <c:axId val="257355136"/>
        <c:axId val="257365120"/>
        <c:axId val="0"/>
      </c:bar3DChart>
      <c:catAx>
        <c:axId val="2573551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365120"/>
        <c:crosses val="autoZero"/>
        <c:auto val="1"/>
        <c:lblAlgn val="ctr"/>
        <c:lblOffset val="100"/>
        <c:tickLblSkip val="1"/>
        <c:tickMarkSkip val="1"/>
      </c:catAx>
      <c:valAx>
        <c:axId val="257365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35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FLORES!$A$22:$A$33</c:f>
              <c:strCache>
                <c:ptCount val="2"/>
                <c:pt idx="0">
                  <c:v>FEBRUARY 13-19</c:v>
                </c:pt>
                <c:pt idx="1">
                  <c:v>MARCH 1-12</c:v>
                </c:pt>
              </c:strCache>
            </c:strRef>
          </c:cat>
          <c:val>
            <c:numRef>
              <c:f>FLORES!$C$22:$C$33</c:f>
              <c:numCache>
                <c:formatCode>#,##0</c:formatCode>
                <c:ptCount val="2"/>
                <c:pt idx="0">
                  <c:v>29995</c:v>
                </c:pt>
                <c:pt idx="1">
                  <c:v>127070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FLORES!$A$22:$A$33</c:f>
              <c:strCache>
                <c:ptCount val="2"/>
                <c:pt idx="0">
                  <c:v>FEBRUARY 13-19</c:v>
                </c:pt>
                <c:pt idx="1">
                  <c:v>MARCH 1-12</c:v>
                </c:pt>
              </c:strCache>
            </c:strRef>
          </c:cat>
          <c:val>
            <c:numRef>
              <c:f>FLORES!$D$22:$D$33</c:f>
              <c:numCache>
                <c:formatCode>#,##0</c:formatCode>
                <c:ptCount val="2"/>
                <c:pt idx="0">
                  <c:v>314285</c:v>
                </c:pt>
                <c:pt idx="1">
                  <c:v>212903</c:v>
                </c:pt>
              </c:numCache>
            </c:numRef>
          </c:val>
        </c:ser>
        <c:shape val="box"/>
        <c:axId val="257410944"/>
        <c:axId val="257412480"/>
        <c:axId val="0"/>
      </c:bar3DChart>
      <c:catAx>
        <c:axId val="2574109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412480"/>
        <c:crosses val="autoZero"/>
        <c:auto val="1"/>
        <c:lblAlgn val="ctr"/>
        <c:lblOffset val="100"/>
        <c:tickLblSkip val="1"/>
        <c:tickMarkSkip val="1"/>
      </c:catAx>
      <c:valAx>
        <c:axId val="257412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410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AQUINO!$A$22:$A$33</c:f>
              <c:strCache>
                <c:ptCount val="1"/>
                <c:pt idx="0">
                  <c:v>FEBRUARY 6-17</c:v>
                </c:pt>
              </c:strCache>
            </c:strRef>
          </c:cat>
          <c:val>
            <c:numRef>
              <c:f>AQUINO!$C$22:$C$33</c:f>
              <c:numCache>
                <c:formatCode>#,##0</c:formatCode>
                <c:ptCount val="1"/>
                <c:pt idx="0">
                  <c:v>45190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AQUINO!$A$22:$A$33</c:f>
              <c:strCache>
                <c:ptCount val="1"/>
                <c:pt idx="0">
                  <c:v>FEBRUARY 6-17</c:v>
                </c:pt>
              </c:strCache>
            </c:strRef>
          </c:cat>
          <c:val>
            <c:numRef>
              <c:f>AQUINO!$D$22:$D$33</c:f>
              <c:numCache>
                <c:formatCode>#,##0</c:formatCode>
                <c:ptCount val="1"/>
                <c:pt idx="0">
                  <c:v>451785</c:v>
                </c:pt>
              </c:numCache>
            </c:numRef>
          </c:val>
        </c:ser>
        <c:shape val="box"/>
        <c:axId val="257564672"/>
        <c:axId val="257566208"/>
        <c:axId val="0"/>
      </c:bar3DChart>
      <c:catAx>
        <c:axId val="2575646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566208"/>
        <c:crosses val="autoZero"/>
        <c:auto val="1"/>
        <c:lblAlgn val="ctr"/>
        <c:lblOffset val="100"/>
        <c:tickLblSkip val="1"/>
        <c:tickMarkSkip val="1"/>
      </c:catAx>
      <c:valAx>
        <c:axId val="257566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564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CELEBRADO!$A$22:$A$33</c:f>
              <c:strCache>
                <c:ptCount val="1"/>
                <c:pt idx="0">
                  <c:v>FEBRUARY</c:v>
                </c:pt>
              </c:strCache>
            </c:strRef>
          </c:cat>
          <c:val>
            <c:numRef>
              <c:f>CELEBRADO!$C$22:$C$33</c:f>
              <c:numCache>
                <c:formatCode>#,##0</c:formatCode>
                <c:ptCount val="1"/>
                <c:pt idx="0">
                  <c:v>145965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CELEBRADO!$A$22:$A$33</c:f>
              <c:strCache>
                <c:ptCount val="1"/>
                <c:pt idx="0">
                  <c:v>FEBRUARY</c:v>
                </c:pt>
              </c:strCache>
            </c:strRef>
          </c:cat>
          <c:val>
            <c:numRef>
              <c:f>CELEBRADO!$D$22:$D$33</c:f>
              <c:numCache>
                <c:formatCode>#,##0</c:formatCode>
                <c:ptCount val="1"/>
                <c:pt idx="0">
                  <c:v>550000</c:v>
                </c:pt>
              </c:numCache>
            </c:numRef>
          </c:val>
        </c:ser>
        <c:shape val="box"/>
        <c:axId val="257611648"/>
        <c:axId val="257613184"/>
        <c:axId val="0"/>
      </c:bar3DChart>
      <c:catAx>
        <c:axId val="257611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613184"/>
        <c:crosses val="autoZero"/>
        <c:auto val="1"/>
        <c:lblAlgn val="ctr"/>
        <c:lblOffset val="100"/>
        <c:tickLblSkip val="1"/>
        <c:tickMarkSkip val="1"/>
      </c:catAx>
      <c:valAx>
        <c:axId val="257613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61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songalia!$A$22:$A$33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songalia!$C$22:$C$33</c:f>
              <c:numCache>
                <c:formatCode>#,##0</c:formatCode>
                <c:ptCount val="12"/>
                <c:pt idx="0">
                  <c:v>408535</c:v>
                </c:pt>
                <c:pt idx="1">
                  <c:v>326375</c:v>
                </c:pt>
                <c:pt idx="2">
                  <c:v>713720</c:v>
                </c:pt>
                <c:pt idx="3">
                  <c:v>835585</c:v>
                </c:pt>
                <c:pt idx="4">
                  <c:v>1093920</c:v>
                </c:pt>
                <c:pt idx="5">
                  <c:v>163275</c:v>
                </c:pt>
                <c:pt idx="6">
                  <c:v>970120</c:v>
                </c:pt>
                <c:pt idx="7">
                  <c:v>619915</c:v>
                </c:pt>
                <c:pt idx="8">
                  <c:v>8495</c:v>
                </c:pt>
                <c:pt idx="9">
                  <c:v>274555</c:v>
                </c:pt>
                <c:pt idx="10">
                  <c:v>1440325</c:v>
                </c:pt>
                <c:pt idx="11">
                  <c:v>75480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songalia!$A$22:$A$33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songalia!$D$22:$D$33</c:f>
              <c:numCache>
                <c:formatCode>#,##0</c:formatCode>
                <c:ptCount val="12"/>
                <c:pt idx="0">
                  <c:v>650000</c:v>
                </c:pt>
                <c:pt idx="1">
                  <c:v>650000</c:v>
                </c:pt>
                <c:pt idx="2">
                  <c:v>500000</c:v>
                </c:pt>
                <c:pt idx="3">
                  <c:v>500000</c:v>
                </c:pt>
                <c:pt idx="4">
                  <c:v>650000</c:v>
                </c:pt>
                <c:pt idx="5">
                  <c:v>700000</c:v>
                </c:pt>
                <c:pt idx="6">
                  <c:v>600000</c:v>
                </c:pt>
                <c:pt idx="7">
                  <c:v>600000</c:v>
                </c:pt>
                <c:pt idx="8">
                  <c:v>600000</c:v>
                </c:pt>
                <c:pt idx="9">
                  <c:v>600000</c:v>
                </c:pt>
                <c:pt idx="10">
                  <c:v>550000</c:v>
                </c:pt>
                <c:pt idx="11">
                  <c:v>650000</c:v>
                </c:pt>
              </c:numCache>
            </c:numRef>
          </c:val>
        </c:ser>
        <c:shape val="box"/>
        <c:axId val="257699840"/>
        <c:axId val="257701376"/>
        <c:axId val="0"/>
      </c:bar3DChart>
      <c:catAx>
        <c:axId val="2576998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701376"/>
        <c:crosses val="autoZero"/>
        <c:auto val="1"/>
        <c:lblAlgn val="ctr"/>
        <c:lblOffset val="100"/>
        <c:tickLblSkip val="1"/>
        <c:tickMarkSkip val="1"/>
      </c:catAx>
      <c:valAx>
        <c:axId val="257701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69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(4)'!$A$22:$A$33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(4)'!$C$22:$C$33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(4)'!$A$22:$A$33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(4)'!$D$22:$D$33</c:f>
              <c:numCache>
                <c:formatCode>#,##0</c:formatCode>
                <c:ptCount val="12"/>
              </c:numCache>
            </c:numRef>
          </c:val>
        </c:ser>
        <c:shape val="box"/>
        <c:axId val="257742720"/>
        <c:axId val="257744256"/>
        <c:axId val="0"/>
      </c:bar3DChart>
      <c:catAx>
        <c:axId val="257742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744256"/>
        <c:crosses val="autoZero"/>
        <c:auto val="1"/>
        <c:lblAlgn val="ctr"/>
        <c:lblOffset val="100"/>
        <c:tickLblSkip val="1"/>
        <c:tickMarkSkip val="1"/>
      </c:catAx>
      <c:valAx>
        <c:axId val="257744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74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(5)'!$A$22:$A$33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(5)'!$C$22:$C$33</c:f>
              <c:numCache>
                <c:formatCode>#,##0</c:formatCode>
                <c:ptCount val="2"/>
                <c:pt idx="0">
                  <c:v>121690</c:v>
                </c:pt>
                <c:pt idx="1">
                  <c:v>130975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(5)'!$A$22:$A$33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(5)'!$D$22:$D$33</c:f>
              <c:numCache>
                <c:formatCode>#,##0</c:formatCode>
                <c:ptCount val="2"/>
                <c:pt idx="0">
                  <c:v>650000</c:v>
                </c:pt>
                <c:pt idx="1">
                  <c:v>650000</c:v>
                </c:pt>
              </c:numCache>
            </c:numRef>
          </c:val>
        </c:ser>
        <c:shape val="box"/>
        <c:axId val="257520000"/>
        <c:axId val="257521536"/>
        <c:axId val="0"/>
      </c:bar3DChart>
      <c:catAx>
        <c:axId val="2575200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521536"/>
        <c:crosses val="autoZero"/>
        <c:auto val="1"/>
        <c:lblAlgn val="ctr"/>
        <c:lblOffset val="100"/>
        <c:tickLblSkip val="1"/>
        <c:tickMarkSkip val="1"/>
      </c:catAx>
      <c:valAx>
        <c:axId val="257521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52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(6)'!$A$22:$A$33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(6)'!$C$22:$C$33</c:f>
              <c:numCache>
                <c:formatCode>#,##0</c:formatCode>
                <c:ptCount val="12"/>
                <c:pt idx="1">
                  <c:v>475215</c:v>
                </c:pt>
                <c:pt idx="2">
                  <c:v>581080</c:v>
                </c:pt>
                <c:pt idx="3">
                  <c:v>1840325</c:v>
                </c:pt>
                <c:pt idx="4">
                  <c:v>2060905</c:v>
                </c:pt>
                <c:pt idx="5">
                  <c:v>658470</c:v>
                </c:pt>
                <c:pt idx="6">
                  <c:v>1095520</c:v>
                </c:pt>
                <c:pt idx="7">
                  <c:v>946830</c:v>
                </c:pt>
                <c:pt idx="8">
                  <c:v>541805</c:v>
                </c:pt>
                <c:pt idx="9">
                  <c:v>1049665</c:v>
                </c:pt>
                <c:pt idx="10">
                  <c:v>977360</c:v>
                </c:pt>
                <c:pt idx="11">
                  <c:v>432420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(6)'!$A$22:$A$33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(6)'!$D$22:$D$33</c:f>
              <c:numCache>
                <c:formatCode>#,##0</c:formatCode>
                <c:ptCount val="12"/>
                <c:pt idx="1">
                  <c:v>331034</c:v>
                </c:pt>
                <c:pt idx="2">
                  <c:v>500000</c:v>
                </c:pt>
                <c:pt idx="3">
                  <c:v>500000</c:v>
                </c:pt>
                <c:pt idx="4">
                  <c:v>750000</c:v>
                </c:pt>
                <c:pt idx="5">
                  <c:v>850000</c:v>
                </c:pt>
                <c:pt idx="6">
                  <c:v>850000</c:v>
                </c:pt>
                <c:pt idx="7">
                  <c:v>850000</c:v>
                </c:pt>
                <c:pt idx="8">
                  <c:v>850000</c:v>
                </c:pt>
                <c:pt idx="9">
                  <c:v>750000</c:v>
                </c:pt>
                <c:pt idx="10">
                  <c:v>850000</c:v>
                </c:pt>
                <c:pt idx="11">
                  <c:v>900000</c:v>
                </c:pt>
              </c:numCache>
            </c:numRef>
          </c:val>
        </c:ser>
        <c:shape val="box"/>
        <c:axId val="257767680"/>
        <c:axId val="256966656"/>
        <c:axId val="0"/>
      </c:bar3DChart>
      <c:catAx>
        <c:axId val="257767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966656"/>
        <c:crosses val="autoZero"/>
        <c:auto val="1"/>
        <c:lblAlgn val="ctr"/>
        <c:lblOffset val="100"/>
        <c:tickLblSkip val="1"/>
        <c:tickMarkSkip val="1"/>
      </c:catAx>
      <c:valAx>
        <c:axId val="256966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76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(7)'!$A$22:$A$33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(7)'!$C$22:$C$33</c:f>
              <c:numCache>
                <c:formatCode>#,##0</c:formatCode>
                <c:ptCount val="2"/>
                <c:pt idx="0">
                  <c:v>305045</c:v>
                </c:pt>
                <c:pt idx="1">
                  <c:v>856280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(7)'!$A$22:$A$33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(7)'!$D$22:$D$33</c:f>
              <c:numCache>
                <c:formatCode>#,##0</c:formatCode>
                <c:ptCount val="2"/>
                <c:pt idx="0">
                  <c:v>900000</c:v>
                </c:pt>
                <c:pt idx="1">
                  <c:v>900000</c:v>
                </c:pt>
              </c:numCache>
            </c:numRef>
          </c:val>
        </c:ser>
        <c:shape val="box"/>
        <c:axId val="258093440"/>
        <c:axId val="258094976"/>
        <c:axId val="0"/>
      </c:bar3DChart>
      <c:catAx>
        <c:axId val="2580934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094976"/>
        <c:crosses val="autoZero"/>
        <c:auto val="1"/>
        <c:lblAlgn val="ctr"/>
        <c:lblOffset val="100"/>
        <c:tickLblSkip val="1"/>
        <c:tickMarkSkip val="1"/>
      </c:catAx>
      <c:valAx>
        <c:axId val="258094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093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138511328522009"/>
          <c:h val="0.5930956830785361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ROBELO!$A$22:$A$28</c:f>
              <c:strCache>
                <c:ptCount val="7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</c:strCache>
            </c:strRef>
          </c:cat>
          <c:val>
            <c:numRef>
              <c:f>ROBELO!$C$22:$C$28</c:f>
              <c:numCache>
                <c:formatCode>#,##0</c:formatCode>
                <c:ptCount val="7"/>
                <c:pt idx="0">
                  <c:v>0</c:v>
                </c:pt>
                <c:pt idx="1">
                  <c:v>84375</c:v>
                </c:pt>
                <c:pt idx="2">
                  <c:v>365325</c:v>
                </c:pt>
                <c:pt idx="3">
                  <c:v>371790</c:v>
                </c:pt>
                <c:pt idx="4">
                  <c:v>528185</c:v>
                </c:pt>
                <c:pt idx="5">
                  <c:v>633890</c:v>
                </c:pt>
                <c:pt idx="6">
                  <c:v>242135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ROBELO!$A$22:$A$28</c:f>
              <c:strCache>
                <c:ptCount val="7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</c:strCache>
            </c:strRef>
          </c:cat>
          <c:val>
            <c:numRef>
              <c:f>ROBELO!$D$22:$D$28</c:f>
              <c:numCache>
                <c:formatCode>#,##0</c:formatCode>
                <c:ptCount val="7"/>
                <c:pt idx="0">
                  <c:v>99999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550000</c:v>
                </c:pt>
              </c:numCache>
            </c:numRef>
          </c:val>
        </c:ser>
        <c:shape val="box"/>
        <c:axId val="255663488"/>
        <c:axId val="255710336"/>
        <c:axId val="0"/>
      </c:bar3DChart>
      <c:catAx>
        <c:axId val="2556634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710336"/>
        <c:crosses val="autoZero"/>
        <c:auto val="1"/>
        <c:lblAlgn val="ctr"/>
        <c:lblOffset val="100"/>
        <c:tickLblSkip val="1"/>
        <c:tickMarkSkip val="1"/>
      </c:catAx>
      <c:valAx>
        <c:axId val="255710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66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'.'!$A$22:$A$33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'.'!$C$22:$C$33</c:f>
              <c:numCache>
                <c:formatCode>#,##0</c:formatCode>
                <c:ptCount val="2"/>
                <c:pt idx="0">
                  <c:v>305045</c:v>
                </c:pt>
                <c:pt idx="1">
                  <c:v>856280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'.'!$A$22:$A$33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'.'!$D$22:$D$33</c:f>
              <c:numCache>
                <c:formatCode>#,##0</c:formatCode>
                <c:ptCount val="2"/>
                <c:pt idx="0">
                  <c:v>900000</c:v>
                </c:pt>
                <c:pt idx="1">
                  <c:v>900000</c:v>
                </c:pt>
              </c:numCache>
            </c:numRef>
          </c:val>
        </c:ser>
        <c:shape val="box"/>
        <c:axId val="258140416"/>
        <c:axId val="257953792"/>
        <c:axId val="0"/>
      </c:bar3DChart>
      <c:catAx>
        <c:axId val="258140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953792"/>
        <c:crosses val="autoZero"/>
        <c:auto val="1"/>
        <c:lblAlgn val="ctr"/>
        <c:lblOffset val="100"/>
        <c:tickLblSkip val="1"/>
        <c:tickMarkSkip val="1"/>
      </c:catAx>
      <c:valAx>
        <c:axId val="257953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14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VILLANUEVA!$A$22:$A$33</c:f>
              <c:strCache>
                <c:ptCount val="2"/>
                <c:pt idx="0">
                  <c:v>FEBRUARY</c:v>
                </c:pt>
                <c:pt idx="1">
                  <c:v>MARCH 1-8</c:v>
                </c:pt>
              </c:strCache>
            </c:strRef>
          </c:cat>
          <c:val>
            <c:numRef>
              <c:f>VILLANUEVA!$C$22:$C$33</c:f>
              <c:numCache>
                <c:formatCode>#,##0</c:formatCode>
                <c:ptCount val="2"/>
                <c:pt idx="0">
                  <c:v>0</c:v>
                </c:pt>
                <c:pt idx="1">
                  <c:v>28995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VILLANUEVA!$A$22:$A$33</c:f>
              <c:strCache>
                <c:ptCount val="2"/>
                <c:pt idx="0">
                  <c:v>FEBRUARY</c:v>
                </c:pt>
                <c:pt idx="1">
                  <c:v>MARCH 1-8</c:v>
                </c:pt>
              </c:strCache>
            </c:strRef>
          </c:cat>
          <c:val>
            <c:numRef>
              <c:f>VILLANUEVA!$D$22:$D$33</c:f>
              <c:numCache>
                <c:formatCode>#,##0</c:formatCode>
                <c:ptCount val="2"/>
                <c:pt idx="0">
                  <c:v>98214</c:v>
                </c:pt>
                <c:pt idx="1">
                  <c:v>141935</c:v>
                </c:pt>
              </c:numCache>
            </c:numRef>
          </c:val>
        </c:ser>
        <c:shape val="box"/>
        <c:axId val="258150784"/>
        <c:axId val="258152320"/>
        <c:axId val="0"/>
      </c:bar3DChart>
      <c:catAx>
        <c:axId val="2581507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152320"/>
        <c:crosses val="autoZero"/>
        <c:auto val="1"/>
        <c:lblAlgn val="ctr"/>
        <c:lblOffset val="100"/>
        <c:tickLblSkip val="1"/>
        <c:tickMarkSkip val="1"/>
      </c:catAx>
      <c:valAx>
        <c:axId val="258152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15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PANGANIBAN!$A$22:$A$33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1-8</c:v>
                </c:pt>
              </c:strCache>
            </c:strRef>
          </c:cat>
          <c:val>
            <c:numRef>
              <c:f>PANGANIBAN!$C$22:$C$33</c:f>
              <c:numCache>
                <c:formatCode>#,##0</c:formatCode>
                <c:ptCount val="8"/>
                <c:pt idx="0">
                  <c:v>82990</c:v>
                </c:pt>
                <c:pt idx="1">
                  <c:v>136490</c:v>
                </c:pt>
                <c:pt idx="2">
                  <c:v>132955</c:v>
                </c:pt>
                <c:pt idx="3">
                  <c:v>165870</c:v>
                </c:pt>
                <c:pt idx="4">
                  <c:v>16195</c:v>
                </c:pt>
                <c:pt idx="5">
                  <c:v>66975</c:v>
                </c:pt>
                <c:pt idx="6">
                  <c:v>132670</c:v>
                </c:pt>
                <c:pt idx="7">
                  <c:v>16990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PANGANIBAN!$A$22:$A$33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1-8</c:v>
                </c:pt>
              </c:strCache>
            </c:strRef>
          </c:cat>
          <c:val>
            <c:numRef>
              <c:f>PANGANIBAN!$D$22:$D$33</c:f>
              <c:numCache>
                <c:formatCode>#,##0</c:formatCode>
                <c:ptCount val="8"/>
                <c:pt idx="0">
                  <c:v>177419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550000</c:v>
                </c:pt>
                <c:pt idx="6">
                  <c:v>550000</c:v>
                </c:pt>
                <c:pt idx="7">
                  <c:v>141935</c:v>
                </c:pt>
              </c:numCache>
            </c:numRef>
          </c:val>
        </c:ser>
        <c:shape val="box"/>
        <c:axId val="258209664"/>
        <c:axId val="258211200"/>
        <c:axId val="0"/>
      </c:bar3DChart>
      <c:catAx>
        <c:axId val="2582096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211200"/>
        <c:crosses val="autoZero"/>
        <c:auto val="1"/>
        <c:lblAlgn val="ctr"/>
        <c:lblOffset val="100"/>
        <c:tickLblSkip val="1"/>
        <c:tickMarkSkip val="1"/>
      </c:catAx>
      <c:valAx>
        <c:axId val="258211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2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FRANCISCO!$A$22:$A$33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1-11</c:v>
                </c:pt>
              </c:strCache>
            </c:strRef>
          </c:cat>
          <c:val>
            <c:numRef>
              <c:f>FRANCISCO!$C$22:$C$33</c:f>
              <c:numCache>
                <c:formatCode>#,##0</c:formatCode>
                <c:ptCount val="8"/>
                <c:pt idx="0">
                  <c:v>98570</c:v>
                </c:pt>
                <c:pt idx="1">
                  <c:v>226635</c:v>
                </c:pt>
                <c:pt idx="2">
                  <c:v>175160</c:v>
                </c:pt>
                <c:pt idx="3">
                  <c:v>235640</c:v>
                </c:pt>
                <c:pt idx="4">
                  <c:v>115655</c:v>
                </c:pt>
                <c:pt idx="5">
                  <c:v>164655</c:v>
                </c:pt>
                <c:pt idx="6">
                  <c:v>135160</c:v>
                </c:pt>
                <c:pt idx="7">
                  <c:v>10695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FRANCISCO!$A$22:$A$33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1-11</c:v>
                </c:pt>
              </c:strCache>
            </c:strRef>
          </c:cat>
          <c:val>
            <c:numRef>
              <c:f>FRANCISCO!$D$22:$D$33</c:f>
              <c:numCache>
                <c:formatCode>#,##0</c:formatCode>
                <c:ptCount val="8"/>
                <c:pt idx="0">
                  <c:v>416675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550000</c:v>
                </c:pt>
                <c:pt idx="6">
                  <c:v>550000</c:v>
                </c:pt>
                <c:pt idx="7">
                  <c:v>195161</c:v>
                </c:pt>
              </c:numCache>
            </c:numRef>
          </c:val>
        </c:ser>
        <c:shape val="box"/>
        <c:axId val="257904640"/>
        <c:axId val="257906176"/>
        <c:axId val="0"/>
      </c:bar3DChart>
      <c:catAx>
        <c:axId val="2579046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906176"/>
        <c:crosses val="autoZero"/>
        <c:auto val="1"/>
        <c:lblAlgn val="ctr"/>
        <c:lblOffset val="100"/>
        <c:tickLblSkip val="1"/>
        <c:tickMarkSkip val="1"/>
      </c:catAx>
      <c:valAx>
        <c:axId val="257906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90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ORLANDA!$A$22:$A$33</c:f>
              <c:strCache>
                <c:ptCount val="9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1-11</c:v>
                </c:pt>
              </c:strCache>
            </c:strRef>
          </c:cat>
          <c:val>
            <c:numRef>
              <c:f>ORLANDA!$C$22:$C$33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10695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ORLANDA!$A$22:$A$33</c:f>
              <c:strCache>
                <c:ptCount val="9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1-11</c:v>
                </c:pt>
              </c:strCache>
            </c:strRef>
          </c:cat>
          <c:val>
            <c:numRef>
              <c:f>ORLANDA!$D$22:$D$33</c:f>
              <c:numCache>
                <c:formatCode>#,##0</c:formatCode>
                <c:ptCount val="9"/>
                <c:pt idx="0">
                  <c:v>258064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550000</c:v>
                </c:pt>
                <c:pt idx="7">
                  <c:v>550000</c:v>
                </c:pt>
                <c:pt idx="8">
                  <c:v>283870</c:v>
                </c:pt>
              </c:numCache>
            </c:numRef>
          </c:val>
        </c:ser>
        <c:shape val="box"/>
        <c:axId val="257947520"/>
        <c:axId val="257949056"/>
        <c:axId val="0"/>
      </c:bar3DChart>
      <c:catAx>
        <c:axId val="2579475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949056"/>
        <c:crosses val="autoZero"/>
        <c:auto val="1"/>
        <c:lblAlgn val="ctr"/>
        <c:lblOffset val="100"/>
        <c:tickLblSkip val="1"/>
        <c:tickMarkSkip val="1"/>
      </c:catAx>
      <c:valAx>
        <c:axId val="257949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94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8779757345506924E-2"/>
          <c:w val="0.91185298586371843"/>
          <c:h val="0.559048990471532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SINGSON!$A$22:$A$31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1-14</c:v>
                </c:pt>
              </c:strCache>
            </c:strRef>
          </c:cat>
          <c:val>
            <c:numRef>
              <c:f>SINGSON!$C$22:$C$31</c:f>
              <c:numCache>
                <c:formatCode>#,##0</c:formatCode>
                <c:ptCount val="8"/>
                <c:pt idx="0">
                  <c:v>10695</c:v>
                </c:pt>
                <c:pt idx="1">
                  <c:v>174065</c:v>
                </c:pt>
                <c:pt idx="2">
                  <c:v>449630</c:v>
                </c:pt>
                <c:pt idx="3">
                  <c:v>152270</c:v>
                </c:pt>
                <c:pt idx="4">
                  <c:v>212875</c:v>
                </c:pt>
                <c:pt idx="5">
                  <c:v>94685</c:v>
                </c:pt>
                <c:pt idx="6">
                  <c:v>99275</c:v>
                </c:pt>
                <c:pt idx="7">
                  <c:v>189775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SINGSON!$A$22:$A$31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1-14</c:v>
                </c:pt>
              </c:strCache>
            </c:strRef>
          </c:cat>
          <c:val>
            <c:numRef>
              <c:f>SINGSON!$D$22:$D$31</c:f>
              <c:numCache>
                <c:formatCode>#,##0</c:formatCode>
                <c:ptCount val="8"/>
                <c:pt idx="0">
                  <c:v>349999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58498560"/>
        <c:axId val="258500096"/>
        <c:axId val="0"/>
      </c:bar3DChart>
      <c:catAx>
        <c:axId val="2584985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00096"/>
        <c:crosses val="autoZero"/>
        <c:auto val="1"/>
        <c:lblAlgn val="ctr"/>
        <c:lblOffset val="100"/>
        <c:tickLblSkip val="1"/>
        <c:tickMarkSkip val="1"/>
      </c:catAx>
      <c:valAx>
        <c:axId val="25850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9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ODIAMAR!$A$22:$A$33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 1-27</c:v>
                </c:pt>
              </c:strCache>
            </c:strRef>
          </c:cat>
          <c:val>
            <c:numRef>
              <c:f>ODIAMAR!$C$22:$C$33</c:f>
              <c:numCache>
                <c:formatCode>#,##0</c:formatCode>
                <c:ptCount val="5"/>
                <c:pt idx="0">
                  <c:v>70685</c:v>
                </c:pt>
                <c:pt idx="1">
                  <c:v>99965</c:v>
                </c:pt>
                <c:pt idx="2">
                  <c:v>43880</c:v>
                </c:pt>
                <c:pt idx="3">
                  <c:v>16195</c:v>
                </c:pt>
                <c:pt idx="4">
                  <c:v>121870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ODIAMAR!$A$22:$A$33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 1-27</c:v>
                </c:pt>
              </c:strCache>
            </c:strRef>
          </c:cat>
          <c:val>
            <c:numRef>
              <c:f>ODIAMAR!$D$22:$D$33</c:f>
              <c:numCache>
                <c:formatCode>#,##0</c:formatCode>
                <c:ptCount val="5"/>
                <c:pt idx="0">
                  <c:v>416666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496774</c:v>
                </c:pt>
              </c:numCache>
            </c:numRef>
          </c:val>
        </c:ser>
        <c:shape val="box"/>
        <c:axId val="258545536"/>
        <c:axId val="258547072"/>
        <c:axId val="0"/>
      </c:bar3DChart>
      <c:catAx>
        <c:axId val="258545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47072"/>
        <c:crosses val="autoZero"/>
        <c:auto val="1"/>
        <c:lblAlgn val="ctr"/>
        <c:lblOffset val="100"/>
        <c:tickLblSkip val="1"/>
        <c:tickMarkSkip val="1"/>
      </c:catAx>
      <c:valAx>
        <c:axId val="258547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4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1-17</c:v>
                </c:pt>
              </c:strCache>
            </c:strRef>
          </c:cat>
          <c:val>
            <c:numRef>
              <c:f>ABIN!$C$22:$C$33</c:f>
              <c:numCache>
                <c:formatCode>#,##0</c:formatCode>
                <c:ptCount val="3"/>
                <c:pt idx="0">
                  <c:v>0</c:v>
                </c:pt>
                <c:pt idx="1">
                  <c:v>58380</c:v>
                </c:pt>
                <c:pt idx="2">
                  <c:v>8495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1-17</c:v>
                </c:pt>
              </c:strCache>
            </c:strRef>
          </c:cat>
          <c:val>
            <c:numRef>
              <c:f>ABIN!$D$22:$D$33</c:f>
              <c:numCache>
                <c:formatCode>#,##0</c:formatCode>
                <c:ptCount val="3"/>
                <c:pt idx="0">
                  <c:v>514516</c:v>
                </c:pt>
                <c:pt idx="1">
                  <c:v>550000</c:v>
                </c:pt>
                <c:pt idx="2">
                  <c:v>301612</c:v>
                </c:pt>
              </c:numCache>
            </c:numRef>
          </c:val>
        </c:ser>
        <c:shape val="box"/>
        <c:axId val="258949120"/>
        <c:axId val="258950656"/>
        <c:axId val="0"/>
      </c:bar3DChart>
      <c:catAx>
        <c:axId val="2589491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950656"/>
        <c:crosses val="autoZero"/>
        <c:auto val="1"/>
        <c:lblAlgn val="ctr"/>
        <c:lblOffset val="100"/>
        <c:tickLblSkip val="1"/>
        <c:tickMarkSkip val="1"/>
      </c:catAx>
      <c:valAx>
        <c:axId val="258950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949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CAMENSE!$A$22:$A$33</c:f>
              <c:strCache>
                <c:ptCount val="2"/>
                <c:pt idx="0">
                  <c:v>FEBRUARY</c:v>
                </c:pt>
                <c:pt idx="1">
                  <c:v>MARCH </c:v>
                </c:pt>
              </c:strCache>
            </c:strRef>
          </c:cat>
          <c:val>
            <c:numRef>
              <c:f>CAMENSE!$C$22:$C$33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CAMENSE!$A$22:$A$33</c:f>
              <c:strCache>
                <c:ptCount val="2"/>
                <c:pt idx="0">
                  <c:v>FEBRUARY</c:v>
                </c:pt>
                <c:pt idx="1">
                  <c:v>MARCH </c:v>
                </c:pt>
              </c:strCache>
            </c:strRef>
          </c:cat>
          <c:val>
            <c:numRef>
              <c:f>CAMENSE!$D$22:$D$33</c:f>
              <c:numCache>
                <c:formatCode>#,##0</c:formatCode>
                <c:ptCount val="2"/>
                <c:pt idx="0">
                  <c:v>412499</c:v>
                </c:pt>
                <c:pt idx="1">
                  <c:v>550000</c:v>
                </c:pt>
              </c:numCache>
            </c:numRef>
          </c:val>
        </c:ser>
        <c:shape val="box"/>
        <c:axId val="258672512"/>
        <c:axId val="258674048"/>
        <c:axId val="0"/>
      </c:bar3DChart>
      <c:catAx>
        <c:axId val="2586725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74048"/>
        <c:crosses val="autoZero"/>
        <c:auto val="1"/>
        <c:lblAlgn val="ctr"/>
        <c:lblOffset val="100"/>
        <c:tickLblSkip val="1"/>
        <c:tickMarkSkip val="1"/>
      </c:catAx>
      <c:valAx>
        <c:axId val="258674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72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TABULA!$A$22:$A$33</c:f>
              <c:strCache>
                <c:ptCount val="4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 1-19</c:v>
                </c:pt>
              </c:strCache>
            </c:strRef>
          </c:cat>
          <c:val>
            <c:numRef>
              <c:f>TABULA!$C$22:$C$33</c:f>
              <c:numCache>
                <c:formatCode>#,##0</c:formatCode>
                <c:ptCount val="4"/>
                <c:pt idx="0">
                  <c:v>2901300</c:v>
                </c:pt>
                <c:pt idx="1">
                  <c:v>2732260</c:v>
                </c:pt>
                <c:pt idx="2">
                  <c:v>2174100</c:v>
                </c:pt>
                <c:pt idx="3">
                  <c:v>2737600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TABULA!$A$22:$A$33</c:f>
              <c:strCache>
                <c:ptCount val="4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 1-19</c:v>
                </c:pt>
              </c:strCache>
            </c:strRef>
          </c:cat>
          <c:val>
            <c:numRef>
              <c:f>TABULA!$D$22:$D$33</c:f>
              <c:numCache>
                <c:formatCode>#,##0</c:formatCode>
                <c:ptCount val="4"/>
                <c:pt idx="0">
                  <c:v>550000</c:v>
                </c:pt>
                <c:pt idx="1">
                  <c:v>1300000</c:v>
                </c:pt>
                <c:pt idx="2">
                  <c:v>1450000</c:v>
                </c:pt>
                <c:pt idx="3">
                  <c:v>1650000</c:v>
                </c:pt>
              </c:numCache>
            </c:numRef>
          </c:val>
        </c:ser>
        <c:shape val="box"/>
        <c:axId val="259084288"/>
        <c:axId val="259085824"/>
        <c:axId val="0"/>
      </c:bar3DChart>
      <c:catAx>
        <c:axId val="2590842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085824"/>
        <c:crosses val="autoZero"/>
        <c:auto val="1"/>
        <c:lblAlgn val="ctr"/>
        <c:lblOffset val="100"/>
        <c:tickLblSkip val="1"/>
        <c:tickMarkSkip val="1"/>
      </c:catAx>
      <c:valAx>
        <c:axId val="259085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08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0859353345173444"/>
          <c:h val="0.5930956830785361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VILLAVER!$A$22:$A$27</c:f>
              <c:strCache>
                <c:ptCount val="6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</c:strCache>
            </c:strRef>
          </c:cat>
          <c:val>
            <c:numRef>
              <c:f>VILLAVER!$C$22:$C$27</c:f>
              <c:numCache>
                <c:formatCode>#,##0</c:formatCode>
                <c:ptCount val="6"/>
                <c:pt idx="0">
                  <c:v>320740</c:v>
                </c:pt>
                <c:pt idx="1">
                  <c:v>312830</c:v>
                </c:pt>
                <c:pt idx="2">
                  <c:v>138575</c:v>
                </c:pt>
                <c:pt idx="3">
                  <c:v>333630</c:v>
                </c:pt>
                <c:pt idx="4">
                  <c:v>322935</c:v>
                </c:pt>
                <c:pt idx="5">
                  <c:v>433615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VILLAVER!$A$22:$A$27</c:f>
              <c:strCache>
                <c:ptCount val="6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</c:strCache>
            </c:strRef>
          </c:cat>
          <c:val>
            <c:numRef>
              <c:f>VILLAVER!$D$22:$D$27</c:f>
              <c:numCache>
                <c:formatCode>#,##0</c:formatCode>
                <c:ptCount val="6"/>
                <c:pt idx="0">
                  <c:v>129032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</c:numCache>
            </c:numRef>
          </c:val>
        </c:ser>
        <c:shape val="box"/>
        <c:axId val="255809024"/>
        <c:axId val="255810560"/>
        <c:axId val="0"/>
      </c:bar3DChart>
      <c:catAx>
        <c:axId val="2558090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810560"/>
        <c:crosses val="autoZero"/>
        <c:auto val="1"/>
        <c:lblAlgn val="ctr"/>
        <c:lblOffset val="100"/>
        <c:tickLblSkip val="1"/>
        <c:tickMarkSkip val="1"/>
      </c:catAx>
      <c:valAx>
        <c:axId val="255810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80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'SAN LUIS'!$A$22:$A$33</c:f>
              <c:strCache>
                <c:ptCount val="2"/>
                <c:pt idx="0">
                  <c:v>FEBRUARY</c:v>
                </c:pt>
                <c:pt idx="1">
                  <c:v>MARCH 1-19</c:v>
                </c:pt>
              </c:strCache>
            </c:strRef>
          </c:cat>
          <c:val>
            <c:numRef>
              <c:f>'SAN LUIS'!$C$22:$C$33</c:f>
              <c:numCache>
                <c:formatCode>#,##0</c:formatCode>
                <c:ptCount val="2"/>
                <c:pt idx="0">
                  <c:v>100480</c:v>
                </c:pt>
                <c:pt idx="1">
                  <c:v>526820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'SAN LUIS'!$A$22:$A$33</c:f>
              <c:strCache>
                <c:ptCount val="2"/>
                <c:pt idx="0">
                  <c:v>FEBRUARY</c:v>
                </c:pt>
                <c:pt idx="1">
                  <c:v>MARCH 1-19</c:v>
                </c:pt>
              </c:strCache>
            </c:strRef>
          </c:cat>
          <c:val>
            <c:numRef>
              <c:f>'SAN LUIS'!$D$22:$D$33</c:f>
              <c:numCache>
                <c:formatCode>#,##0</c:formatCode>
                <c:ptCount val="2"/>
                <c:pt idx="0">
                  <c:v>364285</c:v>
                </c:pt>
                <c:pt idx="1">
                  <c:v>600000</c:v>
                </c:pt>
              </c:numCache>
            </c:numRef>
          </c:val>
        </c:ser>
        <c:shape val="box"/>
        <c:axId val="259139456"/>
        <c:axId val="259140992"/>
        <c:axId val="0"/>
      </c:bar3DChart>
      <c:catAx>
        <c:axId val="2591394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140992"/>
        <c:crosses val="autoZero"/>
        <c:auto val="1"/>
        <c:lblAlgn val="ctr"/>
        <c:lblOffset val="100"/>
        <c:tickLblSkip val="1"/>
        <c:tickMarkSkip val="1"/>
      </c:catAx>
      <c:valAx>
        <c:axId val="259140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13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LAGATIC!$A$22:$A$33</c:f>
              <c:strCache>
                <c:ptCount val="2"/>
                <c:pt idx="0">
                  <c:v>FEBRUARY</c:v>
                </c:pt>
                <c:pt idx="1">
                  <c:v>MARCH</c:v>
                </c:pt>
              </c:strCache>
            </c:strRef>
          </c:cat>
          <c:val>
            <c:numRef>
              <c:f>LAGATIC!$C$22:$C$33</c:f>
              <c:numCache>
                <c:formatCode>#,##0</c:formatCode>
                <c:ptCount val="2"/>
                <c:pt idx="0">
                  <c:v>0</c:v>
                </c:pt>
                <c:pt idx="1">
                  <c:v>25485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LAGATIC!$A$22:$A$33</c:f>
              <c:strCache>
                <c:ptCount val="2"/>
                <c:pt idx="0">
                  <c:v>FEBRUARY</c:v>
                </c:pt>
                <c:pt idx="1">
                  <c:v>MARCH</c:v>
                </c:pt>
              </c:strCache>
            </c:strRef>
          </c:cat>
          <c:val>
            <c:numRef>
              <c:f>LAGATIC!$D$22:$D$33</c:f>
              <c:numCache>
                <c:formatCode>#,##0</c:formatCode>
                <c:ptCount val="2"/>
                <c:pt idx="0">
                  <c:v>412499</c:v>
                </c:pt>
                <c:pt idx="1">
                  <c:v>550000</c:v>
                </c:pt>
              </c:numCache>
            </c:numRef>
          </c:val>
        </c:ser>
        <c:shape val="box"/>
        <c:axId val="259223552"/>
        <c:axId val="259225088"/>
        <c:axId val="0"/>
      </c:bar3DChart>
      <c:catAx>
        <c:axId val="2592235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225088"/>
        <c:crosses val="autoZero"/>
        <c:auto val="1"/>
        <c:lblAlgn val="ctr"/>
        <c:lblOffset val="100"/>
        <c:tickLblSkip val="1"/>
        <c:tickMarkSkip val="1"/>
      </c:catAx>
      <c:valAx>
        <c:axId val="259225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223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0859353345173444"/>
          <c:h val="0.5444575507828045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BUYO!$A$22:$A$30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BUYO!$C$22:$C$30</c:f>
              <c:numCache>
                <c:formatCode>#,##0</c:formatCode>
                <c:ptCount val="7"/>
                <c:pt idx="0">
                  <c:v>111480</c:v>
                </c:pt>
                <c:pt idx="1">
                  <c:v>57990</c:v>
                </c:pt>
                <c:pt idx="2">
                  <c:v>201770</c:v>
                </c:pt>
                <c:pt idx="3">
                  <c:v>330825</c:v>
                </c:pt>
                <c:pt idx="4">
                  <c:v>385035</c:v>
                </c:pt>
                <c:pt idx="5">
                  <c:v>228350</c:v>
                </c:pt>
                <c:pt idx="6">
                  <c:v>259845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BUYO!$A$22:$A$30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BUYO!$D$22:$D$30</c:f>
              <c:numCache>
                <c:formatCode>#,##0</c:formatCode>
                <c:ptCount val="7"/>
                <c:pt idx="0">
                  <c:v>333333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301612</c:v>
                </c:pt>
              </c:numCache>
            </c:numRef>
          </c:val>
        </c:ser>
        <c:shape val="box"/>
        <c:axId val="259008384"/>
        <c:axId val="259009920"/>
        <c:axId val="0"/>
      </c:bar3DChart>
      <c:catAx>
        <c:axId val="2590083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009920"/>
        <c:crosses val="autoZero"/>
        <c:auto val="1"/>
        <c:lblAlgn val="ctr"/>
        <c:lblOffset val="100"/>
        <c:tickLblSkip val="1"/>
        <c:tickMarkSkip val="1"/>
      </c:catAx>
      <c:valAx>
        <c:axId val="259009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00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FULLERO!$A$22:$A$33</c:f>
              <c:strCache>
                <c:ptCount val="1"/>
                <c:pt idx="0">
                  <c:v>MARCH 14-18</c:v>
                </c:pt>
              </c:strCache>
            </c:strRef>
          </c:cat>
          <c:val>
            <c:numRef>
              <c:f>FULLERO!$C$22:$C$33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FULLERO!$A$22:$A$33</c:f>
              <c:strCache>
                <c:ptCount val="1"/>
                <c:pt idx="0">
                  <c:v>MARCH 14-18</c:v>
                </c:pt>
              </c:strCache>
            </c:strRef>
          </c:cat>
          <c:val>
            <c:numRef>
              <c:f>FULLERO!$D$22:$D$33</c:f>
              <c:numCache>
                <c:formatCode>#,##0</c:formatCode>
                <c:ptCount val="1"/>
                <c:pt idx="0">
                  <c:v>390322</c:v>
                </c:pt>
              </c:numCache>
            </c:numRef>
          </c:val>
        </c:ser>
        <c:shape val="box"/>
        <c:axId val="258301952"/>
        <c:axId val="258303488"/>
        <c:axId val="0"/>
      </c:bar3DChart>
      <c:catAx>
        <c:axId val="258301952"/>
        <c:scaling>
          <c:orientation val="minMax"/>
        </c:scaling>
        <c:axPos val="b"/>
        <c:numFmt formatCode="mmm\-yy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303488"/>
        <c:crosses val="autoZero"/>
        <c:auto val="1"/>
        <c:lblAlgn val="ctr"/>
        <c:lblOffset val="100"/>
        <c:tickLblSkip val="1"/>
        <c:tickMarkSkip val="1"/>
      </c:catAx>
      <c:valAx>
        <c:axId val="25830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30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MILLAMA1!$A$22:$A$33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MILLAMA1!$C$22:$C$33</c:f>
              <c:numCache>
                <c:formatCode>#,##0</c:formatCode>
                <c:ptCount val="11"/>
                <c:pt idx="0">
                  <c:v>44085</c:v>
                </c:pt>
                <c:pt idx="1">
                  <c:v>0</c:v>
                </c:pt>
                <c:pt idx="2">
                  <c:v>523330</c:v>
                </c:pt>
                <c:pt idx="3">
                  <c:v>233645</c:v>
                </c:pt>
                <c:pt idx="4">
                  <c:v>380605</c:v>
                </c:pt>
                <c:pt idx="5">
                  <c:v>2078765</c:v>
                </c:pt>
                <c:pt idx="6">
                  <c:v>71280</c:v>
                </c:pt>
                <c:pt idx="7">
                  <c:v>25390</c:v>
                </c:pt>
                <c:pt idx="8">
                  <c:v>224255</c:v>
                </c:pt>
                <c:pt idx="9">
                  <c:v>111970</c:v>
                </c:pt>
                <c:pt idx="10">
                  <c:v>78585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MILLAMA1!$A$22:$A$33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MILLAMA1!$D$22:$D$33</c:f>
              <c:numCache>
                <c:formatCode>#,##0</c:formatCode>
                <c:ptCount val="11"/>
                <c:pt idx="0">
                  <c:v>372413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</c:numCache>
            </c:numRef>
          </c:val>
        </c:ser>
        <c:shape val="box"/>
        <c:axId val="258213760"/>
        <c:axId val="258215296"/>
        <c:axId val="0"/>
      </c:bar3DChart>
      <c:catAx>
        <c:axId val="2582137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215296"/>
        <c:crosses val="autoZero"/>
        <c:auto val="1"/>
        <c:lblAlgn val="ctr"/>
        <c:lblOffset val="100"/>
        <c:tickLblSkip val="1"/>
        <c:tickMarkSkip val="1"/>
      </c:catAx>
      <c:valAx>
        <c:axId val="258215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21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'MILLAMA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1-18</c:v>
                </c:pt>
              </c:strCache>
            </c:strRef>
          </c:cat>
          <c:val>
            <c:numRef>
              <c:f>'MILLAMA (2)'!$C$22:$C$33</c:f>
              <c:numCache>
                <c:formatCode>#,##0</c:formatCode>
                <c:ptCount val="3"/>
                <c:pt idx="0">
                  <c:v>28995</c:v>
                </c:pt>
                <c:pt idx="1">
                  <c:v>45190</c:v>
                </c:pt>
                <c:pt idx="2">
                  <c:v>93680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'MILLAMA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1-18</c:v>
                </c:pt>
              </c:strCache>
            </c:strRef>
          </c:cat>
          <c:val>
            <c:numRef>
              <c:f>'MILLAMA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319354</c:v>
                </c:pt>
              </c:numCache>
            </c:numRef>
          </c:val>
        </c:ser>
        <c:shape val="box"/>
        <c:axId val="259559424"/>
        <c:axId val="259560960"/>
        <c:axId val="0"/>
      </c:bar3DChart>
      <c:catAx>
        <c:axId val="2595594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560960"/>
        <c:crosses val="autoZero"/>
        <c:auto val="1"/>
        <c:lblAlgn val="ctr"/>
        <c:lblOffset val="100"/>
        <c:tickLblSkip val="1"/>
        <c:tickMarkSkip val="1"/>
      </c:catAx>
      <c:valAx>
        <c:axId val="259560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559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VILLANUEVA.!$A$22:$A$33</c:f>
              <c:strCache>
                <c:ptCount val="2"/>
                <c:pt idx="0">
                  <c:v>FEBRUARY</c:v>
                </c:pt>
                <c:pt idx="1">
                  <c:v>MARCH 1-15</c:v>
                </c:pt>
              </c:strCache>
            </c:strRef>
          </c:cat>
          <c:val>
            <c:numRef>
              <c:f>VILLANUEVA.!$C$22:$C$33</c:f>
              <c:numCache>
                <c:formatCode>#,##0</c:formatCode>
                <c:ptCount val="2"/>
                <c:pt idx="0">
                  <c:v>0</c:v>
                </c:pt>
                <c:pt idx="1">
                  <c:v>61990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VILLANUEVA.!$A$22:$A$33</c:f>
              <c:strCache>
                <c:ptCount val="2"/>
                <c:pt idx="0">
                  <c:v>FEBRUARY</c:v>
                </c:pt>
                <c:pt idx="1">
                  <c:v>MARCH 1-15</c:v>
                </c:pt>
              </c:strCache>
            </c:strRef>
          </c:cat>
          <c:val>
            <c:numRef>
              <c:f>VILLANUEVA.!$D$22:$D$33</c:f>
              <c:numCache>
                <c:formatCode>#,##0</c:formatCode>
                <c:ptCount val="2"/>
                <c:pt idx="0">
                  <c:v>98214</c:v>
                </c:pt>
                <c:pt idx="1">
                  <c:v>266129</c:v>
                </c:pt>
              </c:numCache>
            </c:numRef>
          </c:val>
        </c:ser>
        <c:shape val="box"/>
        <c:axId val="259594112"/>
        <c:axId val="259595648"/>
        <c:axId val="0"/>
      </c:bar3DChart>
      <c:catAx>
        <c:axId val="2595941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595648"/>
        <c:crosses val="autoZero"/>
        <c:auto val="1"/>
        <c:lblAlgn val="ctr"/>
        <c:lblOffset val="100"/>
        <c:tickLblSkip val="1"/>
        <c:tickMarkSkip val="1"/>
      </c:catAx>
      <c:valAx>
        <c:axId val="259595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59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SUBLAY!$A$22:$A$33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SUBLAY!$C$22:$C$33</c:f>
              <c:numCache>
                <c:formatCode>#,##0</c:formatCode>
                <c:ptCount val="12"/>
                <c:pt idx="0">
                  <c:v>1827800</c:v>
                </c:pt>
                <c:pt idx="1">
                  <c:v>1623190</c:v>
                </c:pt>
                <c:pt idx="2">
                  <c:v>2369610</c:v>
                </c:pt>
                <c:pt idx="3">
                  <c:v>3255275</c:v>
                </c:pt>
                <c:pt idx="4">
                  <c:v>2973480</c:v>
                </c:pt>
                <c:pt idx="5">
                  <c:v>1876220</c:v>
                </c:pt>
                <c:pt idx="6">
                  <c:v>2336025</c:v>
                </c:pt>
                <c:pt idx="7">
                  <c:v>2977445</c:v>
                </c:pt>
                <c:pt idx="8">
                  <c:v>2035290</c:v>
                </c:pt>
                <c:pt idx="9">
                  <c:v>2077645</c:v>
                </c:pt>
                <c:pt idx="10">
                  <c:v>1712000</c:v>
                </c:pt>
                <c:pt idx="11">
                  <c:v>1327355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SUBLAY!$A$22:$A$33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SUBLAY!$D$22:$D$33</c:f>
              <c:numCache>
                <c:formatCode>#,##0</c:formatCode>
                <c:ptCount val="12"/>
                <c:pt idx="0">
                  <c:v>1700000</c:v>
                </c:pt>
                <c:pt idx="1">
                  <c:v>1600000</c:v>
                </c:pt>
                <c:pt idx="2">
                  <c:v>1600000</c:v>
                </c:pt>
                <c:pt idx="3">
                  <c:v>2100000</c:v>
                </c:pt>
                <c:pt idx="4">
                  <c:v>2100000</c:v>
                </c:pt>
                <c:pt idx="5">
                  <c:v>2200000</c:v>
                </c:pt>
                <c:pt idx="6">
                  <c:v>2200000</c:v>
                </c:pt>
                <c:pt idx="7">
                  <c:v>2000000</c:v>
                </c:pt>
                <c:pt idx="8">
                  <c:v>2100000</c:v>
                </c:pt>
                <c:pt idx="9">
                  <c:v>2000000</c:v>
                </c:pt>
                <c:pt idx="10">
                  <c:v>2100000</c:v>
                </c:pt>
                <c:pt idx="11">
                  <c:v>2500000</c:v>
                </c:pt>
              </c:numCache>
            </c:numRef>
          </c:val>
        </c:ser>
        <c:shape val="box"/>
        <c:axId val="259674112"/>
        <c:axId val="259675648"/>
        <c:axId val="0"/>
      </c:bar3DChart>
      <c:catAx>
        <c:axId val="2596741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675648"/>
        <c:crosses val="autoZero"/>
        <c:auto val="1"/>
        <c:lblAlgn val="ctr"/>
        <c:lblOffset val="100"/>
        <c:tickLblSkip val="1"/>
        <c:tickMarkSkip val="1"/>
      </c:catAx>
      <c:valAx>
        <c:axId val="259675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67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'SUBLAY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1-20</c:v>
                </c:pt>
              </c:strCache>
            </c:strRef>
          </c:cat>
          <c:val>
            <c:numRef>
              <c:f>'SUBLAY (2)'!$C$22:$C$33</c:f>
              <c:numCache>
                <c:formatCode>#,##0</c:formatCode>
                <c:ptCount val="3"/>
                <c:pt idx="0">
                  <c:v>1859500</c:v>
                </c:pt>
                <c:pt idx="1">
                  <c:v>2021885</c:v>
                </c:pt>
                <c:pt idx="2">
                  <c:v>181170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'SUBLAY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1-20</c:v>
                </c:pt>
              </c:strCache>
            </c:strRef>
          </c:cat>
          <c:val>
            <c:numRef>
              <c:f>'SUBLAY (2)'!$D$22:$D$33</c:f>
              <c:numCache>
                <c:formatCode>#,##0</c:formatCode>
                <c:ptCount val="3"/>
                <c:pt idx="0">
                  <c:v>2150000</c:v>
                </c:pt>
                <c:pt idx="1">
                  <c:v>2000000</c:v>
                </c:pt>
                <c:pt idx="2">
                  <c:v>1290322</c:v>
                </c:pt>
              </c:numCache>
            </c:numRef>
          </c:val>
        </c:ser>
        <c:shape val="box"/>
        <c:axId val="259716992"/>
        <c:axId val="259718528"/>
        <c:axId val="0"/>
      </c:bar3DChart>
      <c:catAx>
        <c:axId val="2597169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718528"/>
        <c:crosses val="autoZero"/>
        <c:auto val="1"/>
        <c:lblAlgn val="ctr"/>
        <c:lblOffset val="100"/>
        <c:tickLblSkip val="1"/>
        <c:tickMarkSkip val="1"/>
      </c:catAx>
      <c:valAx>
        <c:axId val="25971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71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PAGDATO!$A$22:$A$33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PAGDATO!$C$22:$C$33</c:f>
              <c:numCache>
                <c:formatCode>#,##0</c:formatCode>
                <c:ptCount val="12"/>
                <c:pt idx="0">
                  <c:v>48190</c:v>
                </c:pt>
                <c:pt idx="1">
                  <c:v>46485</c:v>
                </c:pt>
                <c:pt idx="2">
                  <c:v>86980</c:v>
                </c:pt>
                <c:pt idx="3">
                  <c:v>1173665</c:v>
                </c:pt>
                <c:pt idx="4">
                  <c:v>683245</c:v>
                </c:pt>
                <c:pt idx="5">
                  <c:v>132775</c:v>
                </c:pt>
                <c:pt idx="6">
                  <c:v>116080</c:v>
                </c:pt>
                <c:pt idx="7">
                  <c:v>127875</c:v>
                </c:pt>
                <c:pt idx="8">
                  <c:v>130675</c:v>
                </c:pt>
                <c:pt idx="9">
                  <c:v>195465</c:v>
                </c:pt>
                <c:pt idx="10">
                  <c:v>865735</c:v>
                </c:pt>
                <c:pt idx="11">
                  <c:v>658305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PAGDATO!$A$22:$A$33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PAGDATO!$D$22:$D$33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58830336"/>
        <c:axId val="258831872"/>
        <c:axId val="0"/>
      </c:bar3DChart>
      <c:catAx>
        <c:axId val="2588303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31872"/>
        <c:crosses val="autoZero"/>
        <c:auto val="1"/>
        <c:lblAlgn val="ctr"/>
        <c:lblOffset val="100"/>
        <c:tickLblSkip val="1"/>
        <c:tickMarkSkip val="1"/>
      </c:catAx>
      <c:valAx>
        <c:axId val="258831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88387341005452524"/>
          <c:h val="0.5882318698489390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lara!$A$22:$A$33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lara!$C$22:$C$33</c:f>
              <c:numCache>
                <c:formatCode>#,##0</c:formatCode>
                <c:ptCount val="12"/>
                <c:pt idx="0">
                  <c:v>215880</c:v>
                </c:pt>
                <c:pt idx="1">
                  <c:v>105580</c:v>
                </c:pt>
                <c:pt idx="2">
                  <c:v>334080</c:v>
                </c:pt>
                <c:pt idx="3">
                  <c:v>600760</c:v>
                </c:pt>
                <c:pt idx="4">
                  <c:v>286610</c:v>
                </c:pt>
                <c:pt idx="5">
                  <c:v>554580</c:v>
                </c:pt>
                <c:pt idx="6">
                  <c:v>707905</c:v>
                </c:pt>
                <c:pt idx="7">
                  <c:v>369755</c:v>
                </c:pt>
                <c:pt idx="8">
                  <c:v>257025</c:v>
                </c:pt>
                <c:pt idx="9">
                  <c:v>144570</c:v>
                </c:pt>
                <c:pt idx="10">
                  <c:v>135995</c:v>
                </c:pt>
                <c:pt idx="11">
                  <c:v>369020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lara!$A$22:$A$33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lara!$D$22:$D$33</c:f>
              <c:numCache>
                <c:formatCode>#,##0</c:formatCode>
                <c:ptCount val="12"/>
                <c:pt idx="0">
                  <c:v>800000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  <c:pt idx="8">
                  <c:v>550000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55970688"/>
        <c:axId val="255980672"/>
        <c:axId val="0"/>
      </c:bar3DChart>
      <c:catAx>
        <c:axId val="2559706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980672"/>
        <c:crosses val="autoZero"/>
        <c:auto val="1"/>
        <c:lblAlgn val="ctr"/>
        <c:lblOffset val="100"/>
        <c:tickLblSkip val="1"/>
        <c:tickMarkSkip val="1"/>
      </c:catAx>
      <c:valAx>
        <c:axId val="255980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97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'PAGDATO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'PAGDATO (2)'!$C$22:$C$33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347045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'PAGDATO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'PAGDATO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59401600"/>
        <c:axId val="259403136"/>
        <c:axId val="0"/>
      </c:bar3DChart>
      <c:catAx>
        <c:axId val="2594016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403136"/>
        <c:crosses val="autoZero"/>
        <c:auto val="1"/>
        <c:lblAlgn val="ctr"/>
        <c:lblOffset val="100"/>
        <c:tickLblSkip val="1"/>
        <c:tickMarkSkip val="1"/>
      </c:catAx>
      <c:valAx>
        <c:axId val="259403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401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TUYAY!$A$22:$A$33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TUYAY!$C$22:$C$33</c:f>
              <c:numCache>
                <c:formatCode>#,##0</c:formatCode>
                <c:ptCount val="3"/>
                <c:pt idx="0">
                  <c:v>2001605</c:v>
                </c:pt>
                <c:pt idx="1">
                  <c:v>3338695</c:v>
                </c:pt>
                <c:pt idx="2">
                  <c:v>3081645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TUYAY!$A$22:$A$33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TUYAY!$D$22:$D$33</c:f>
              <c:numCache>
                <c:formatCode>#,##0</c:formatCode>
                <c:ptCount val="3"/>
                <c:pt idx="0">
                  <c:v>3000000</c:v>
                </c:pt>
                <c:pt idx="1">
                  <c:v>3000000</c:v>
                </c:pt>
                <c:pt idx="2">
                  <c:v>3000000</c:v>
                </c:pt>
              </c:numCache>
            </c:numRef>
          </c:val>
        </c:ser>
        <c:shape val="box"/>
        <c:axId val="258764800"/>
        <c:axId val="258766336"/>
        <c:axId val="0"/>
      </c:bar3DChart>
      <c:catAx>
        <c:axId val="2587648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66336"/>
        <c:crosses val="autoZero"/>
        <c:auto val="1"/>
        <c:lblAlgn val="ctr"/>
        <c:lblOffset val="100"/>
        <c:tickLblSkip val="1"/>
        <c:tickMarkSkip val="1"/>
      </c:catAx>
      <c:valAx>
        <c:axId val="258766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6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LUMASAG!$A$22:$A$33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LUMASAG!$C$22:$C$33</c:f>
              <c:numCache>
                <c:formatCode>#,##0</c:formatCode>
                <c:ptCount val="12"/>
                <c:pt idx="0">
                  <c:v>1216685</c:v>
                </c:pt>
                <c:pt idx="1">
                  <c:v>505265</c:v>
                </c:pt>
                <c:pt idx="2">
                  <c:v>612560</c:v>
                </c:pt>
                <c:pt idx="3">
                  <c:v>1609730</c:v>
                </c:pt>
                <c:pt idx="4">
                  <c:v>1484070</c:v>
                </c:pt>
                <c:pt idx="5">
                  <c:v>1062270</c:v>
                </c:pt>
                <c:pt idx="6">
                  <c:v>436005</c:v>
                </c:pt>
                <c:pt idx="7">
                  <c:v>784265</c:v>
                </c:pt>
                <c:pt idx="8">
                  <c:v>760640</c:v>
                </c:pt>
                <c:pt idx="9">
                  <c:v>730690</c:v>
                </c:pt>
                <c:pt idx="10">
                  <c:v>865245</c:v>
                </c:pt>
                <c:pt idx="11">
                  <c:v>994785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LUMASAG!$A$22:$A$33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LUMASAG!$D$22:$D$33</c:f>
              <c:numCache>
                <c:formatCode>#,##0</c:formatCode>
                <c:ptCount val="12"/>
                <c:pt idx="0">
                  <c:v>600000</c:v>
                </c:pt>
                <c:pt idx="1">
                  <c:v>900000</c:v>
                </c:pt>
                <c:pt idx="2">
                  <c:v>1000000</c:v>
                </c:pt>
                <c:pt idx="3">
                  <c:v>1000000</c:v>
                </c:pt>
                <c:pt idx="4">
                  <c:v>1150000</c:v>
                </c:pt>
                <c:pt idx="5">
                  <c:v>1150000</c:v>
                </c:pt>
                <c:pt idx="6">
                  <c:v>1150000</c:v>
                </c:pt>
                <c:pt idx="7">
                  <c:v>1050000</c:v>
                </c:pt>
                <c:pt idx="8">
                  <c:v>1050000</c:v>
                </c:pt>
                <c:pt idx="9">
                  <c:v>950000</c:v>
                </c:pt>
                <c:pt idx="10">
                  <c:v>950000</c:v>
                </c:pt>
                <c:pt idx="11">
                  <c:v>850000</c:v>
                </c:pt>
              </c:numCache>
            </c:numRef>
          </c:val>
        </c:ser>
        <c:shape val="box"/>
        <c:axId val="259991424"/>
        <c:axId val="259992960"/>
        <c:axId val="0"/>
      </c:bar3DChart>
      <c:catAx>
        <c:axId val="2599914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992960"/>
        <c:crosses val="autoZero"/>
        <c:auto val="1"/>
        <c:lblAlgn val="ctr"/>
        <c:lblOffset val="100"/>
        <c:tickLblSkip val="1"/>
        <c:tickMarkSkip val="1"/>
      </c:catAx>
      <c:valAx>
        <c:axId val="259992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99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PAITAN!$A$22:$A$33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PAITAN!$C$22:$C$33</c:f>
              <c:numCache>
                <c:formatCode>#,##0</c:formatCode>
                <c:ptCount val="12"/>
                <c:pt idx="0">
                  <c:v>158560</c:v>
                </c:pt>
                <c:pt idx="1">
                  <c:v>153465</c:v>
                </c:pt>
                <c:pt idx="2">
                  <c:v>787550</c:v>
                </c:pt>
                <c:pt idx="3">
                  <c:v>307530</c:v>
                </c:pt>
                <c:pt idx="4">
                  <c:v>776395</c:v>
                </c:pt>
                <c:pt idx="5">
                  <c:v>285120</c:v>
                </c:pt>
                <c:pt idx="6">
                  <c:v>397495</c:v>
                </c:pt>
                <c:pt idx="7">
                  <c:v>481690</c:v>
                </c:pt>
                <c:pt idx="8">
                  <c:v>377195</c:v>
                </c:pt>
                <c:pt idx="9">
                  <c:v>379110</c:v>
                </c:pt>
                <c:pt idx="10">
                  <c:v>436180</c:v>
                </c:pt>
                <c:pt idx="11">
                  <c:v>469180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PAITAN!$A$22:$A$33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PAITAN!$D$22:$D$33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60136960"/>
        <c:axId val="260138496"/>
        <c:axId val="0"/>
      </c:bar3DChart>
      <c:catAx>
        <c:axId val="2601369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38496"/>
        <c:crosses val="autoZero"/>
        <c:auto val="1"/>
        <c:lblAlgn val="ctr"/>
        <c:lblOffset val="100"/>
        <c:tickLblSkip val="1"/>
        <c:tickMarkSkip val="1"/>
      </c:catAx>
      <c:valAx>
        <c:axId val="260138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3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BOLOCON!$A$22:$A$33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BOLOCON!$C$22:$C$33</c:f>
              <c:numCache>
                <c:formatCode>#,##0</c:formatCode>
                <c:ptCount val="12"/>
                <c:pt idx="0">
                  <c:v>554205</c:v>
                </c:pt>
                <c:pt idx="1">
                  <c:v>361330</c:v>
                </c:pt>
                <c:pt idx="2">
                  <c:v>284850</c:v>
                </c:pt>
                <c:pt idx="3">
                  <c:v>763530</c:v>
                </c:pt>
                <c:pt idx="4">
                  <c:v>1101145</c:v>
                </c:pt>
                <c:pt idx="5">
                  <c:v>618949</c:v>
                </c:pt>
                <c:pt idx="6">
                  <c:v>121770</c:v>
                </c:pt>
                <c:pt idx="7">
                  <c:v>192775</c:v>
                </c:pt>
                <c:pt idx="8">
                  <c:v>531520</c:v>
                </c:pt>
                <c:pt idx="9">
                  <c:v>441860</c:v>
                </c:pt>
                <c:pt idx="10">
                  <c:v>164655</c:v>
                </c:pt>
                <c:pt idx="11">
                  <c:v>977460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BOLOCON!$A$22:$A$33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BOLOCON!$D$22:$D$33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600000</c:v>
                </c:pt>
                <c:pt idx="5">
                  <c:v>600000</c:v>
                </c:pt>
                <c:pt idx="6">
                  <c:v>550000</c:v>
                </c:pt>
                <c:pt idx="7">
                  <c:v>550000</c:v>
                </c:pt>
                <c:pt idx="8">
                  <c:v>550000</c:v>
                </c:pt>
                <c:pt idx="9">
                  <c:v>550000</c:v>
                </c:pt>
                <c:pt idx="10">
                  <c:v>550000</c:v>
                </c:pt>
                <c:pt idx="11">
                  <c:v>550000</c:v>
                </c:pt>
              </c:numCache>
            </c:numRef>
          </c:val>
        </c:ser>
        <c:shape val="box"/>
        <c:axId val="260175744"/>
        <c:axId val="260177280"/>
        <c:axId val="0"/>
      </c:bar3DChart>
      <c:catAx>
        <c:axId val="2601757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77280"/>
        <c:crosses val="autoZero"/>
        <c:auto val="1"/>
        <c:lblAlgn val="ctr"/>
        <c:lblOffset val="100"/>
        <c:tickLblSkip val="1"/>
        <c:tickMarkSkip val="1"/>
      </c:catAx>
      <c:valAx>
        <c:axId val="260177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7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'LUMASAG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'LUMASAG (2)'!$C$22:$C$33</c:f>
              <c:numCache>
                <c:formatCode>#,##0</c:formatCode>
                <c:ptCount val="3"/>
                <c:pt idx="0">
                  <c:v>545080</c:v>
                </c:pt>
                <c:pt idx="1">
                  <c:v>1468730</c:v>
                </c:pt>
                <c:pt idx="2">
                  <c:v>1202265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'LUMASAG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'LUMASAG (2)'!$D$22:$D$33</c:f>
              <c:numCache>
                <c:formatCode>#,##0</c:formatCode>
                <c:ptCount val="3"/>
                <c:pt idx="0">
                  <c:v>850000</c:v>
                </c:pt>
                <c:pt idx="1">
                  <c:v>1700000</c:v>
                </c:pt>
                <c:pt idx="2">
                  <c:v>850000</c:v>
                </c:pt>
              </c:numCache>
            </c:numRef>
          </c:val>
        </c:ser>
        <c:shape val="box"/>
        <c:axId val="259366912"/>
        <c:axId val="259368448"/>
        <c:axId val="0"/>
      </c:bar3DChart>
      <c:catAx>
        <c:axId val="259366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368448"/>
        <c:crosses val="autoZero"/>
        <c:auto val="1"/>
        <c:lblAlgn val="ctr"/>
        <c:lblOffset val="100"/>
        <c:tickLblSkip val="1"/>
        <c:tickMarkSkip val="1"/>
      </c:catAx>
      <c:valAx>
        <c:axId val="259368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36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'PAITAN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'PAITAN (2)'!$C$22:$C$33</c:f>
              <c:numCache>
                <c:formatCode>#,##0</c:formatCode>
                <c:ptCount val="3"/>
                <c:pt idx="0">
                  <c:v>414090</c:v>
                </c:pt>
                <c:pt idx="1">
                  <c:v>353295</c:v>
                </c:pt>
                <c:pt idx="2">
                  <c:v>313330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'PAITAN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'PAITAN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59864448"/>
        <c:axId val="259865984"/>
        <c:axId val="0"/>
      </c:bar3DChart>
      <c:catAx>
        <c:axId val="2598644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65984"/>
        <c:crosses val="autoZero"/>
        <c:auto val="1"/>
        <c:lblAlgn val="ctr"/>
        <c:lblOffset val="100"/>
        <c:tickLblSkip val="1"/>
        <c:tickMarkSkip val="1"/>
      </c:catAx>
      <c:valAx>
        <c:axId val="259865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6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'BOLOCON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'BOLOCON (2)'!$C$22:$C$33</c:f>
              <c:numCache>
                <c:formatCode>#,##0</c:formatCode>
                <c:ptCount val="3"/>
                <c:pt idx="0">
                  <c:v>575015</c:v>
                </c:pt>
                <c:pt idx="1">
                  <c:v>683700</c:v>
                </c:pt>
                <c:pt idx="2">
                  <c:v>577515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'BOLOCON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'BOLOCON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59297280"/>
        <c:axId val="259298816"/>
        <c:axId val="0"/>
      </c:bar3DChart>
      <c:catAx>
        <c:axId val="259297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298816"/>
        <c:crosses val="autoZero"/>
        <c:auto val="1"/>
        <c:lblAlgn val="ctr"/>
        <c:lblOffset val="100"/>
        <c:tickLblSkip val="1"/>
        <c:tickMarkSkip val="1"/>
      </c:catAx>
      <c:valAx>
        <c:axId val="259298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29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348271206972653"/>
          <c:h val="0.5979594963081136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AMBATAL!$A$22:$A$30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AMBATAL!$C$22:$C$30</c:f>
              <c:numCache>
                <c:formatCode>#,##0</c:formatCode>
                <c:ptCount val="5"/>
                <c:pt idx="0">
                  <c:v>212645</c:v>
                </c:pt>
                <c:pt idx="1">
                  <c:v>441735</c:v>
                </c:pt>
                <c:pt idx="2">
                  <c:v>305850</c:v>
                </c:pt>
                <c:pt idx="3">
                  <c:v>268745</c:v>
                </c:pt>
                <c:pt idx="4">
                  <c:v>79180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AMBATAL!$A$22:$A$30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AMBATAL!$D$22:$D$30</c:f>
              <c:numCache>
                <c:formatCode>#,##0</c:formatCode>
                <c:ptCount val="5"/>
                <c:pt idx="0">
                  <c:v>183333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59733376"/>
        <c:axId val="259734912"/>
        <c:axId val="0"/>
      </c:bar3DChart>
      <c:catAx>
        <c:axId val="2597333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734912"/>
        <c:crosses val="autoZero"/>
        <c:auto val="1"/>
        <c:lblAlgn val="ctr"/>
        <c:lblOffset val="100"/>
        <c:tickLblSkip val="1"/>
        <c:tickMarkSkip val="1"/>
      </c:catAx>
      <c:valAx>
        <c:axId val="259734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73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185298586371843"/>
          <c:h val="0.4586506939550899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CALINGA!$A$22:$A$31</c:f>
              <c:strCache>
                <c:ptCount val="8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cat>
          <c:val>
            <c:numRef>
              <c:f>CALINGA!$C$22:$C$31</c:f>
              <c:numCache>
                <c:formatCode>#,##0</c:formatCode>
                <c:ptCount val="8"/>
                <c:pt idx="0">
                  <c:v>139765</c:v>
                </c:pt>
                <c:pt idx="1">
                  <c:v>179760</c:v>
                </c:pt>
                <c:pt idx="2">
                  <c:v>255625</c:v>
                </c:pt>
                <c:pt idx="3">
                  <c:v>198560</c:v>
                </c:pt>
                <c:pt idx="4">
                  <c:v>333130</c:v>
                </c:pt>
                <c:pt idx="5">
                  <c:v>80580</c:v>
                </c:pt>
                <c:pt idx="6">
                  <c:v>232660</c:v>
                </c:pt>
                <c:pt idx="7">
                  <c:v>478975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CALINGA!$A$22:$A$31</c:f>
              <c:strCache>
                <c:ptCount val="8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cat>
          <c:val>
            <c:numRef>
              <c:f>CALINGA!$D$22:$D$31</c:f>
              <c:numCache>
                <c:formatCode>#,##0</c:formatCode>
                <c:ptCount val="8"/>
                <c:pt idx="0">
                  <c:v>233333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59817472"/>
        <c:axId val="259819008"/>
        <c:axId val="0"/>
      </c:bar3DChart>
      <c:catAx>
        <c:axId val="2598174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19008"/>
        <c:crosses val="autoZero"/>
        <c:auto val="1"/>
        <c:lblAlgn val="ctr"/>
        <c:lblOffset val="100"/>
        <c:tickLblSkip val="1"/>
        <c:tickMarkSkip val="1"/>
      </c:catAx>
      <c:valAx>
        <c:axId val="259819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17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CANOY!$A$22:$A$33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CANOY!$C$22:$C$33</c:f>
              <c:numCache>
                <c:formatCode>#,##0</c:formatCode>
                <c:ptCount val="12"/>
                <c:pt idx="0">
                  <c:v>222463</c:v>
                </c:pt>
                <c:pt idx="1">
                  <c:v>140860</c:v>
                </c:pt>
                <c:pt idx="2">
                  <c:v>130470</c:v>
                </c:pt>
                <c:pt idx="3">
                  <c:v>470015</c:v>
                </c:pt>
                <c:pt idx="4">
                  <c:v>431785</c:v>
                </c:pt>
                <c:pt idx="5">
                  <c:v>297430</c:v>
                </c:pt>
                <c:pt idx="6">
                  <c:v>229950</c:v>
                </c:pt>
                <c:pt idx="7">
                  <c:v>101665</c:v>
                </c:pt>
                <c:pt idx="8">
                  <c:v>172755</c:v>
                </c:pt>
                <c:pt idx="9">
                  <c:v>192355</c:v>
                </c:pt>
                <c:pt idx="10">
                  <c:v>541685</c:v>
                </c:pt>
                <c:pt idx="11">
                  <c:v>197955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CANOY!$A$22:$A$33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CANOY!$D$22:$D$33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55886848"/>
        <c:axId val="255888384"/>
        <c:axId val="0"/>
      </c:bar3DChart>
      <c:catAx>
        <c:axId val="2558868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888384"/>
        <c:crosses val="autoZero"/>
        <c:auto val="1"/>
        <c:lblAlgn val="ctr"/>
        <c:lblOffset val="100"/>
        <c:tickLblSkip val="1"/>
        <c:tickMarkSkip val="1"/>
      </c:catAx>
      <c:valAx>
        <c:axId val="255888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886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1348271206972653"/>
          <c:h val="0.4878335733325236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BAYOTAS!$A$22:$A$31</c:f>
              <c:strCache>
                <c:ptCount val="8"/>
                <c:pt idx="0">
                  <c:v>SEPTEMBER 18-30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BAYOTAS!$C$22:$C$31</c:f>
              <c:numCache>
                <c:formatCode>#,##0</c:formatCode>
                <c:ptCount val="8"/>
                <c:pt idx="0">
                  <c:v>126265</c:v>
                </c:pt>
                <c:pt idx="1">
                  <c:v>372215</c:v>
                </c:pt>
                <c:pt idx="2">
                  <c:v>301430</c:v>
                </c:pt>
                <c:pt idx="3">
                  <c:v>308830</c:v>
                </c:pt>
                <c:pt idx="4">
                  <c:v>335540</c:v>
                </c:pt>
                <c:pt idx="5">
                  <c:v>168845</c:v>
                </c:pt>
                <c:pt idx="6">
                  <c:v>304835</c:v>
                </c:pt>
                <c:pt idx="7">
                  <c:v>690265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BAYOTAS!$A$22:$A$31</c:f>
              <c:strCache>
                <c:ptCount val="8"/>
                <c:pt idx="0">
                  <c:v>SEPTEMBER 18-30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BAYOTAS!$D$22:$D$31</c:f>
              <c:numCache>
                <c:formatCode>#,##0</c:formatCode>
                <c:ptCount val="8"/>
                <c:pt idx="0">
                  <c:v>216666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59839872"/>
        <c:axId val="259841408"/>
        <c:axId val="0"/>
      </c:bar3DChart>
      <c:catAx>
        <c:axId val="2598398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41408"/>
        <c:crosses val="autoZero"/>
        <c:auto val="1"/>
        <c:lblAlgn val="ctr"/>
        <c:lblOffset val="100"/>
        <c:tickLblSkip val="1"/>
        <c:tickMarkSkip val="1"/>
      </c:catAx>
      <c:valAx>
        <c:axId val="259841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3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ABINA!$C$22:$C$33</c:f>
              <c:numCache>
                <c:formatCode>#,##0</c:formatCode>
                <c:ptCount val="5"/>
                <c:pt idx="0">
                  <c:v>0</c:v>
                </c:pt>
                <c:pt idx="1">
                  <c:v>55480</c:v>
                </c:pt>
                <c:pt idx="2">
                  <c:v>41185</c:v>
                </c:pt>
                <c:pt idx="3">
                  <c:v>62480</c:v>
                </c:pt>
                <c:pt idx="4">
                  <c:v>51285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ABINA!$D$22:$D$33</c:f>
              <c:numCache>
                <c:formatCode>#,##0</c:formatCode>
                <c:ptCount val="5"/>
                <c:pt idx="0">
                  <c:v>99999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0935680"/>
        <c:axId val="260937216"/>
        <c:axId val="0"/>
      </c:bar3DChart>
      <c:catAx>
        <c:axId val="260935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937216"/>
        <c:crosses val="autoZero"/>
        <c:auto val="1"/>
        <c:lblAlgn val="ctr"/>
        <c:lblOffset val="100"/>
        <c:tickLblSkip val="1"/>
        <c:tickMarkSkip val="1"/>
      </c:catAx>
      <c:valAx>
        <c:axId val="260937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93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CALPE!$A$22:$A$33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CALPE!$C$22:$C$33</c:f>
              <c:numCache>
                <c:formatCode>#,##0</c:formatCode>
                <c:ptCount val="5"/>
                <c:pt idx="0">
                  <c:v>0</c:v>
                </c:pt>
                <c:pt idx="1">
                  <c:v>25285</c:v>
                </c:pt>
                <c:pt idx="2">
                  <c:v>19190</c:v>
                </c:pt>
                <c:pt idx="3">
                  <c:v>44385</c:v>
                </c:pt>
                <c:pt idx="4">
                  <c:v>41490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CALPE!$A$22:$A$33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CALPE!$D$22:$D$33</c:f>
              <c:numCache>
                <c:formatCode>#,##0</c:formatCode>
                <c:ptCount val="5"/>
                <c:pt idx="0">
                  <c:v>83333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0970368"/>
        <c:axId val="260971904"/>
        <c:axId val="0"/>
      </c:bar3DChart>
      <c:catAx>
        <c:axId val="2609703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971904"/>
        <c:crosses val="autoZero"/>
        <c:auto val="1"/>
        <c:lblAlgn val="ctr"/>
        <c:lblOffset val="100"/>
        <c:tickLblSkip val="1"/>
        <c:tickMarkSkip val="1"/>
      </c:catAx>
      <c:valAx>
        <c:axId val="260971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970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003824081963678E-2"/>
          <c:y val="5.3915944115934922E-2"/>
          <c:w val="0.91348271206972653"/>
          <c:h val="0.4586506939550899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BUCETA!$A$22:$A$31</c:f>
              <c:strCache>
                <c:ptCount val="8"/>
                <c:pt idx="0">
                  <c:v>SEPTEMBER 23-30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BUCETA!$C$22:$C$31</c:f>
              <c:numCache>
                <c:formatCode>#,##0</c:formatCode>
                <c:ptCount val="8"/>
                <c:pt idx="0">
                  <c:v>72590</c:v>
                </c:pt>
                <c:pt idx="1">
                  <c:v>305240</c:v>
                </c:pt>
                <c:pt idx="2">
                  <c:v>403345</c:v>
                </c:pt>
                <c:pt idx="3">
                  <c:v>149275</c:v>
                </c:pt>
                <c:pt idx="4">
                  <c:v>509920</c:v>
                </c:pt>
                <c:pt idx="5">
                  <c:v>77185</c:v>
                </c:pt>
                <c:pt idx="6">
                  <c:v>452515</c:v>
                </c:pt>
                <c:pt idx="7">
                  <c:v>853930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BUCETA!$A$22:$A$31</c:f>
              <c:strCache>
                <c:ptCount val="8"/>
                <c:pt idx="0">
                  <c:v>SEPTEMBER 23-30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BUCETA!$D$22:$D$31</c:f>
              <c:numCache>
                <c:formatCode>#,##0</c:formatCode>
                <c:ptCount val="8"/>
                <c:pt idx="0">
                  <c:v>133333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600000</c:v>
                </c:pt>
                <c:pt idx="6">
                  <c:v>600000</c:v>
                </c:pt>
                <c:pt idx="7">
                  <c:v>650000</c:v>
                </c:pt>
              </c:numCache>
            </c:numRef>
          </c:val>
        </c:ser>
        <c:shape val="box"/>
        <c:axId val="261054464"/>
        <c:axId val="261056000"/>
        <c:axId val="0"/>
      </c:bar3DChart>
      <c:catAx>
        <c:axId val="2610544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056000"/>
        <c:crosses val="autoZero"/>
        <c:auto val="1"/>
        <c:lblAlgn val="ctr"/>
        <c:lblOffset val="100"/>
        <c:tickLblSkip val="1"/>
        <c:tickMarkSkip val="1"/>
      </c:catAx>
      <c:valAx>
        <c:axId val="261056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05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OCBINA!$C$22:$C$33</c:f>
              <c:numCache>
                <c:formatCode>#,##0</c:formatCode>
                <c:ptCount val="5"/>
                <c:pt idx="0">
                  <c:v>0</c:v>
                </c:pt>
                <c:pt idx="1">
                  <c:v>36650</c:v>
                </c:pt>
                <c:pt idx="2">
                  <c:v>72180</c:v>
                </c:pt>
                <c:pt idx="3">
                  <c:v>28995</c:v>
                </c:pt>
                <c:pt idx="4">
                  <c:v>32995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OCBINA!$D$22:$D$33</c:f>
              <c:numCache>
                <c:formatCode>#,##0</c:formatCode>
                <c:ptCount val="5"/>
                <c:pt idx="0">
                  <c:v>161290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0192128"/>
        <c:axId val="260193664"/>
        <c:axId val="0"/>
      </c:bar3DChart>
      <c:catAx>
        <c:axId val="260192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93664"/>
        <c:crosses val="autoZero"/>
        <c:auto val="1"/>
        <c:lblAlgn val="ctr"/>
        <c:lblOffset val="100"/>
        <c:tickLblSkip val="1"/>
        <c:tickMarkSkip val="1"/>
      </c:catAx>
      <c:valAx>
        <c:axId val="260193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92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'FLORES EG'!$A$22:$A$33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'FLORES EG'!$C$22:$C$33</c:f>
              <c:numCache>
                <c:formatCode>#,##0</c:formatCode>
                <c:ptCount val="5"/>
                <c:pt idx="0">
                  <c:v>0</c:v>
                </c:pt>
                <c:pt idx="2">
                  <c:v>0</c:v>
                </c:pt>
                <c:pt idx="3">
                  <c:v>38380</c:v>
                </c:pt>
                <c:pt idx="4">
                  <c:v>41385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'FLORES EG'!$A$22:$A$33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'FLORES EG'!$D$22:$D$33</c:f>
              <c:numCache>
                <c:formatCode>#,##0</c:formatCode>
                <c:ptCount val="5"/>
                <c:pt idx="0">
                  <c:v>161290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0268032"/>
        <c:axId val="260269568"/>
        <c:axId val="0"/>
      </c:bar3DChart>
      <c:catAx>
        <c:axId val="2602680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269568"/>
        <c:crosses val="autoZero"/>
        <c:auto val="1"/>
        <c:lblAlgn val="ctr"/>
        <c:lblOffset val="100"/>
        <c:tickLblSkip val="1"/>
        <c:tickMarkSkip val="1"/>
      </c:catAx>
      <c:valAx>
        <c:axId val="260269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268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BONGAYAN!$A$22:$A$33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BONGAYAN!$C$22:$C$33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48280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BONGAYAN!$A$22:$A$33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BONGAYAN!$D$22:$D$33</c:f>
              <c:numCache>
                <c:formatCode>#,##0</c:formatCode>
                <c:ptCount val="3"/>
                <c:pt idx="0">
                  <c:v>266129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60843392"/>
        <c:axId val="260844928"/>
        <c:axId val="0"/>
      </c:bar3DChart>
      <c:catAx>
        <c:axId val="2608433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844928"/>
        <c:crosses val="autoZero"/>
        <c:auto val="1"/>
        <c:lblAlgn val="ctr"/>
        <c:lblOffset val="100"/>
        <c:tickLblSkip val="1"/>
        <c:tickMarkSkip val="1"/>
      </c:catAx>
      <c:valAx>
        <c:axId val="260844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84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022325965773188"/>
          <c:h val="0.5736404301602492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GALICHA!$A$22:$A$31</c:f>
              <c:strCache>
                <c:ptCount val="7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</c:strCache>
            </c:strRef>
          </c:cat>
          <c:val>
            <c:numRef>
              <c:f>GALICHA!$C$22:$C$31</c:f>
              <c:numCache>
                <c:formatCode>#,##0</c:formatCode>
                <c:ptCount val="7"/>
                <c:pt idx="0">
                  <c:v>59790</c:v>
                </c:pt>
                <c:pt idx="1">
                  <c:v>173155</c:v>
                </c:pt>
                <c:pt idx="2">
                  <c:v>144855</c:v>
                </c:pt>
                <c:pt idx="3">
                  <c:v>166660</c:v>
                </c:pt>
                <c:pt idx="4">
                  <c:v>50385</c:v>
                </c:pt>
                <c:pt idx="5">
                  <c:v>241950</c:v>
                </c:pt>
                <c:pt idx="6">
                  <c:v>904890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GALICHA!$A$22:$A$31</c:f>
              <c:strCache>
                <c:ptCount val="7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</c:strCache>
            </c:strRef>
          </c:cat>
          <c:val>
            <c:numRef>
              <c:f>GALICHA!$D$22:$D$31</c:f>
              <c:numCache>
                <c:formatCode>#,##0</c:formatCode>
                <c:ptCount val="7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600000</c:v>
                </c:pt>
              </c:numCache>
            </c:numRef>
          </c:val>
        </c:ser>
        <c:shape val="box"/>
        <c:axId val="261394432"/>
        <c:axId val="261395968"/>
        <c:axId val="0"/>
      </c:bar3DChart>
      <c:catAx>
        <c:axId val="2613944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95968"/>
        <c:crosses val="autoZero"/>
        <c:auto val="1"/>
        <c:lblAlgn val="ctr"/>
        <c:lblOffset val="100"/>
        <c:tickLblSkip val="1"/>
        <c:tickMarkSkip val="1"/>
      </c:catAx>
      <c:valAx>
        <c:axId val="261395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9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89555572380375459"/>
          <c:h val="0.559048990471532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MANTE!$A$22:$A$30</c:f>
              <c:strCache>
                <c:ptCount val="5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 1-21</c:v>
                </c:pt>
              </c:strCache>
            </c:strRef>
          </c:cat>
          <c:val>
            <c:numRef>
              <c:f>MANTE!$C$22:$C$30</c:f>
              <c:numCache>
                <c:formatCode>#,##0</c:formatCode>
                <c:ptCount val="5"/>
                <c:pt idx="0">
                  <c:v>594310</c:v>
                </c:pt>
                <c:pt idx="1">
                  <c:v>1696675</c:v>
                </c:pt>
                <c:pt idx="2">
                  <c:v>1621325</c:v>
                </c:pt>
                <c:pt idx="3">
                  <c:v>990055</c:v>
                </c:pt>
                <c:pt idx="4">
                  <c:v>613600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MANTE!$A$22:$A$30</c:f>
              <c:strCache>
                <c:ptCount val="5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 1-21</c:v>
                </c:pt>
              </c:strCache>
            </c:strRef>
          </c:cat>
          <c:val>
            <c:numRef>
              <c:f>MANTE!$D$22:$D$30</c:f>
              <c:numCache>
                <c:formatCode>#,##0</c:formatCode>
                <c:ptCount val="5"/>
                <c:pt idx="0">
                  <c:v>306451</c:v>
                </c:pt>
                <c:pt idx="1">
                  <c:v>550000</c:v>
                </c:pt>
                <c:pt idx="2">
                  <c:v>750000</c:v>
                </c:pt>
                <c:pt idx="3">
                  <c:v>850000</c:v>
                </c:pt>
                <c:pt idx="4">
                  <c:v>1000000</c:v>
                </c:pt>
              </c:numCache>
            </c:numRef>
          </c:val>
        </c:ser>
        <c:shape val="box"/>
        <c:axId val="261433216"/>
        <c:axId val="261434752"/>
        <c:axId val="0"/>
      </c:bar3DChart>
      <c:catAx>
        <c:axId val="2614332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34752"/>
        <c:crosses val="autoZero"/>
        <c:auto val="1"/>
        <c:lblAlgn val="ctr"/>
        <c:lblOffset val="100"/>
        <c:tickLblSkip val="1"/>
        <c:tickMarkSkip val="1"/>
      </c:catAx>
      <c:valAx>
        <c:axId val="261434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33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022325965773188"/>
          <c:h val="0.6028233095376694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MAQUIRAN!$A$22:$A$30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MAQUIRAN!$C$22:$C$30</c:f>
              <c:numCache>
                <c:formatCode>#,##0</c:formatCode>
                <c:ptCount val="6"/>
                <c:pt idx="0">
                  <c:v>0</c:v>
                </c:pt>
                <c:pt idx="1">
                  <c:v>281355</c:v>
                </c:pt>
                <c:pt idx="2">
                  <c:v>136075</c:v>
                </c:pt>
                <c:pt idx="3">
                  <c:v>74885</c:v>
                </c:pt>
                <c:pt idx="4">
                  <c:v>468940</c:v>
                </c:pt>
                <c:pt idx="5">
                  <c:v>209495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MAQUIRAN!$A$22:$A$30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MAQUIRAN!$D$22:$D$30</c:f>
              <c:numCache>
                <c:formatCode>#,##0</c:formatCode>
                <c:ptCount val="6"/>
                <c:pt idx="0">
                  <c:v>64516</c:v>
                </c:pt>
                <c:pt idx="1">
                  <c:v>500000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</c:numCache>
            </c:numRef>
          </c:val>
        </c:ser>
        <c:shape val="box"/>
        <c:axId val="207327232"/>
        <c:axId val="207328768"/>
        <c:axId val="0"/>
      </c:bar3DChart>
      <c:catAx>
        <c:axId val="2073272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328768"/>
        <c:crosses val="autoZero"/>
        <c:auto val="1"/>
        <c:lblAlgn val="ctr"/>
        <c:lblOffset val="100"/>
        <c:tickLblSkip val="1"/>
        <c:tickMarkSkip val="1"/>
      </c:catAx>
      <c:valAx>
        <c:axId val="207328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32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89392599759775793"/>
          <c:h val="0.5979594963081136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PASCUA!$A$22:$A$28</c:f>
              <c:strCache>
                <c:ptCount val="4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</c:strCache>
            </c:strRef>
          </c:cat>
          <c:val>
            <c:numRef>
              <c:f>PASCUA!$C$22:$C$28</c:f>
              <c:numCache>
                <c:formatCode>#,##0</c:formatCode>
                <c:ptCount val="4"/>
                <c:pt idx="0">
                  <c:v>666700</c:v>
                </c:pt>
                <c:pt idx="1">
                  <c:v>1366410</c:v>
                </c:pt>
                <c:pt idx="2">
                  <c:v>1531705</c:v>
                </c:pt>
                <c:pt idx="3">
                  <c:v>1313500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PASCUA!$A$22:$A$28</c:f>
              <c:strCache>
                <c:ptCount val="4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</c:strCache>
            </c:strRef>
          </c:cat>
          <c:val>
            <c:numRef>
              <c:f>PASCUA!$D$22:$D$28</c:f>
              <c:numCache>
                <c:formatCode>#,##0</c:formatCode>
                <c:ptCount val="4"/>
                <c:pt idx="0">
                  <c:v>241935</c:v>
                </c:pt>
                <c:pt idx="1">
                  <c:v>700000</c:v>
                </c:pt>
                <c:pt idx="2">
                  <c:v>1600000</c:v>
                </c:pt>
                <c:pt idx="3">
                  <c:v>1300000</c:v>
                </c:pt>
              </c:numCache>
            </c:numRef>
          </c:val>
        </c:ser>
        <c:shape val="box"/>
        <c:axId val="256212352"/>
        <c:axId val="256214144"/>
        <c:axId val="0"/>
      </c:bar3DChart>
      <c:catAx>
        <c:axId val="2562123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14144"/>
        <c:crosses val="autoZero"/>
        <c:auto val="1"/>
        <c:lblAlgn val="ctr"/>
        <c:lblOffset val="100"/>
        <c:tickLblSkip val="1"/>
        <c:tickMarkSkip val="1"/>
      </c:catAx>
      <c:valAx>
        <c:axId val="256214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1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YANONG!$A$22:$A$33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YANONG!$C$22:$C$33</c:f>
              <c:numCache>
                <c:formatCode>#,##0</c:formatCode>
                <c:ptCount val="5"/>
                <c:pt idx="0">
                  <c:v>21390</c:v>
                </c:pt>
                <c:pt idx="1">
                  <c:v>0</c:v>
                </c:pt>
                <c:pt idx="2">
                  <c:v>33885</c:v>
                </c:pt>
                <c:pt idx="3">
                  <c:v>69885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YANONG!$A$22:$A$33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YANONG!$D$22:$D$33</c:f>
              <c:numCache>
                <c:formatCode>#,##0</c:formatCode>
                <c:ptCount val="5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0781952"/>
        <c:axId val="260783488"/>
        <c:axId val="0"/>
      </c:bar3DChart>
      <c:catAx>
        <c:axId val="2607819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783488"/>
        <c:crosses val="autoZero"/>
        <c:auto val="1"/>
        <c:lblAlgn val="ctr"/>
        <c:lblOffset val="100"/>
        <c:tickLblSkip val="1"/>
        <c:tickMarkSkip val="1"/>
      </c:catAx>
      <c:valAx>
        <c:axId val="26078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78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CORTES!$A$22:$A$33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CORTES!$C$22:$C$33</c:f>
              <c:numCache>
                <c:formatCode>#,##0</c:formatCode>
                <c:ptCount val="4"/>
                <c:pt idx="0">
                  <c:v>850840</c:v>
                </c:pt>
                <c:pt idx="1">
                  <c:v>1771180</c:v>
                </c:pt>
                <c:pt idx="2">
                  <c:v>1966900</c:v>
                </c:pt>
                <c:pt idx="3">
                  <c:v>2675980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CORTES!$A$22:$A$33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CORTES!$D$22:$D$33</c:f>
              <c:numCache>
                <c:formatCode>#,##0</c:formatCode>
                <c:ptCount val="4"/>
                <c:pt idx="0">
                  <c:v>510714</c:v>
                </c:pt>
                <c:pt idx="1">
                  <c:v>550000</c:v>
                </c:pt>
                <c:pt idx="2">
                  <c:v>1000000</c:v>
                </c:pt>
                <c:pt idx="3">
                  <c:v>1200000</c:v>
                </c:pt>
              </c:numCache>
            </c:numRef>
          </c:val>
        </c:ser>
        <c:shape val="box"/>
        <c:axId val="207638528"/>
        <c:axId val="207640064"/>
        <c:axId val="0"/>
      </c:bar3DChart>
      <c:catAx>
        <c:axId val="2076385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640064"/>
        <c:crosses val="autoZero"/>
        <c:auto val="1"/>
        <c:lblAlgn val="ctr"/>
        <c:lblOffset val="100"/>
        <c:tickLblSkip val="1"/>
        <c:tickMarkSkip val="1"/>
      </c:catAx>
      <c:valAx>
        <c:axId val="207640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638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ZABANAL!$A$22:$A$33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ZABANAL!$C$22:$C$33</c:f>
              <c:numCache>
                <c:formatCode>#,##0</c:formatCode>
                <c:ptCount val="4"/>
                <c:pt idx="0">
                  <c:v>119180</c:v>
                </c:pt>
                <c:pt idx="1">
                  <c:v>348230</c:v>
                </c:pt>
                <c:pt idx="2">
                  <c:v>629965</c:v>
                </c:pt>
                <c:pt idx="3">
                  <c:v>828570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ZABANAL!$A$22:$A$33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ZABANAL!$D$22:$D$33</c:f>
              <c:numCache>
                <c:formatCode>#,##0</c:formatCode>
                <c:ptCount val="4"/>
                <c:pt idx="0">
                  <c:v>196428</c:v>
                </c:pt>
                <c:pt idx="1">
                  <c:v>550000</c:v>
                </c:pt>
                <c:pt idx="2">
                  <c:v>600000</c:v>
                </c:pt>
                <c:pt idx="3">
                  <c:v>600000</c:v>
                </c:pt>
              </c:numCache>
            </c:numRef>
          </c:val>
        </c:ser>
        <c:shape val="box"/>
        <c:axId val="260646784"/>
        <c:axId val="260648320"/>
        <c:axId val="0"/>
      </c:bar3DChart>
      <c:catAx>
        <c:axId val="2606467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648320"/>
        <c:crosses val="autoZero"/>
        <c:auto val="1"/>
        <c:lblAlgn val="ctr"/>
        <c:lblOffset val="100"/>
        <c:tickLblSkip val="1"/>
        <c:tickMarkSkip val="1"/>
      </c:catAx>
      <c:valAx>
        <c:axId val="260648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64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PATRICIO!$A$22:$A$33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 1-22</c:v>
                </c:pt>
              </c:strCache>
            </c:strRef>
          </c:cat>
          <c:val>
            <c:numRef>
              <c:f>PATRICIO!$C$22:$C$33</c:f>
              <c:numCache>
                <c:formatCode>#,##0</c:formatCode>
                <c:ptCount val="5"/>
                <c:pt idx="0">
                  <c:v>0</c:v>
                </c:pt>
                <c:pt idx="1">
                  <c:v>10695</c:v>
                </c:pt>
                <c:pt idx="2">
                  <c:v>32085</c:v>
                </c:pt>
                <c:pt idx="3">
                  <c:v>0</c:v>
                </c:pt>
                <c:pt idx="4">
                  <c:v>41690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PATRICIO!$A$22:$A$33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 1-22</c:v>
                </c:pt>
              </c:strCache>
            </c:strRef>
          </c:cat>
          <c:val>
            <c:numRef>
              <c:f>PATRICIO!$D$22:$D$33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348333</c:v>
                </c:pt>
              </c:numCache>
            </c:numRef>
          </c:val>
        </c:ser>
        <c:shape val="box"/>
        <c:axId val="260612096"/>
        <c:axId val="260613632"/>
        <c:axId val="0"/>
      </c:bar3DChart>
      <c:catAx>
        <c:axId val="2606120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613632"/>
        <c:crosses val="autoZero"/>
        <c:auto val="1"/>
        <c:lblAlgn val="ctr"/>
        <c:lblOffset val="100"/>
        <c:tickLblSkip val="1"/>
        <c:tickMarkSkip val="1"/>
      </c:catAx>
      <c:valAx>
        <c:axId val="260613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612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TOLING!$A$22:$A$33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TOLING!$C$22:$C$33</c:f>
              <c:numCache>
                <c:formatCode>#,##0</c:formatCode>
                <c:ptCount val="4"/>
                <c:pt idx="0">
                  <c:v>41490</c:v>
                </c:pt>
                <c:pt idx="1">
                  <c:v>150275</c:v>
                </c:pt>
                <c:pt idx="2">
                  <c:v>507845</c:v>
                </c:pt>
                <c:pt idx="3">
                  <c:v>621145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TOLING!$A$22:$A$33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TOLING!$D$22:$D$33</c:f>
              <c:numCache>
                <c:formatCode>#,##0</c:formatCode>
                <c:ptCount val="4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</c:numCache>
            </c:numRef>
          </c:val>
        </c:ser>
        <c:shape val="box"/>
        <c:axId val="207505280"/>
        <c:axId val="207506816"/>
        <c:axId val="0"/>
      </c:bar3DChart>
      <c:catAx>
        <c:axId val="207505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506816"/>
        <c:crosses val="autoZero"/>
        <c:auto val="1"/>
        <c:lblAlgn val="ctr"/>
        <c:lblOffset val="100"/>
        <c:tickLblSkip val="1"/>
        <c:tickMarkSkip val="1"/>
      </c:catAx>
      <c:valAx>
        <c:axId val="207506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50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3374097875966294E-2"/>
          <c:y val="4.9052130886364023E-2"/>
          <c:w val="0.91662590212404627"/>
          <c:h val="0.6125509359968135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MARTINEZ!$A$22:$A$32</c:f>
              <c:strCache>
                <c:ptCount val="7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 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</c:strCache>
            </c:strRef>
          </c:cat>
          <c:val>
            <c:numRef>
              <c:f>MARTINEZ!$C$22:$C$32</c:f>
              <c:numCache>
                <c:formatCode>#,##0</c:formatCode>
                <c:ptCount val="7"/>
                <c:pt idx="0">
                  <c:v>0</c:v>
                </c:pt>
                <c:pt idx="1">
                  <c:v>514985</c:v>
                </c:pt>
                <c:pt idx="2">
                  <c:v>417120</c:v>
                </c:pt>
                <c:pt idx="3">
                  <c:v>339840</c:v>
                </c:pt>
                <c:pt idx="4">
                  <c:v>784140</c:v>
                </c:pt>
                <c:pt idx="5">
                  <c:v>865915</c:v>
                </c:pt>
                <c:pt idx="6">
                  <c:v>1017775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MARTINEZ!$A$22:$A$32</c:f>
              <c:strCache>
                <c:ptCount val="7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 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</c:strCache>
            </c:strRef>
          </c:cat>
          <c:val>
            <c:numRef>
              <c:f>MARTINEZ!$D$22:$D$32</c:f>
              <c:numCache>
                <c:formatCode>#,##0</c:formatCode>
                <c:ptCount val="7"/>
                <c:pt idx="0">
                  <c:v>66666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600000</c:v>
                </c:pt>
                <c:pt idx="6">
                  <c:v>650000</c:v>
                </c:pt>
              </c:numCache>
            </c:numRef>
          </c:val>
        </c:ser>
        <c:shape val="box"/>
        <c:axId val="261263360"/>
        <c:axId val="261264896"/>
        <c:axId val="0"/>
      </c:bar3DChart>
      <c:catAx>
        <c:axId val="2612633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264896"/>
        <c:crosses val="autoZero"/>
        <c:auto val="1"/>
        <c:lblAlgn val="ctr"/>
        <c:lblOffset val="100"/>
        <c:tickLblSkip val="1"/>
        <c:tickMarkSkip val="1"/>
      </c:catAx>
      <c:valAx>
        <c:axId val="261264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263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511243827572397"/>
          <c:h val="0.6028233095376694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FERRAREN!$A$22:$A$33</c:f>
              <c:strCache>
                <c:ptCount val="8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</c:strCache>
            </c:strRef>
          </c:cat>
          <c:val>
            <c:numRef>
              <c:f>FERRAREN!$C$22:$C$33</c:f>
              <c:numCache>
                <c:formatCode>#,##0</c:formatCode>
                <c:ptCount val="8"/>
                <c:pt idx="0">
                  <c:v>0</c:v>
                </c:pt>
                <c:pt idx="1">
                  <c:v>134160</c:v>
                </c:pt>
                <c:pt idx="2">
                  <c:v>112375</c:v>
                </c:pt>
                <c:pt idx="3">
                  <c:v>68475</c:v>
                </c:pt>
                <c:pt idx="4">
                  <c:v>230740</c:v>
                </c:pt>
                <c:pt idx="5">
                  <c:v>221440</c:v>
                </c:pt>
                <c:pt idx="6">
                  <c:v>153355</c:v>
                </c:pt>
                <c:pt idx="7">
                  <c:v>105165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FERRAREN!$A$22:$A$33</c:f>
              <c:strCache>
                <c:ptCount val="8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</c:strCache>
            </c:strRef>
          </c:cat>
          <c:val>
            <c:numRef>
              <c:f>FERRAREN!$D$22:$D$33</c:f>
              <c:numCache>
                <c:formatCode>#,##0</c:formatCode>
                <c:ptCount val="8"/>
                <c:pt idx="0">
                  <c:v>49999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61171072"/>
        <c:axId val="261172608"/>
        <c:axId val="0"/>
      </c:bar3DChart>
      <c:catAx>
        <c:axId val="2611710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172608"/>
        <c:crosses val="autoZero"/>
        <c:auto val="1"/>
        <c:lblAlgn val="ctr"/>
        <c:lblOffset val="100"/>
        <c:tickLblSkip val="1"/>
        <c:tickMarkSkip val="1"/>
      </c:catAx>
      <c:valAx>
        <c:axId val="261172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171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(8)'!$A$22:$A$33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'template (8)'!$C$22:$C$33</c:f>
              <c:numCache>
                <c:formatCode>#,##0</c:formatCode>
                <c:ptCount val="5"/>
                <c:pt idx="0">
                  <c:v>830260</c:v>
                </c:pt>
                <c:pt idx="1">
                  <c:v>879700</c:v>
                </c:pt>
                <c:pt idx="2">
                  <c:v>877820</c:v>
                </c:pt>
                <c:pt idx="3">
                  <c:v>855930</c:v>
                </c:pt>
                <c:pt idx="4">
                  <c:v>1302505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(8)'!$A$22:$A$33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'template (8)'!$D$22:$D$33</c:f>
              <c:numCache>
                <c:formatCode>#,##0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950000</c:v>
                </c:pt>
                <c:pt idx="3">
                  <c:v>950000</c:v>
                </c:pt>
                <c:pt idx="4">
                  <c:v>950000</c:v>
                </c:pt>
              </c:numCache>
            </c:numRef>
          </c:val>
        </c:ser>
        <c:shape val="box"/>
        <c:axId val="262565888"/>
        <c:axId val="262567424"/>
        <c:axId val="0"/>
      </c:bar3DChart>
      <c:catAx>
        <c:axId val="2625658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567424"/>
        <c:crosses val="autoZero"/>
        <c:auto val="1"/>
        <c:lblAlgn val="ctr"/>
        <c:lblOffset val="100"/>
        <c:tickLblSkip val="1"/>
        <c:tickMarkSkip val="1"/>
      </c:catAx>
      <c:valAx>
        <c:axId val="262567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56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borja!$A$22:$A$33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borja!$C$22:$C$33</c:f>
              <c:numCache>
                <c:formatCode>#,##0</c:formatCode>
                <c:ptCount val="6"/>
                <c:pt idx="0">
                  <c:v>395520</c:v>
                </c:pt>
                <c:pt idx="1">
                  <c:v>444730</c:v>
                </c:pt>
                <c:pt idx="2">
                  <c:v>757815</c:v>
                </c:pt>
                <c:pt idx="3">
                  <c:v>490420</c:v>
                </c:pt>
                <c:pt idx="4">
                  <c:v>806960</c:v>
                </c:pt>
                <c:pt idx="5">
                  <c:v>421840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borja!$A$22:$A$33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borja!$D$22:$D$33</c:f>
              <c:numCache>
                <c:formatCode>#,##0</c:formatCode>
                <c:ptCount val="6"/>
                <c:pt idx="0">
                  <c:v>600000</c:v>
                </c:pt>
                <c:pt idx="1">
                  <c:v>600000</c:v>
                </c:pt>
                <c:pt idx="2">
                  <c:v>600000</c:v>
                </c:pt>
                <c:pt idx="3">
                  <c:v>700000</c:v>
                </c:pt>
                <c:pt idx="4">
                  <c:v>700000</c:v>
                </c:pt>
                <c:pt idx="5">
                  <c:v>650000</c:v>
                </c:pt>
              </c:numCache>
            </c:numRef>
          </c:val>
        </c:ser>
        <c:shape val="box"/>
        <c:axId val="261101440"/>
        <c:axId val="261102976"/>
        <c:axId val="0"/>
      </c:bar3DChart>
      <c:catAx>
        <c:axId val="2611014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102976"/>
        <c:crosses val="autoZero"/>
        <c:auto val="1"/>
        <c:lblAlgn val="ctr"/>
        <c:lblOffset val="100"/>
        <c:tickLblSkip val="1"/>
        <c:tickMarkSkip val="1"/>
      </c:catAx>
      <c:valAx>
        <c:axId val="261102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101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main!$A$22:$A$33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main!$C$22:$C$33</c:f>
              <c:numCache>
                <c:formatCode>#,##0</c:formatCode>
                <c:ptCount val="5"/>
                <c:pt idx="0">
                  <c:v>893890</c:v>
                </c:pt>
                <c:pt idx="1">
                  <c:v>481430</c:v>
                </c:pt>
                <c:pt idx="2">
                  <c:v>1015070</c:v>
                </c:pt>
                <c:pt idx="3">
                  <c:v>844755</c:v>
                </c:pt>
                <c:pt idx="4">
                  <c:v>1444805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main!$A$22:$A$33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main!$D$22:$D$33</c:f>
              <c:numCache>
                <c:formatCode>#,##0</c:formatCode>
                <c:ptCount val="5"/>
                <c:pt idx="0">
                  <c:v>800000</c:v>
                </c:pt>
                <c:pt idx="1">
                  <c:v>900000</c:v>
                </c:pt>
                <c:pt idx="2">
                  <c:v>900000</c:v>
                </c:pt>
                <c:pt idx="3">
                  <c:v>900000</c:v>
                </c:pt>
                <c:pt idx="4">
                  <c:v>900000</c:v>
                </c:pt>
              </c:numCache>
            </c:numRef>
          </c:val>
        </c:ser>
        <c:shape val="box"/>
        <c:axId val="262701056"/>
        <c:axId val="262702592"/>
        <c:axId val="0"/>
      </c:bar3DChart>
      <c:catAx>
        <c:axId val="2627010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702592"/>
        <c:crosses val="autoZero"/>
        <c:auto val="1"/>
        <c:lblAlgn val="ctr"/>
        <c:lblOffset val="100"/>
        <c:tickLblSkip val="1"/>
        <c:tickMarkSkip val="1"/>
      </c:catAx>
      <c:valAx>
        <c:axId val="262702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70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'BUTUAN DOS'!$C$22:$C$33</c:f>
              <c:numCache>
                <c:formatCode>#,##0</c:formatCode>
                <c:ptCount val="12"/>
                <c:pt idx="0">
                  <c:v>302950</c:v>
                </c:pt>
                <c:pt idx="1">
                  <c:v>284630</c:v>
                </c:pt>
                <c:pt idx="2">
                  <c:v>408230</c:v>
                </c:pt>
                <c:pt idx="4">
                  <c:v>296140</c:v>
                </c:pt>
                <c:pt idx="5">
                  <c:v>1136165</c:v>
                </c:pt>
                <c:pt idx="6">
                  <c:v>665670</c:v>
                </c:pt>
                <c:pt idx="7">
                  <c:v>1521010</c:v>
                </c:pt>
                <c:pt idx="8">
                  <c:v>557085</c:v>
                </c:pt>
                <c:pt idx="9">
                  <c:v>761025</c:v>
                </c:pt>
                <c:pt idx="10">
                  <c:v>754240</c:v>
                </c:pt>
                <c:pt idx="11">
                  <c:v>1128035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'BUTUAN DOS'!$D$22:$D$33</c:f>
              <c:numCache>
                <c:formatCode>#,##0</c:formatCode>
                <c:ptCount val="12"/>
                <c:pt idx="0">
                  <c:v>600000</c:v>
                </c:pt>
                <c:pt idx="1">
                  <c:v>700000</c:v>
                </c:pt>
                <c:pt idx="2">
                  <c:v>650000</c:v>
                </c:pt>
                <c:pt idx="3">
                  <c:v>650000</c:v>
                </c:pt>
                <c:pt idx="4">
                  <c:v>129032</c:v>
                </c:pt>
                <c:pt idx="5">
                  <c:v>500000</c:v>
                </c:pt>
                <c:pt idx="6">
                  <c:v>650000</c:v>
                </c:pt>
                <c:pt idx="7">
                  <c:v>650000</c:v>
                </c:pt>
                <c:pt idx="8">
                  <c:v>850000</c:v>
                </c:pt>
                <c:pt idx="9">
                  <c:v>750000</c:v>
                </c:pt>
                <c:pt idx="10">
                  <c:v>750000</c:v>
                </c:pt>
                <c:pt idx="11">
                  <c:v>850000</c:v>
                </c:pt>
              </c:numCache>
            </c:numRef>
          </c:val>
        </c:ser>
        <c:shape val="box"/>
        <c:axId val="256288256"/>
        <c:axId val="256289792"/>
        <c:axId val="0"/>
      </c:bar3DChart>
      <c:catAx>
        <c:axId val="2562882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89792"/>
        <c:crosses val="autoZero"/>
        <c:auto val="1"/>
        <c:lblAlgn val="ctr"/>
        <c:lblOffset val="100"/>
        <c:tickLblSkip val="1"/>
        <c:tickMarkSkip val="1"/>
      </c:catAx>
      <c:valAx>
        <c:axId val="256289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8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PELEGRO!$A$22:$A$33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PELEGRO!$C$22:$C$33</c:f>
              <c:numCache>
                <c:formatCode>#,##0</c:formatCode>
                <c:ptCount val="5"/>
                <c:pt idx="0">
                  <c:v>40690</c:v>
                </c:pt>
                <c:pt idx="1">
                  <c:v>114375</c:v>
                </c:pt>
                <c:pt idx="2">
                  <c:v>87380</c:v>
                </c:pt>
                <c:pt idx="3">
                  <c:v>171650</c:v>
                </c:pt>
                <c:pt idx="4">
                  <c:v>553430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PELEGRO!$A$22:$A$33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PELEGRO!$D$22:$D$33</c:f>
              <c:numCache>
                <c:formatCode>#,##0</c:formatCode>
                <c:ptCount val="5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2621056"/>
        <c:axId val="262622592"/>
        <c:axId val="0"/>
      </c:bar3DChart>
      <c:catAx>
        <c:axId val="2626210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622592"/>
        <c:crosses val="autoZero"/>
        <c:auto val="1"/>
        <c:lblAlgn val="ctr"/>
        <c:lblOffset val="100"/>
        <c:tickLblSkip val="1"/>
        <c:tickMarkSkip val="1"/>
      </c:catAx>
      <c:valAx>
        <c:axId val="262622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62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LABA!$A$22:$A$33</c:f>
              <c:strCache>
                <c:ptCount val="4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</c:strCache>
            </c:strRef>
          </c:cat>
          <c:val>
            <c:numRef>
              <c:f>LABA!$C$22:$C$33</c:f>
              <c:numCache>
                <c:formatCode>#,##0</c:formatCode>
                <c:ptCount val="4"/>
                <c:pt idx="0">
                  <c:v>393515</c:v>
                </c:pt>
                <c:pt idx="1">
                  <c:v>549385</c:v>
                </c:pt>
                <c:pt idx="2">
                  <c:v>685160</c:v>
                </c:pt>
                <c:pt idx="3">
                  <c:v>442980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LABA!$A$22:$A$33</c:f>
              <c:strCache>
                <c:ptCount val="4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</c:strCache>
            </c:strRef>
          </c:cat>
          <c:val>
            <c:numRef>
              <c:f>LABA!$D$22:$D$33</c:f>
              <c:numCache>
                <c:formatCode>#,##0</c:formatCode>
                <c:ptCount val="4"/>
                <c:pt idx="0">
                  <c:v>319354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</c:numCache>
            </c:numRef>
          </c:val>
        </c:ser>
        <c:shape val="box"/>
        <c:axId val="207400960"/>
        <c:axId val="207402496"/>
        <c:axId val="0"/>
      </c:bar3DChart>
      <c:catAx>
        <c:axId val="207400960"/>
        <c:scaling>
          <c:orientation val="minMax"/>
        </c:scaling>
        <c:axPos val="b"/>
        <c:numFmt formatCode="mmm\-yy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02496"/>
        <c:crosses val="autoZero"/>
        <c:auto val="1"/>
        <c:lblAlgn val="ctr"/>
        <c:lblOffset val="100"/>
        <c:tickLblSkip val="1"/>
        <c:tickMarkSkip val="1"/>
      </c:catAx>
      <c:valAx>
        <c:axId val="207402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0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veterans!$A$22:$A$33</c:f>
              <c:strCache>
                <c:ptCount val="9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</c:strCache>
            </c:strRef>
          </c:cat>
          <c:val>
            <c:numRef>
              <c:f>veterans!$C$22:$C$33</c:f>
              <c:numCache>
                <c:formatCode>#,##0</c:formatCode>
                <c:ptCount val="9"/>
                <c:pt idx="0">
                  <c:v>15795</c:v>
                </c:pt>
                <c:pt idx="1">
                  <c:v>159945</c:v>
                </c:pt>
                <c:pt idx="2">
                  <c:v>397405</c:v>
                </c:pt>
                <c:pt idx="3">
                  <c:v>362600</c:v>
                </c:pt>
                <c:pt idx="4">
                  <c:v>20990</c:v>
                </c:pt>
                <c:pt idx="5">
                  <c:v>251130</c:v>
                </c:pt>
                <c:pt idx="6">
                  <c:v>225540</c:v>
                </c:pt>
                <c:pt idx="7">
                  <c:v>162265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veterans!$A$22:$A$33</c:f>
              <c:strCache>
                <c:ptCount val="9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</c:strCache>
            </c:strRef>
          </c:cat>
          <c:val>
            <c:numRef>
              <c:f>veterans!$D$22:$D$33</c:f>
              <c:numCache>
                <c:formatCode>#,##0</c:formatCode>
                <c:ptCount val="9"/>
                <c:pt idx="0">
                  <c:v>386206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32358</c:v>
                </c:pt>
              </c:numCache>
            </c:numRef>
          </c:val>
        </c:ser>
        <c:shape val="box"/>
        <c:axId val="263092096"/>
        <c:axId val="263093632"/>
        <c:axId val="0"/>
      </c:bar3DChart>
      <c:catAx>
        <c:axId val="2630920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093632"/>
        <c:crosses val="autoZero"/>
        <c:auto val="1"/>
        <c:lblAlgn val="ctr"/>
        <c:lblOffset val="100"/>
        <c:tickLblSkip val="1"/>
        <c:tickMarkSkip val="1"/>
      </c:catAx>
      <c:valAx>
        <c:axId val="263093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092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sumbilon!$A$22:$A$33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sumbilon!$C$22:$C$33</c:f>
              <c:numCache>
                <c:formatCode>#,##0</c:formatCode>
                <c:ptCount val="12"/>
                <c:pt idx="0">
                  <c:v>158370</c:v>
                </c:pt>
                <c:pt idx="1">
                  <c:v>95775</c:v>
                </c:pt>
                <c:pt idx="2">
                  <c:v>622080</c:v>
                </c:pt>
                <c:pt idx="3">
                  <c:v>609505</c:v>
                </c:pt>
                <c:pt idx="4">
                  <c:v>1129815</c:v>
                </c:pt>
                <c:pt idx="5">
                  <c:v>630995</c:v>
                </c:pt>
                <c:pt idx="6">
                  <c:v>74080</c:v>
                </c:pt>
                <c:pt idx="7">
                  <c:v>695890</c:v>
                </c:pt>
                <c:pt idx="8">
                  <c:v>249550</c:v>
                </c:pt>
                <c:pt idx="9">
                  <c:v>732075</c:v>
                </c:pt>
                <c:pt idx="10">
                  <c:v>557710</c:v>
                </c:pt>
                <c:pt idx="11">
                  <c:v>619475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sumbilon!$A$22:$A$33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sumbilon!$D$22:$D$33</c:f>
              <c:numCache>
                <c:formatCode>#,##0</c:formatCode>
                <c:ptCount val="12"/>
                <c:pt idx="0">
                  <c:v>550000</c:v>
                </c:pt>
                <c:pt idx="1">
                  <c:v>650000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  <c:pt idx="5">
                  <c:v>600000</c:v>
                </c:pt>
                <c:pt idx="6">
                  <c:v>600000</c:v>
                </c:pt>
                <c:pt idx="7">
                  <c:v>600000</c:v>
                </c:pt>
                <c:pt idx="8">
                  <c:v>700000</c:v>
                </c:pt>
                <c:pt idx="9">
                  <c:v>600000</c:v>
                </c:pt>
                <c:pt idx="10">
                  <c:v>650000</c:v>
                </c:pt>
                <c:pt idx="11">
                  <c:v>650000</c:v>
                </c:pt>
              </c:numCache>
            </c:numRef>
          </c:val>
        </c:ser>
        <c:shape val="box"/>
        <c:axId val="207474688"/>
        <c:axId val="207476224"/>
        <c:axId val="0"/>
      </c:bar3DChart>
      <c:catAx>
        <c:axId val="2074746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76224"/>
        <c:crosses val="autoZero"/>
        <c:auto val="1"/>
        <c:lblAlgn val="ctr"/>
        <c:lblOffset val="100"/>
        <c:tickLblSkip val="1"/>
        <c:tickMarkSkip val="1"/>
      </c:catAx>
      <c:valAx>
        <c:axId val="207476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74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'sumbilon (2)'!$A$22:$A$33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'sumbilon (2)'!$C$22:$C$33</c:f>
              <c:numCache>
                <c:formatCode>#,##0</c:formatCode>
                <c:ptCount val="6"/>
                <c:pt idx="0">
                  <c:v>529300</c:v>
                </c:pt>
                <c:pt idx="1">
                  <c:v>421625</c:v>
                </c:pt>
                <c:pt idx="2">
                  <c:v>876755</c:v>
                </c:pt>
                <c:pt idx="3">
                  <c:v>826860</c:v>
                </c:pt>
                <c:pt idx="4">
                  <c:v>684960</c:v>
                </c:pt>
                <c:pt idx="5">
                  <c:v>883260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'sumbilon (2)'!$A$22:$A$33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'sumbilon (2)'!$D$22:$D$33</c:f>
              <c:numCache>
                <c:formatCode>#,##0</c:formatCode>
                <c:ptCount val="6"/>
                <c:pt idx="0">
                  <c:v>600000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  <c:pt idx="5">
                  <c:v>600000</c:v>
                </c:pt>
              </c:numCache>
            </c:numRef>
          </c:val>
        </c:ser>
        <c:shape val="box"/>
        <c:axId val="263153536"/>
        <c:axId val="263155072"/>
        <c:axId val="0"/>
      </c:bar3DChart>
      <c:catAx>
        <c:axId val="263153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155072"/>
        <c:crosses val="autoZero"/>
        <c:auto val="1"/>
        <c:lblAlgn val="ctr"/>
        <c:lblOffset val="100"/>
        <c:tickLblSkip val="1"/>
        <c:tickMarkSkip val="1"/>
      </c:catAx>
      <c:valAx>
        <c:axId val="263155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15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3374097875966294E-2"/>
          <c:y val="3.9324504427218965E-2"/>
          <c:w val="0.91348271206972653"/>
          <c:h val="0.6174147492263855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LORETO!$A$22:$A$34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LORETO!$C$22:$C$34</c:f>
              <c:numCache>
                <c:formatCode>#,##0</c:formatCode>
                <c:ptCount val="8"/>
                <c:pt idx="0">
                  <c:v>36890</c:v>
                </c:pt>
                <c:pt idx="1">
                  <c:v>48695</c:v>
                </c:pt>
                <c:pt idx="2">
                  <c:v>155970</c:v>
                </c:pt>
                <c:pt idx="3">
                  <c:v>446915</c:v>
                </c:pt>
                <c:pt idx="4">
                  <c:v>362200</c:v>
                </c:pt>
                <c:pt idx="5">
                  <c:v>995830</c:v>
                </c:pt>
                <c:pt idx="6">
                  <c:v>262820</c:v>
                </c:pt>
                <c:pt idx="7">
                  <c:v>1039630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LORETO!$A$22:$A$34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LORETO!$D$22:$D$34</c:f>
              <c:numCache>
                <c:formatCode>#,##0</c:formatCode>
                <c:ptCount val="8"/>
                <c:pt idx="0">
                  <c:v>193548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600000</c:v>
                </c:pt>
                <c:pt idx="6">
                  <c:v>600000</c:v>
                </c:pt>
                <c:pt idx="7">
                  <c:v>387096</c:v>
                </c:pt>
              </c:numCache>
            </c:numRef>
          </c:val>
        </c:ser>
        <c:shape val="box"/>
        <c:axId val="263233536"/>
        <c:axId val="263235072"/>
        <c:axId val="0"/>
      </c:bar3DChart>
      <c:catAx>
        <c:axId val="263233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235072"/>
        <c:crosses val="autoZero"/>
        <c:auto val="1"/>
        <c:lblAlgn val="ctr"/>
        <c:lblOffset val="100"/>
        <c:tickLblSkip val="1"/>
        <c:tickMarkSkip val="1"/>
      </c:catAx>
      <c:valAx>
        <c:axId val="263235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23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MAGBANUA!$A$22:$A$33</c:f>
              <c:strCache>
                <c:ptCount val="5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 1-20</c:v>
                </c:pt>
              </c:strCache>
            </c:strRef>
          </c:cat>
          <c:val>
            <c:numRef>
              <c:f>MAGBANUA!$C$22:$C$33</c:f>
              <c:numCache>
                <c:formatCode>#,##0</c:formatCode>
                <c:ptCount val="5"/>
                <c:pt idx="0">
                  <c:v>26195</c:v>
                </c:pt>
                <c:pt idx="1">
                  <c:v>87275</c:v>
                </c:pt>
                <c:pt idx="2">
                  <c:v>454915</c:v>
                </c:pt>
                <c:pt idx="3">
                  <c:v>341825</c:v>
                </c:pt>
                <c:pt idx="4">
                  <c:v>221975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MAGBANUA!$A$22:$A$33</c:f>
              <c:strCache>
                <c:ptCount val="5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 1-20</c:v>
                </c:pt>
              </c:strCache>
            </c:strRef>
          </c:cat>
          <c:val>
            <c:numRef>
              <c:f>MAGBANUA!$D$22:$D$33</c:f>
              <c:numCache>
                <c:formatCode>#,##0</c:formatCode>
                <c:ptCount val="5"/>
                <c:pt idx="0">
                  <c:v>177419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354838</c:v>
                </c:pt>
              </c:numCache>
            </c:numRef>
          </c:val>
        </c:ser>
        <c:shape val="box"/>
        <c:axId val="263284608"/>
        <c:axId val="263286144"/>
        <c:axId val="0"/>
      </c:bar3DChart>
      <c:catAx>
        <c:axId val="2632846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286144"/>
        <c:crosses val="autoZero"/>
        <c:auto val="1"/>
        <c:lblAlgn val="ctr"/>
        <c:lblOffset val="100"/>
        <c:tickLblSkip val="1"/>
        <c:tickMarkSkip val="1"/>
      </c:catAx>
      <c:valAx>
        <c:axId val="263286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28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MAGALLANES!$A$22:$A$33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MAGALLANES!$C$22:$C$33</c:f>
              <c:numCache>
                <c:formatCode>#,##0</c:formatCode>
                <c:ptCount val="5"/>
                <c:pt idx="0">
                  <c:v>0</c:v>
                </c:pt>
                <c:pt idx="1">
                  <c:v>366005</c:v>
                </c:pt>
                <c:pt idx="2">
                  <c:v>510190</c:v>
                </c:pt>
                <c:pt idx="3">
                  <c:v>354015</c:v>
                </c:pt>
                <c:pt idx="4">
                  <c:v>108075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MAGALLANES!$A$22:$A$33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MAGALLANES!$D$22:$D$33</c:f>
              <c:numCache>
                <c:formatCode>#,##0</c:formatCode>
                <c:ptCount val="5"/>
                <c:pt idx="0">
                  <c:v>19642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2324224"/>
        <c:axId val="262325760"/>
        <c:axId val="0"/>
      </c:bar3DChart>
      <c:catAx>
        <c:axId val="2623242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325760"/>
        <c:crosses val="autoZero"/>
        <c:auto val="1"/>
        <c:lblAlgn val="ctr"/>
        <c:lblOffset val="100"/>
        <c:tickLblSkip val="1"/>
        <c:tickMarkSkip val="1"/>
      </c:catAx>
      <c:valAx>
        <c:axId val="262325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32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BAYLA!$C$22:$C$33</c:f>
              <c:numCache>
                <c:formatCode>#,##0</c:formatCode>
                <c:ptCount val="5"/>
                <c:pt idx="0">
                  <c:v>0</c:v>
                </c:pt>
                <c:pt idx="1">
                  <c:v>78080</c:v>
                </c:pt>
                <c:pt idx="2">
                  <c:v>299340</c:v>
                </c:pt>
                <c:pt idx="3">
                  <c:v>424220</c:v>
                </c:pt>
                <c:pt idx="4">
                  <c:v>405605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BAYLA!$D$22:$D$33</c:f>
              <c:numCache>
                <c:formatCode>#,##0</c:formatCode>
                <c:ptCount val="5"/>
                <c:pt idx="0">
                  <c:v>58928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2391680"/>
        <c:axId val="262393216"/>
        <c:axId val="0"/>
      </c:bar3DChart>
      <c:catAx>
        <c:axId val="262391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393216"/>
        <c:crosses val="autoZero"/>
        <c:auto val="1"/>
        <c:lblAlgn val="ctr"/>
        <c:lblOffset val="100"/>
        <c:tickLblSkip val="1"/>
        <c:tickMarkSkip val="1"/>
      </c:catAx>
      <c:valAx>
        <c:axId val="262393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39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PEREZ!$A$22:$A$33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PEREZ!$C$22:$C$33</c:f>
              <c:numCache>
                <c:formatCode>#,##0</c:formatCode>
                <c:ptCount val="5"/>
                <c:pt idx="0">
                  <c:v>28995</c:v>
                </c:pt>
                <c:pt idx="1">
                  <c:v>168155</c:v>
                </c:pt>
                <c:pt idx="2">
                  <c:v>334320</c:v>
                </c:pt>
                <c:pt idx="3">
                  <c:v>158975</c:v>
                </c:pt>
                <c:pt idx="4">
                  <c:v>114465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PEREZ!$A$22:$A$33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PEREZ!$D$22:$D$33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2451200"/>
        <c:axId val="262452736"/>
        <c:axId val="0"/>
      </c:bar3DChart>
      <c:catAx>
        <c:axId val="2624512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452736"/>
        <c:crosses val="autoZero"/>
        <c:auto val="1"/>
        <c:lblAlgn val="ctr"/>
        <c:lblOffset val="100"/>
        <c:tickLblSkip val="1"/>
        <c:tickMarkSkip val="1"/>
      </c:catAx>
      <c:valAx>
        <c:axId val="262452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451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'SOLIDMARK BUTUAN'!$C$22:$C$33</c:f>
              <c:numCache>
                <c:formatCode>#,##0</c:formatCode>
                <c:ptCount val="12"/>
                <c:pt idx="0">
                  <c:v>342635</c:v>
                </c:pt>
                <c:pt idx="1">
                  <c:v>115465</c:v>
                </c:pt>
                <c:pt idx="2">
                  <c:v>346118</c:v>
                </c:pt>
                <c:pt idx="3">
                  <c:v>997850</c:v>
                </c:pt>
                <c:pt idx="4">
                  <c:v>646819</c:v>
                </c:pt>
                <c:pt idx="5">
                  <c:v>948130</c:v>
                </c:pt>
                <c:pt idx="6">
                  <c:v>262235</c:v>
                </c:pt>
                <c:pt idx="7">
                  <c:v>545080</c:v>
                </c:pt>
                <c:pt idx="8">
                  <c:v>199150</c:v>
                </c:pt>
                <c:pt idx="9">
                  <c:v>496295</c:v>
                </c:pt>
                <c:pt idx="10">
                  <c:v>244135</c:v>
                </c:pt>
                <c:pt idx="11">
                  <c:v>385130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'SOLIDMARK BUTUAN'!$D$22:$D$33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750000</c:v>
                </c:pt>
                <c:pt idx="5">
                  <c:v>650000</c:v>
                </c:pt>
                <c:pt idx="6">
                  <c:v>650000</c:v>
                </c:pt>
                <c:pt idx="7">
                  <c:v>600000</c:v>
                </c:pt>
                <c:pt idx="8">
                  <c:v>600000</c:v>
                </c:pt>
                <c:pt idx="9">
                  <c:v>550000</c:v>
                </c:pt>
                <c:pt idx="10">
                  <c:v>550000</c:v>
                </c:pt>
                <c:pt idx="11">
                  <c:v>550000</c:v>
                </c:pt>
              </c:numCache>
            </c:numRef>
          </c:val>
        </c:ser>
        <c:shape val="box"/>
        <c:axId val="256355712"/>
        <c:axId val="256361600"/>
        <c:axId val="0"/>
      </c:bar3DChart>
      <c:catAx>
        <c:axId val="2563557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61600"/>
        <c:crosses val="autoZero"/>
        <c:auto val="1"/>
        <c:lblAlgn val="ctr"/>
        <c:lblOffset val="100"/>
        <c:tickLblSkip val="1"/>
        <c:tickMarkSkip val="1"/>
      </c:catAx>
      <c:valAx>
        <c:axId val="256361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5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348271206972653"/>
          <c:h val="0.5930956830785361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SANDAY!$A$22:$A$34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SANDAY!$C$22:$C$34</c:f>
              <c:numCache>
                <c:formatCode>#,##0</c:formatCode>
                <c:ptCount val="8"/>
                <c:pt idx="0">
                  <c:v>29390</c:v>
                </c:pt>
                <c:pt idx="1">
                  <c:v>0</c:v>
                </c:pt>
                <c:pt idx="2">
                  <c:v>196345</c:v>
                </c:pt>
                <c:pt idx="3">
                  <c:v>145060</c:v>
                </c:pt>
                <c:pt idx="4">
                  <c:v>138860</c:v>
                </c:pt>
                <c:pt idx="5">
                  <c:v>202670</c:v>
                </c:pt>
                <c:pt idx="6">
                  <c:v>40890</c:v>
                </c:pt>
                <c:pt idx="7">
                  <c:v>110380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SANDAY!$A$22:$A$34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SANDAY!$D$22:$D$34</c:f>
              <c:numCache>
                <c:formatCode>#,##0</c:formatCode>
                <c:ptCount val="8"/>
                <c:pt idx="0">
                  <c:v>209667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354838</c:v>
                </c:pt>
              </c:numCache>
            </c:numRef>
          </c:val>
        </c:ser>
        <c:shape val="box"/>
        <c:axId val="262764416"/>
        <c:axId val="262765952"/>
        <c:axId val="0"/>
      </c:bar3DChart>
      <c:catAx>
        <c:axId val="262764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765952"/>
        <c:crosses val="autoZero"/>
        <c:auto val="1"/>
        <c:lblAlgn val="ctr"/>
        <c:lblOffset val="100"/>
        <c:tickLblSkip val="1"/>
        <c:tickMarkSkip val="1"/>
      </c:catAx>
      <c:valAx>
        <c:axId val="262765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76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'AXL ROSE'!$A$22:$A$32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'AXL ROSE'!$C$22:$C$32</c:f>
              <c:numCache>
                <c:formatCode>#,##0</c:formatCode>
                <c:ptCount val="2"/>
                <c:pt idx="0">
                  <c:v>0</c:v>
                </c:pt>
                <c:pt idx="1">
                  <c:v>51385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'AXL ROSE'!$A$22:$A$32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'AXL ROSE'!$D$22:$D$32</c:f>
              <c:numCache>
                <c:formatCode>#,##0</c:formatCode>
                <c:ptCount val="2"/>
                <c:pt idx="0">
                  <c:v>177419</c:v>
                </c:pt>
                <c:pt idx="1">
                  <c:v>550000</c:v>
                </c:pt>
              </c:numCache>
            </c:numRef>
          </c:val>
        </c:ser>
        <c:shape val="box"/>
        <c:axId val="262983680"/>
        <c:axId val="262985216"/>
        <c:axId val="0"/>
      </c:bar3DChart>
      <c:catAx>
        <c:axId val="262983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985216"/>
        <c:crosses val="autoZero"/>
        <c:auto val="1"/>
        <c:lblAlgn val="ctr"/>
        <c:lblOffset val="100"/>
        <c:tickLblSkip val="1"/>
        <c:tickMarkSkip val="1"/>
      </c:catAx>
      <c:valAx>
        <c:axId val="262985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98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TEREC!$A$22:$A$32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TEREC!$C$22:$C$32</c:f>
              <c:numCache>
                <c:formatCode>#,##0</c:formatCode>
                <c:ptCount val="2"/>
                <c:pt idx="0">
                  <c:v>0</c:v>
                </c:pt>
                <c:pt idx="1">
                  <c:v>340925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TEREC!$A$22:$A$32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TEREC!$D$22:$D$32</c:f>
              <c:numCache>
                <c:formatCode>#,##0</c:formatCode>
                <c:ptCount val="2"/>
                <c:pt idx="0">
                  <c:v>88709</c:v>
                </c:pt>
                <c:pt idx="1">
                  <c:v>550000</c:v>
                </c:pt>
              </c:numCache>
            </c:numRef>
          </c:val>
        </c:ser>
        <c:shape val="box"/>
        <c:axId val="262825856"/>
        <c:axId val="262827392"/>
        <c:axId val="0"/>
      </c:bar3DChart>
      <c:catAx>
        <c:axId val="2628258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827392"/>
        <c:crosses val="autoZero"/>
        <c:auto val="1"/>
        <c:lblAlgn val="ctr"/>
        <c:lblOffset val="100"/>
        <c:tickLblSkip val="1"/>
        <c:tickMarkSkip val="1"/>
      </c:catAx>
      <c:valAx>
        <c:axId val="262827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82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348271206972653"/>
          <c:h val="0.6028233095376694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MAGSAYO!$A$22:$A$33</c:f>
              <c:strCache>
                <c:ptCount val="9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</c:strCache>
            </c:strRef>
          </c:cat>
          <c:val>
            <c:numRef>
              <c:f>MAGSAYO!$C$22:$C$33</c:f>
              <c:numCache>
                <c:formatCode>#,##0</c:formatCode>
                <c:ptCount val="9"/>
                <c:pt idx="0">
                  <c:v>143460</c:v>
                </c:pt>
                <c:pt idx="1">
                  <c:v>53085</c:v>
                </c:pt>
                <c:pt idx="2">
                  <c:v>75585</c:v>
                </c:pt>
                <c:pt idx="3">
                  <c:v>10695</c:v>
                </c:pt>
                <c:pt idx="4">
                  <c:v>118565</c:v>
                </c:pt>
                <c:pt idx="5">
                  <c:v>131170</c:v>
                </c:pt>
                <c:pt idx="6">
                  <c:v>341725</c:v>
                </c:pt>
                <c:pt idx="7">
                  <c:v>190345</c:v>
                </c:pt>
                <c:pt idx="8">
                  <c:v>255945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MAGSAYO!$A$22:$A$33</c:f>
              <c:strCache>
                <c:ptCount val="9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</c:strCache>
            </c:strRef>
          </c:cat>
          <c:val>
            <c:numRef>
              <c:f>MAGSAYO!$D$22:$D$33</c:f>
              <c:numCache>
                <c:formatCode>#,##0</c:formatCode>
                <c:ptCount val="9"/>
                <c:pt idx="0">
                  <c:v>145161</c:v>
                </c:pt>
                <c:pt idx="1">
                  <c:v>500000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  <c:pt idx="8">
                  <c:v>550000</c:v>
                </c:pt>
              </c:numCache>
            </c:numRef>
          </c:val>
        </c:ser>
        <c:shape val="box"/>
        <c:axId val="262914048"/>
        <c:axId val="262915584"/>
        <c:axId val="0"/>
      </c:bar3DChart>
      <c:catAx>
        <c:axId val="2629140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915584"/>
        <c:crosses val="autoZero"/>
        <c:auto val="1"/>
        <c:lblAlgn val="ctr"/>
        <c:lblOffset val="100"/>
        <c:tickLblSkip val="1"/>
        <c:tickMarkSkip val="1"/>
      </c:catAx>
      <c:valAx>
        <c:axId val="262915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185298586371843"/>
          <c:h val="0.60768712276724157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PENDATUN!$A$22:$A$34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 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PENDATUN!$C$22:$C$34</c:f>
              <c:numCache>
                <c:formatCode>#,##0</c:formatCode>
                <c:ptCount val="8"/>
                <c:pt idx="0">
                  <c:v>102775</c:v>
                </c:pt>
                <c:pt idx="1">
                  <c:v>216875</c:v>
                </c:pt>
                <c:pt idx="2">
                  <c:v>96270</c:v>
                </c:pt>
                <c:pt idx="3">
                  <c:v>180060</c:v>
                </c:pt>
                <c:pt idx="4">
                  <c:v>173055</c:v>
                </c:pt>
                <c:pt idx="5">
                  <c:v>197965</c:v>
                </c:pt>
                <c:pt idx="6">
                  <c:v>220945</c:v>
                </c:pt>
                <c:pt idx="7">
                  <c:v>116985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PENDATUN!$A$22:$A$34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 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PENDATUN!$D$22:$D$34</c:f>
              <c:numCache>
                <c:formatCode>#,##0</c:formatCode>
                <c:ptCount val="8"/>
                <c:pt idx="0">
                  <c:v>258064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354838</c:v>
                </c:pt>
              </c:numCache>
            </c:numRef>
          </c:val>
        </c:ser>
        <c:shape val="box"/>
        <c:axId val="263538560"/>
        <c:axId val="263540096"/>
        <c:axId val="0"/>
      </c:bar3DChart>
      <c:catAx>
        <c:axId val="2635385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540096"/>
        <c:crosses val="autoZero"/>
        <c:auto val="1"/>
        <c:lblAlgn val="ctr"/>
        <c:lblOffset val="100"/>
        <c:tickLblSkip val="1"/>
        <c:tickMarkSkip val="1"/>
      </c:catAx>
      <c:valAx>
        <c:axId val="26354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5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LUMEN!$A$22:$A$33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LUMEN!$C$22:$C$33</c:f>
              <c:numCache>
                <c:formatCode>#,##0</c:formatCode>
                <c:ptCount val="5"/>
                <c:pt idx="0">
                  <c:v>0</c:v>
                </c:pt>
                <c:pt idx="1">
                  <c:v>186960</c:v>
                </c:pt>
                <c:pt idx="2">
                  <c:v>397930</c:v>
                </c:pt>
                <c:pt idx="3">
                  <c:v>147665</c:v>
                </c:pt>
                <c:pt idx="4">
                  <c:v>192255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LUMEN!$A$22:$A$33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LUMEN!$D$22:$D$33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600000</c:v>
                </c:pt>
                <c:pt idx="3">
                  <c:v>600000</c:v>
                </c:pt>
                <c:pt idx="4">
                  <c:v>550000</c:v>
                </c:pt>
              </c:numCache>
            </c:numRef>
          </c:val>
        </c:ser>
        <c:shape val="box"/>
        <c:axId val="263622656"/>
        <c:axId val="263624192"/>
        <c:axId val="0"/>
      </c:bar3DChart>
      <c:catAx>
        <c:axId val="2636226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24192"/>
        <c:crosses val="autoZero"/>
        <c:auto val="1"/>
        <c:lblAlgn val="ctr"/>
        <c:lblOffset val="100"/>
        <c:tickLblSkip val="1"/>
        <c:tickMarkSkip val="1"/>
      </c:catAx>
      <c:valAx>
        <c:axId val="263624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2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BRIOLA!$A$22:$A$33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BRIOLA!$C$22:$C$33</c:f>
              <c:numCache>
                <c:formatCode>#,##0</c:formatCode>
                <c:ptCount val="5"/>
                <c:pt idx="0">
                  <c:v>38495</c:v>
                </c:pt>
                <c:pt idx="1">
                  <c:v>920800</c:v>
                </c:pt>
                <c:pt idx="2">
                  <c:v>607640</c:v>
                </c:pt>
                <c:pt idx="3">
                  <c:v>539205</c:v>
                </c:pt>
                <c:pt idx="4">
                  <c:v>789685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BRIOLA!$A$22:$A$33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BRIOLA!$D$22:$D$33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850000</c:v>
                </c:pt>
                <c:pt idx="3">
                  <c:v>850000</c:v>
                </c:pt>
                <c:pt idx="4">
                  <c:v>750000</c:v>
                </c:pt>
              </c:numCache>
            </c:numRef>
          </c:val>
        </c:ser>
        <c:shape val="box"/>
        <c:axId val="263362432"/>
        <c:axId val="263363968"/>
        <c:axId val="0"/>
      </c:bar3DChart>
      <c:catAx>
        <c:axId val="2633624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363968"/>
        <c:crosses val="autoZero"/>
        <c:auto val="1"/>
        <c:lblAlgn val="ctr"/>
        <c:lblOffset val="100"/>
        <c:tickLblSkip val="1"/>
        <c:tickMarkSkip val="1"/>
      </c:catAx>
      <c:valAx>
        <c:axId val="263363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36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GADATE!$A$22:$A$33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GADATE!$C$22:$C$33</c:f>
              <c:numCache>
                <c:formatCode>#,##0</c:formatCode>
                <c:ptCount val="5"/>
                <c:pt idx="0">
                  <c:v>0</c:v>
                </c:pt>
                <c:pt idx="1">
                  <c:v>78680</c:v>
                </c:pt>
                <c:pt idx="2">
                  <c:v>16990</c:v>
                </c:pt>
                <c:pt idx="3">
                  <c:v>108770</c:v>
                </c:pt>
                <c:pt idx="4">
                  <c:v>27995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GADATE!$A$22:$A$33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GADATE!$D$22:$D$33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64015872"/>
        <c:axId val="264017408"/>
        <c:axId val="0"/>
      </c:bar3DChart>
      <c:catAx>
        <c:axId val="2640158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017408"/>
        <c:crosses val="autoZero"/>
        <c:auto val="1"/>
        <c:lblAlgn val="ctr"/>
        <c:lblOffset val="100"/>
        <c:tickLblSkip val="1"/>
        <c:tickMarkSkip val="1"/>
      </c:catAx>
      <c:valAx>
        <c:axId val="264017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01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 OCAMPO'!$C$22:$C$33</c:f>
              <c:numCache>
                <c:formatCode>#,##0</c:formatCode>
                <c:ptCount val="3"/>
                <c:pt idx="0">
                  <c:v>120685</c:v>
                </c:pt>
                <c:pt idx="1">
                  <c:v>559600</c:v>
                </c:pt>
                <c:pt idx="2">
                  <c:v>516745</c:v>
                </c:pt>
              </c:numCache>
            </c:numRef>
          </c:val>
        </c:ser>
        <c:ser>
          <c:idx val="2"/>
          <c:order val="1"/>
          <c:val>
            <c:numRef>
              <c:f>'DE OCAMPO'!$D$22:$D$33</c:f>
              <c:numCache>
                <c:formatCode>#,##0</c:formatCode>
                <c:ptCount val="3"/>
                <c:pt idx="0">
                  <c:v>40000</c:v>
                </c:pt>
                <c:pt idx="1">
                  <c:v>600000</c:v>
                </c:pt>
                <c:pt idx="2">
                  <c:v>600000</c:v>
                </c:pt>
              </c:numCache>
            </c:numRef>
          </c:val>
        </c:ser>
        <c:shape val="box"/>
        <c:axId val="263477120"/>
        <c:axId val="263478656"/>
        <c:axId val="0"/>
      </c:bar3DChart>
      <c:catAx>
        <c:axId val="2634771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478656"/>
        <c:crosses val="autoZero"/>
        <c:auto val="1"/>
        <c:lblAlgn val="ctr"/>
        <c:lblOffset val="100"/>
        <c:tickLblSkip val="1"/>
        <c:tickMarkSkip val="1"/>
      </c:catAx>
      <c:valAx>
        <c:axId val="263478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47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REYES!$C$22</c:f>
              <c:numCache>
                <c:formatCode>#,##0</c:formatCode>
                <c:ptCount val="1"/>
                <c:pt idx="0">
                  <c:v>36890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REYES!$D$22</c:f>
              <c:numCache>
                <c:formatCode>#,##0</c:formatCode>
                <c:ptCount val="1"/>
                <c:pt idx="0">
                  <c:v>146666</c:v>
                </c:pt>
              </c:numCache>
            </c:numRef>
          </c:val>
        </c:ser>
        <c:shape val="box"/>
        <c:axId val="263438336"/>
        <c:axId val="263439872"/>
        <c:axId val="0"/>
      </c:bar3DChart>
      <c:catAx>
        <c:axId val="2634383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439872"/>
        <c:crosses val="autoZero"/>
        <c:auto val="1"/>
        <c:lblAlgn val="ctr"/>
        <c:lblOffset val="100"/>
        <c:tickLblSkip val="1"/>
        <c:tickMarkSkip val="1"/>
      </c:catAx>
      <c:valAx>
        <c:axId val="263439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438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21771</xdr:colOff>
      <xdr:row>35</xdr:row>
      <xdr:rowOff>97972</xdr:rowOff>
    </xdr:from>
    <xdr:to>
      <xdr:col>0</xdr:col>
      <xdr:colOff>1469570</xdr:colOff>
      <xdr:row>44</xdr:row>
      <xdr:rowOff>97974</xdr:rowOff>
    </xdr:to>
    <xdr:pic>
      <xdr:nvPicPr>
        <xdr:cNvPr id="3" name="Picture 2" descr="b18eead1-6f57-49b7-b051-4faae7231626-removebg-preview.png"/>
        <xdr:cNvPicPr>
          <a:picLocks noChangeAspect="1"/>
        </xdr:cNvPicPr>
      </xdr:nvPicPr>
      <xdr:blipFill>
        <a:blip xmlns:r="http://schemas.openxmlformats.org/officeDocument/2006/relationships" r:embed="rId2">
          <a:lum bright="-10000" contrast="40000"/>
        </a:blip>
        <a:srcRect l="37980" t="20818" r="26120" b="35302"/>
        <a:stretch>
          <a:fillRect/>
        </a:stretch>
      </xdr:blipFill>
      <xdr:spPr>
        <a:xfrm rot="5400000">
          <a:off x="-43544" y="5736773"/>
          <a:ext cx="1578430" cy="14477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47"/>
  </sheetPr>
  <dimension ref="A1:K42"/>
  <sheetViews>
    <sheetView view="pageBreakPreview" zoomScale="70" zoomScaleNormal="60" zoomScaleSheetLayoutView="70" workbookViewId="0">
      <selection activeCell="F39" sqref="F39: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/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/>
    </row>
    <row r="23" spans="1:11" ht="17.399999999999999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0</v>
      </c>
      <c r="E34" s="19" t="e">
        <f t="shared" si="0"/>
        <v>#DIV/0!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0</v>
      </c>
      <c r="E35" s="19" t="e">
        <f t="shared" si="0"/>
        <v>#DIV/0!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890430</v>
      </c>
      <c r="D22" s="15">
        <v>800000</v>
      </c>
      <c r="E22" s="16">
        <v>1.1130374999999999</v>
      </c>
      <c r="F22" s="58" t="s">
        <v>99</v>
      </c>
    </row>
    <row r="23" spans="1:11" ht="17.399999999999999" customHeight="1">
      <c r="A23" s="14" t="s">
        <v>105</v>
      </c>
      <c r="B23" s="54"/>
      <c r="C23" s="15">
        <v>124375</v>
      </c>
      <c r="D23" s="15">
        <v>199999</v>
      </c>
      <c r="E23" s="16">
        <v>0.40661428571428571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39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9" t="s">
        <v>99</v>
      </c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9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9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9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9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9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9"/>
    </row>
    <row r="33" spans="1:6" ht="17.5" hidden="1">
      <c r="A33" s="14" t="s">
        <v>19</v>
      </c>
      <c r="B33" s="55"/>
      <c r="C33" s="15"/>
      <c r="D33" s="15"/>
      <c r="E33" s="16"/>
      <c r="F33" s="59"/>
    </row>
    <row r="34" spans="1:6" ht="17.5">
      <c r="A34" s="17" t="s">
        <v>20</v>
      </c>
      <c r="B34" s="10"/>
      <c r="C34" s="18">
        <f>SUM(C22:C33)</f>
        <v>1014805</v>
      </c>
      <c r="D34" s="18">
        <f>SUM(D22:D33)</f>
        <v>999999</v>
      </c>
      <c r="E34" s="19">
        <f t="shared" ref="E34:E35" si="0">C34/D34</f>
        <v>1.0148060148060147</v>
      </c>
      <c r="F34" s="38"/>
    </row>
    <row r="35" spans="1:6" ht="17.5">
      <c r="A35" s="17" t="s">
        <v>21</v>
      </c>
      <c r="B35" s="10"/>
      <c r="C35" s="18">
        <f>C34/2</f>
        <v>507402.5</v>
      </c>
      <c r="D35" s="18">
        <f>D34/2</f>
        <v>499999.5</v>
      </c>
      <c r="E35" s="19">
        <f t="shared" si="0"/>
        <v>1.0148060148060147</v>
      </c>
      <c r="F35" s="20" t="s">
        <v>100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33"/>
    <mergeCell ref="F22:F25"/>
    <mergeCell ref="F26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Sheet46">
    <tabColor indexed="47"/>
  </sheetPr>
  <dimension ref="A1:K42"/>
  <sheetViews>
    <sheetView view="pageBreakPreview" zoomScale="60" zoomScaleNormal="6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95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/>
      <c r="B26" s="54"/>
      <c r="C26" s="15"/>
      <c r="D26" s="15"/>
      <c r="E26" s="16"/>
      <c r="F26" s="56"/>
    </row>
    <row r="27" spans="1:11" ht="17.399999999999999" hidden="1" customHeight="1">
      <c r="A27" s="14"/>
      <c r="B27" s="55"/>
      <c r="C27" s="15"/>
      <c r="D27" s="15"/>
      <c r="E27" s="16"/>
      <c r="F27" s="56"/>
    </row>
    <row r="28" spans="1:11" ht="17.5">
      <c r="A28" s="14" t="s">
        <v>8</v>
      </c>
      <c r="B28" s="53">
        <v>2025</v>
      </c>
      <c r="C28" s="15">
        <v>0</v>
      </c>
      <c r="D28" s="15">
        <v>35483</v>
      </c>
      <c r="E28" s="16">
        <f>C28/D28</f>
        <v>0</v>
      </c>
      <c r="F28" s="56"/>
    </row>
    <row r="29" spans="1:11" ht="17.5">
      <c r="A29" s="14" t="s">
        <v>9</v>
      </c>
      <c r="B29" s="54"/>
      <c r="C29" s="15">
        <v>442435</v>
      </c>
      <c r="D29" s="15">
        <v>550000</v>
      </c>
      <c r="E29" s="16">
        <v>0.80442727272727277</v>
      </c>
      <c r="F29" s="56"/>
    </row>
    <row r="30" spans="1:11" ht="17.5">
      <c r="A30" s="14" t="s">
        <v>10</v>
      </c>
      <c r="B30" s="54"/>
      <c r="C30" s="15">
        <v>395845</v>
      </c>
      <c r="D30" s="15">
        <v>550000</v>
      </c>
      <c r="E30" s="16">
        <f>C30/D30</f>
        <v>0.71971818181818181</v>
      </c>
      <c r="F30" s="56"/>
    </row>
    <row r="31" spans="1:11" ht="17.5">
      <c r="A31" s="14" t="s">
        <v>11</v>
      </c>
      <c r="B31" s="54"/>
      <c r="C31" s="15">
        <v>461325</v>
      </c>
      <c r="D31" s="15">
        <v>600000</v>
      </c>
      <c r="E31" s="16">
        <v>0.76887499999999998</v>
      </c>
      <c r="F31" s="56"/>
    </row>
    <row r="32" spans="1:11" ht="17.5">
      <c r="A32" s="14" t="s">
        <v>12</v>
      </c>
      <c r="B32" s="54"/>
      <c r="C32" s="15">
        <v>446230</v>
      </c>
      <c r="D32" s="15">
        <v>550000</v>
      </c>
      <c r="E32" s="16">
        <f>C32/D32</f>
        <v>0.81132727272727267</v>
      </c>
      <c r="F32" s="56"/>
    </row>
    <row r="33" spans="1:6" ht="17.5">
      <c r="A33" s="14" t="s">
        <v>13</v>
      </c>
      <c r="B33" s="55"/>
      <c r="C33" s="15">
        <v>377340</v>
      </c>
      <c r="D33" s="15">
        <v>550000</v>
      </c>
      <c r="E33" s="16">
        <v>0.68607272727272728</v>
      </c>
      <c r="F33" s="56"/>
    </row>
    <row r="34" spans="1:6" ht="17.5">
      <c r="A34" s="17" t="s">
        <v>20</v>
      </c>
      <c r="B34" s="10"/>
      <c r="C34" s="18">
        <f>SUM(C22:C33)</f>
        <v>2123175</v>
      </c>
      <c r="D34" s="18">
        <f>SUM(D22:D33)</f>
        <v>2835483</v>
      </c>
      <c r="E34" s="19">
        <f>C34/D34</f>
        <v>0.74878777266518615</v>
      </c>
      <c r="F34" s="57"/>
    </row>
    <row r="35" spans="1:6" ht="17.5">
      <c r="A35" s="17" t="s">
        <v>21</v>
      </c>
      <c r="B35" s="10"/>
      <c r="C35" s="18">
        <f>C34/6</f>
        <v>353862.5</v>
      </c>
      <c r="D35" s="18">
        <f>D34/6</f>
        <v>472580.5</v>
      </c>
      <c r="E35" s="19">
        <f>C35/D35</f>
        <v>0.74878777266518615</v>
      </c>
      <c r="F35" s="28" t="s">
        <v>96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7"/>
    <mergeCell ref="F22:F34"/>
    <mergeCell ref="B28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Sheet108">
    <tabColor indexed="47"/>
  </sheetPr>
  <dimension ref="A1:K42"/>
  <sheetViews>
    <sheetView view="pageBreakPreview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272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71075</v>
      </c>
      <c r="D22" s="15">
        <v>183333</v>
      </c>
      <c r="E22" s="16">
        <v>0.38768252305913281</v>
      </c>
      <c r="F22" s="56" t="s">
        <v>273</v>
      </c>
    </row>
    <row r="23" spans="1:11" ht="17.399999999999999" customHeight="1">
      <c r="A23" s="14" t="s">
        <v>12</v>
      </c>
      <c r="B23" s="54"/>
      <c r="C23" s="15">
        <v>335615</v>
      </c>
      <c r="D23" s="15">
        <v>550000</v>
      </c>
      <c r="E23" s="16">
        <v>0.61020909090909092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442635</v>
      </c>
      <c r="D24" s="15">
        <v>550000</v>
      </c>
      <c r="E24" s="16">
        <v>0.80479090909090911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849325</v>
      </c>
      <c r="D34" s="18">
        <f>SUM(D22:D33)</f>
        <v>1283333</v>
      </c>
      <c r="E34" s="19">
        <f t="shared" si="0"/>
        <v>0.66181186021087279</v>
      </c>
      <c r="F34" s="57" t="s">
        <v>264</v>
      </c>
    </row>
    <row r="35" spans="1:6" ht="17.5">
      <c r="A35" s="17" t="s">
        <v>21</v>
      </c>
      <c r="B35" s="10"/>
      <c r="C35" s="18">
        <f>C34/3</f>
        <v>283108.33333333331</v>
      </c>
      <c r="D35" s="18">
        <f>D34/3</f>
        <v>427777.66666666669</v>
      </c>
      <c r="E35" s="19">
        <f t="shared" si="0"/>
        <v>0.66181186021087268</v>
      </c>
      <c r="F35" s="37" t="s">
        <v>274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>
  <sheetPr codeName="Sheet109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159075</v>
      </c>
      <c r="D22" s="15">
        <v>91666</v>
      </c>
      <c r="E22" s="16">
        <v>1.7353762572818712</v>
      </c>
      <c r="F22" s="56" t="s">
        <v>262</v>
      </c>
    </row>
    <row r="23" spans="1:11" ht="17.399999999999999" customHeight="1">
      <c r="A23" s="14" t="s">
        <v>12</v>
      </c>
      <c r="B23" s="54"/>
      <c r="C23" s="15">
        <v>777740</v>
      </c>
      <c r="D23" s="15">
        <v>550000</v>
      </c>
      <c r="E23" s="16">
        <v>1.4140727272727274</v>
      </c>
      <c r="F23" s="56"/>
    </row>
    <row r="24" spans="1:11" ht="17.399999999999999" customHeight="1">
      <c r="A24" s="14" t="s">
        <v>13</v>
      </c>
      <c r="B24" s="54"/>
      <c r="C24" s="15">
        <v>584195</v>
      </c>
      <c r="D24" s="15">
        <v>550000</v>
      </c>
      <c r="E24" s="16">
        <v>1.0621727272727273</v>
      </c>
      <c r="F24" s="56"/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/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1521010</v>
      </c>
      <c r="D34" s="18">
        <f>SUM(D22:D33)</f>
        <v>1191666</v>
      </c>
      <c r="E34" s="19">
        <f t="shared" si="0"/>
        <v>1.2763727420267088</v>
      </c>
      <c r="F34" s="57"/>
    </row>
    <row r="35" spans="1:6" ht="17.5">
      <c r="A35" s="17" t="s">
        <v>21</v>
      </c>
      <c r="B35" s="10"/>
      <c r="C35" s="18">
        <f>C34/3</f>
        <v>507003.33333333331</v>
      </c>
      <c r="D35" s="18">
        <f>D34/3</f>
        <v>397222</v>
      </c>
      <c r="E35" s="19">
        <f t="shared" si="0"/>
        <v>1.2763727420267088</v>
      </c>
      <c r="F35" s="20" t="s">
        <v>263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>
  <sheetPr codeName="Sheet111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132220</v>
      </c>
      <c r="D22" s="15">
        <v>256666</v>
      </c>
      <c r="E22" s="16">
        <v>0.51514419517972776</v>
      </c>
      <c r="F22" s="56" t="s">
        <v>267</v>
      </c>
    </row>
    <row r="23" spans="1:11" ht="17.399999999999999" customHeight="1">
      <c r="A23" s="14" t="s">
        <v>12</v>
      </c>
      <c r="B23" s="54"/>
      <c r="C23" s="15">
        <v>564110</v>
      </c>
      <c r="D23" s="15">
        <v>550000</v>
      </c>
      <c r="E23" s="16">
        <v>1.0256545454545454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376930</v>
      </c>
      <c r="D24" s="15">
        <v>550000</v>
      </c>
      <c r="E24" s="16">
        <v>0.68532727272727267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1073260</v>
      </c>
      <c r="D34" s="18">
        <f>SUM(D22:D33)</f>
        <v>1356666</v>
      </c>
      <c r="E34" s="19">
        <f t="shared" si="0"/>
        <v>0.79110112584821912</v>
      </c>
      <c r="F34" s="57" t="s">
        <v>264</v>
      </c>
    </row>
    <row r="35" spans="1:6" ht="17.5">
      <c r="A35" s="17" t="s">
        <v>21</v>
      </c>
      <c r="B35" s="10"/>
      <c r="C35" s="18">
        <f>C34/3</f>
        <v>357753.33333333331</v>
      </c>
      <c r="D35" s="18">
        <f>D34/3</f>
        <v>452222</v>
      </c>
      <c r="E35" s="19">
        <f t="shared" si="0"/>
        <v>0.79110112584821901</v>
      </c>
      <c r="F35" s="20" t="s">
        <v>268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>
  <sheetPr codeName="Sheet112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253350</v>
      </c>
      <c r="D22" s="15">
        <v>146666</v>
      </c>
      <c r="E22" s="16">
        <f t="shared" ref="E22:E35" si="0">C22/D22</f>
        <v>1.727394215428252</v>
      </c>
      <c r="F22" s="56" t="s">
        <v>266</v>
      </c>
    </row>
    <row r="23" spans="1:11" ht="17.399999999999999" customHeight="1">
      <c r="A23" s="14" t="s">
        <v>12</v>
      </c>
      <c r="B23" s="54"/>
      <c r="C23" s="15">
        <v>1118610</v>
      </c>
      <c r="D23" s="15">
        <v>900000</v>
      </c>
      <c r="E23" s="16">
        <v>1.2428999999999999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577805</v>
      </c>
      <c r="D24" s="15">
        <v>800000</v>
      </c>
      <c r="E24" s="16">
        <v>0.72225625000000004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si="0"/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1949765</v>
      </c>
      <c r="D34" s="18">
        <f>SUM(D22:D33)</f>
        <v>1846666</v>
      </c>
      <c r="E34" s="19">
        <f t="shared" si="0"/>
        <v>1.0558298035486655</v>
      </c>
      <c r="F34" s="57" t="s">
        <v>264</v>
      </c>
    </row>
    <row r="35" spans="1:6" ht="17.5">
      <c r="A35" s="17" t="s">
        <v>21</v>
      </c>
      <c r="B35" s="10"/>
      <c r="C35" s="18">
        <f>C34/3</f>
        <v>649921.66666666663</v>
      </c>
      <c r="D35" s="18">
        <f>D34/3</f>
        <v>615555.33333333337</v>
      </c>
      <c r="E35" s="19">
        <f t="shared" si="0"/>
        <v>1.0558298035486655</v>
      </c>
      <c r="F35" s="37" t="s">
        <v>265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>
  <sheetPr codeName="Sheet110"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41995</v>
      </c>
      <c r="D22" s="15">
        <v>36666</v>
      </c>
      <c r="E22" s="16">
        <v>1.1453390061637485</v>
      </c>
      <c r="F22" s="56" t="s">
        <v>270</v>
      </c>
    </row>
    <row r="23" spans="1:11" ht="17.399999999999999" customHeight="1">
      <c r="A23" s="14" t="s">
        <v>12</v>
      </c>
      <c r="B23" s="54"/>
      <c r="C23" s="15">
        <v>32995</v>
      </c>
      <c r="D23" s="15">
        <v>550000</v>
      </c>
      <c r="E23" s="16">
        <v>5.9990909090909088E-2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31290</v>
      </c>
      <c r="D24" s="15">
        <v>550000</v>
      </c>
      <c r="E24" s="16">
        <v>5.6890909090909089E-2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106280</v>
      </c>
      <c r="D34" s="18">
        <f>SUM(D22:D33)</f>
        <v>1136666</v>
      </c>
      <c r="E34" s="19">
        <f t="shared" si="0"/>
        <v>9.3501521115261652E-2</v>
      </c>
      <c r="F34" s="57" t="s">
        <v>264</v>
      </c>
    </row>
    <row r="35" spans="1:6" ht="17.5">
      <c r="A35" s="17" t="s">
        <v>21</v>
      </c>
      <c r="B35" s="10"/>
      <c r="C35" s="18">
        <f>C34/3</f>
        <v>35426.666666666664</v>
      </c>
      <c r="D35" s="18">
        <f>D34/3</f>
        <v>378888.66666666669</v>
      </c>
      <c r="E35" s="19">
        <f t="shared" si="0"/>
        <v>9.3501521115261638E-2</v>
      </c>
      <c r="F35" s="20" t="s">
        <v>271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>
  <sheetPr codeName="Sheet124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79</v>
      </c>
      <c r="D1" s="52" t="s">
        <v>79</v>
      </c>
      <c r="E1" s="52" t="s">
        <v>79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3">
        <v>2025</v>
      </c>
      <c r="C22" s="15">
        <v>26195</v>
      </c>
      <c r="D22" s="15">
        <v>54999</v>
      </c>
      <c r="E22" s="16">
        <v>0.47628138693430788</v>
      </c>
      <c r="F22" s="56" t="s">
        <v>319</v>
      </c>
    </row>
    <row r="23" spans="1:11" ht="17.399999999999999" hidden="1" customHeight="1">
      <c r="A23" s="14" t="s">
        <v>14</v>
      </c>
      <c r="B23" s="54"/>
      <c r="C23" s="15"/>
      <c r="D23" s="15"/>
      <c r="E23" s="16" t="e">
        <f t="shared" ref="E23:E35" si="0">C23/D23</f>
        <v>#DIV/0!</v>
      </c>
      <c r="F23" s="56"/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26195</v>
      </c>
      <c r="D34" s="18">
        <f>SUM(D22:D33)</f>
        <v>54999</v>
      </c>
      <c r="E34" s="19">
        <f t="shared" si="0"/>
        <v>0.47628138693430788</v>
      </c>
      <c r="F34" s="57"/>
    </row>
    <row r="35" spans="1:6" ht="17.5">
      <c r="A35" s="17" t="s">
        <v>21</v>
      </c>
      <c r="B35" s="10"/>
      <c r="C35" s="18">
        <f>C34/1</f>
        <v>26195</v>
      </c>
      <c r="D35" s="18">
        <f>D34/1</f>
        <v>54999</v>
      </c>
      <c r="E35" s="19">
        <f t="shared" si="0"/>
        <v>0.47628138693430788</v>
      </c>
      <c r="F35" s="20" t="s">
        <v>320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>
  <sheetPr codeName="Sheet125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63</v>
      </c>
      <c r="D1" s="52" t="s">
        <v>63</v>
      </c>
      <c r="E1" s="52" t="s">
        <v>63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3">
        <v>2025</v>
      </c>
      <c r="C22" s="15">
        <v>92980</v>
      </c>
      <c r="D22" s="15">
        <v>256666</v>
      </c>
      <c r="E22" s="16">
        <v>0.36226068119657456</v>
      </c>
      <c r="F22" s="56" t="s">
        <v>321</v>
      </c>
    </row>
    <row r="23" spans="1:11" ht="17.399999999999999" hidden="1" customHeight="1">
      <c r="A23" s="14" t="s">
        <v>14</v>
      </c>
      <c r="B23" s="54"/>
      <c r="C23" s="15"/>
      <c r="D23" s="15"/>
      <c r="E23" s="16" t="e">
        <f t="shared" ref="E23:E35" si="0">C23/D23</f>
        <v>#DIV/0!</v>
      </c>
      <c r="F23" s="56"/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92980</v>
      </c>
      <c r="D34" s="18">
        <f>SUM(D22:D33)</f>
        <v>256666</v>
      </c>
      <c r="E34" s="19">
        <f t="shared" si="0"/>
        <v>0.36226068119657456</v>
      </c>
      <c r="F34" s="57"/>
    </row>
    <row r="35" spans="1:6" ht="17.5">
      <c r="A35" s="17" t="s">
        <v>21</v>
      </c>
      <c r="B35" s="10"/>
      <c r="C35" s="18">
        <f>C34/1</f>
        <v>92980</v>
      </c>
      <c r="D35" s="18">
        <f>D34/1</f>
        <v>256666</v>
      </c>
      <c r="E35" s="19">
        <f t="shared" si="0"/>
        <v>0.36226068119657456</v>
      </c>
      <c r="F35" s="20" t="s">
        <v>322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>
  <sheetPr codeName="Sheet126">
    <tabColor indexed="47"/>
  </sheetPr>
  <dimension ref="A1:K42"/>
  <sheetViews>
    <sheetView tabSelected="1" view="pageBreakPreview" zoomScale="70" zoomScaleNormal="60" zoomScaleSheetLayoutView="70" workbookViewId="0">
      <selection activeCell="B40" sqref="B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325</v>
      </c>
      <c r="D1" s="52" t="s">
        <v>63</v>
      </c>
      <c r="E1" s="52" t="s">
        <v>63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3">
        <v>2025</v>
      </c>
      <c r="C22" s="15">
        <v>77785</v>
      </c>
      <c r="D22" s="15">
        <v>201666</v>
      </c>
      <c r="E22" s="16">
        <v>0.38571201888270706</v>
      </c>
      <c r="F22" s="56" t="s">
        <v>323</v>
      </c>
    </row>
    <row r="23" spans="1:11" ht="17.399999999999999" customHeight="1">
      <c r="A23" s="14" t="s">
        <v>14</v>
      </c>
      <c r="B23" s="54"/>
      <c r="C23" s="15">
        <v>297345</v>
      </c>
      <c r="D23" s="15">
        <v>550000</v>
      </c>
      <c r="E23" s="16">
        <f t="shared" ref="E23:E35" si="0">C23/D23</f>
        <v>0.54062727272727273</v>
      </c>
      <c r="F23" s="56"/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375130</v>
      </c>
      <c r="D34" s="18">
        <f>SUM(D22:D33)</f>
        <v>751666</v>
      </c>
      <c r="E34" s="19">
        <f t="shared" si="0"/>
        <v>0.4990647441815913</v>
      </c>
      <c r="F34" s="57"/>
    </row>
    <row r="35" spans="1:6" ht="17.5">
      <c r="A35" s="17" t="s">
        <v>21</v>
      </c>
      <c r="B35" s="10"/>
      <c r="C35" s="18">
        <f>C34/2</f>
        <v>187565</v>
      </c>
      <c r="D35" s="18">
        <f>D34/2</f>
        <v>375833</v>
      </c>
      <c r="E35" s="19">
        <f t="shared" si="0"/>
        <v>0.4990647441815913</v>
      </c>
      <c r="F35" s="20" t="s">
        <v>324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349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326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198665</v>
      </c>
      <c r="D22" s="15">
        <v>750000</v>
      </c>
      <c r="E22" s="16">
        <v>0.26488666666666666</v>
      </c>
      <c r="F22" s="56" t="s">
        <v>327</v>
      </c>
    </row>
    <row r="23" spans="1:11" ht="17.399999999999999" customHeight="1">
      <c r="A23" s="14" t="s">
        <v>9</v>
      </c>
      <c r="B23" s="54"/>
      <c r="C23" s="15">
        <v>434530</v>
      </c>
      <c r="D23" s="15">
        <v>750000</v>
      </c>
      <c r="E23" s="16">
        <v>0.5793733333333333</v>
      </c>
      <c r="F23" s="56"/>
    </row>
    <row r="24" spans="1:11" ht="17.399999999999999" customHeight="1">
      <c r="A24" s="14" t="s">
        <v>10</v>
      </c>
      <c r="B24" s="54"/>
      <c r="C24" s="15">
        <v>752700</v>
      </c>
      <c r="D24" s="15">
        <v>750000</v>
      </c>
      <c r="E24" s="16">
        <v>1.0036</v>
      </c>
      <c r="F24" s="56"/>
    </row>
    <row r="25" spans="1:11" ht="17.399999999999999" customHeight="1">
      <c r="A25" s="14" t="s">
        <v>11</v>
      </c>
      <c r="B25" s="54"/>
      <c r="C25" s="15">
        <v>815465</v>
      </c>
      <c r="D25" s="15">
        <v>750000</v>
      </c>
      <c r="E25" s="16">
        <v>1.0872866666666667</v>
      </c>
      <c r="F25" s="56"/>
    </row>
    <row r="26" spans="1:11" ht="17.399999999999999" customHeight="1">
      <c r="A26" s="14" t="s">
        <v>12</v>
      </c>
      <c r="B26" s="54"/>
      <c r="C26" s="15">
        <v>813150</v>
      </c>
      <c r="D26" s="15">
        <v>750000</v>
      </c>
      <c r="E26" s="16">
        <v>1.0842000000000001</v>
      </c>
      <c r="F26" s="56"/>
    </row>
    <row r="27" spans="1:11" ht="17.399999999999999" customHeight="1">
      <c r="A27" s="14" t="s">
        <v>13</v>
      </c>
      <c r="B27" s="54"/>
      <c r="C27" s="15">
        <v>228255</v>
      </c>
      <c r="D27" s="15">
        <v>650000</v>
      </c>
      <c r="E27" s="16">
        <v>0.35116153846153847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3242765</v>
      </c>
      <c r="D34" s="18">
        <f>SUM(D22:D33)</f>
        <v>4400000</v>
      </c>
      <c r="E34" s="19">
        <f t="shared" si="0"/>
        <v>0.73699204545454544</v>
      </c>
      <c r="F34" s="57"/>
    </row>
    <row r="35" spans="1:6" ht="17.5">
      <c r="A35" s="17" t="s">
        <v>21</v>
      </c>
      <c r="B35" s="10"/>
      <c r="C35" s="18">
        <f>C34/6</f>
        <v>540460.83333333337</v>
      </c>
      <c r="D35" s="18">
        <f>D34/6</f>
        <v>733333.33333333337</v>
      </c>
      <c r="E35" s="19">
        <f t="shared" si="0"/>
        <v>0.73699204545454544</v>
      </c>
      <c r="F35" s="20" t="s">
        <v>328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40">
        <v>325840</v>
      </c>
      <c r="D22" s="40">
        <v>550000</v>
      </c>
      <c r="E22" s="41">
        <v>0.59243636363636365</v>
      </c>
      <c r="F22" s="58" t="s">
        <v>103</v>
      </c>
    </row>
    <row r="23" spans="1:11" ht="17.399999999999999" customHeight="1">
      <c r="A23" s="14" t="s">
        <v>105</v>
      </c>
      <c r="B23" s="54"/>
      <c r="C23" s="40">
        <v>123170</v>
      </c>
      <c r="D23" s="40">
        <v>137499</v>
      </c>
      <c r="E23" s="41">
        <v>0.23093</v>
      </c>
      <c r="F23" s="56"/>
    </row>
    <row r="24" spans="1:11" ht="17.399999999999999" hidden="1" customHeight="1">
      <c r="A24" s="14" t="s">
        <v>10</v>
      </c>
      <c r="B24" s="54"/>
      <c r="C24" s="40"/>
      <c r="D24" s="40"/>
      <c r="E24" s="41"/>
      <c r="F24" s="56"/>
    </row>
    <row r="25" spans="1:11" ht="17.399999999999999" hidden="1" customHeight="1">
      <c r="A25" s="14" t="s">
        <v>11</v>
      </c>
      <c r="B25" s="54"/>
      <c r="C25" s="40"/>
      <c r="D25" s="40"/>
      <c r="E25" s="41"/>
      <c r="F25" s="56"/>
    </row>
    <row r="26" spans="1:11" ht="17.399999999999999" hidden="1" customHeight="1">
      <c r="A26" s="14" t="s">
        <v>12</v>
      </c>
      <c r="B26" s="54"/>
      <c r="C26" s="40"/>
      <c r="D26" s="40"/>
      <c r="E26" s="41"/>
      <c r="F26" s="56"/>
    </row>
    <row r="27" spans="1:11" ht="17.399999999999999" hidden="1" customHeight="1">
      <c r="A27" s="14" t="s">
        <v>13</v>
      </c>
      <c r="B27" s="54"/>
      <c r="C27" s="40"/>
      <c r="D27" s="40"/>
      <c r="E27" s="41"/>
      <c r="F27" s="56"/>
    </row>
    <row r="28" spans="1:11" ht="17.399999999999999" hidden="1" customHeight="1">
      <c r="A28" s="14" t="s">
        <v>14</v>
      </c>
      <c r="B28" s="54"/>
      <c r="C28" s="40"/>
      <c r="D28" s="40"/>
      <c r="E28" s="41"/>
      <c r="F28" s="56"/>
    </row>
    <row r="29" spans="1:11" ht="17.399999999999999" hidden="1" customHeight="1">
      <c r="A29" s="14" t="s">
        <v>15</v>
      </c>
      <c r="B29" s="54"/>
      <c r="C29" s="40"/>
      <c r="D29" s="40"/>
      <c r="E29" s="41"/>
      <c r="F29" s="56"/>
    </row>
    <row r="30" spans="1:11" ht="17.399999999999999" hidden="1" customHeight="1">
      <c r="A30" s="14" t="s">
        <v>16</v>
      </c>
      <c r="B30" s="54"/>
      <c r="C30" s="40"/>
      <c r="D30" s="40"/>
      <c r="E30" s="41"/>
      <c r="F30" s="56"/>
    </row>
    <row r="31" spans="1:11" ht="17.399999999999999" hidden="1" customHeight="1">
      <c r="A31" s="14" t="s">
        <v>17</v>
      </c>
      <c r="B31" s="54"/>
      <c r="C31" s="40"/>
      <c r="D31" s="40"/>
      <c r="E31" s="41"/>
      <c r="F31" s="56"/>
    </row>
    <row r="32" spans="1:11" ht="17.399999999999999" hidden="1" customHeight="1">
      <c r="A32" s="14" t="s">
        <v>18</v>
      </c>
      <c r="B32" s="54"/>
      <c r="C32" s="40"/>
      <c r="D32" s="40"/>
      <c r="E32" s="41"/>
      <c r="F32" s="56"/>
    </row>
    <row r="33" spans="1:6" ht="17.5" hidden="1">
      <c r="A33" s="14" t="s">
        <v>19</v>
      </c>
      <c r="B33" s="55"/>
      <c r="C33" s="40"/>
      <c r="D33" s="40"/>
      <c r="E33" s="41"/>
      <c r="F33" s="57"/>
    </row>
    <row r="34" spans="1:6" ht="17.5">
      <c r="A34" s="17" t="s">
        <v>20</v>
      </c>
      <c r="B34" s="10"/>
      <c r="C34" s="18">
        <f>SUM(C22:C33)</f>
        <v>449010</v>
      </c>
      <c r="D34" s="18">
        <f>SUM(D22:D33)</f>
        <v>687499</v>
      </c>
      <c r="E34" s="19">
        <f t="shared" ref="E34:E35" si="0">C34/D34</f>
        <v>0.65310640451840662</v>
      </c>
      <c r="F34" s="37" t="s">
        <v>104</v>
      </c>
    </row>
    <row r="35" spans="1:6" ht="17.5">
      <c r="A35" s="17" t="s">
        <v>21</v>
      </c>
      <c r="B35" s="10"/>
      <c r="C35" s="18">
        <f>C34/2</f>
        <v>224505</v>
      </c>
      <c r="D35" s="18">
        <f>D34/2</f>
        <v>343749.5</v>
      </c>
      <c r="E35" s="19">
        <f t="shared" si="0"/>
        <v>0.65310640451840662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1204930</v>
      </c>
      <c r="D22" s="15">
        <v>900000</v>
      </c>
      <c r="E22" s="16">
        <f t="shared" ref="E22:E35" si="0">C22/D22</f>
        <v>1.3388111111111112</v>
      </c>
      <c r="F22" s="56" t="s">
        <v>330</v>
      </c>
    </row>
    <row r="23" spans="1:11" ht="17.399999999999999" customHeight="1">
      <c r="A23" s="14" t="s">
        <v>9</v>
      </c>
      <c r="B23" s="54"/>
      <c r="C23" s="15">
        <v>465425</v>
      </c>
      <c r="D23" s="15">
        <v>900000</v>
      </c>
      <c r="E23" s="16">
        <v>0.51713888888888893</v>
      </c>
      <c r="F23" s="56"/>
    </row>
    <row r="24" spans="1:11" ht="17.399999999999999" customHeight="1">
      <c r="A24" s="14" t="s">
        <v>10</v>
      </c>
      <c r="B24" s="54"/>
      <c r="C24" s="15">
        <v>1029740</v>
      </c>
      <c r="D24" s="15">
        <v>900000</v>
      </c>
      <c r="E24" s="16">
        <v>1.1441555555555556</v>
      </c>
      <c r="F24" s="56"/>
    </row>
    <row r="25" spans="1:11" ht="17.399999999999999" customHeight="1">
      <c r="A25" s="14" t="s">
        <v>11</v>
      </c>
      <c r="B25" s="54"/>
      <c r="C25" s="15">
        <v>2143675</v>
      </c>
      <c r="D25" s="15">
        <v>900000</v>
      </c>
      <c r="E25" s="16">
        <v>2.3818611111111112</v>
      </c>
      <c r="F25" s="56"/>
    </row>
    <row r="26" spans="1:11" ht="17.399999999999999" customHeight="1">
      <c r="A26" s="14" t="s">
        <v>12</v>
      </c>
      <c r="B26" s="54"/>
      <c r="C26" s="15">
        <v>924245</v>
      </c>
      <c r="D26" s="15">
        <v>1150000</v>
      </c>
      <c r="E26" s="16">
        <v>0.8036913043478261</v>
      </c>
      <c r="F26" s="56"/>
    </row>
    <row r="27" spans="1:11" ht="17.399999999999999" customHeight="1">
      <c r="A27" s="14" t="s">
        <v>13</v>
      </c>
      <c r="B27" s="54"/>
      <c r="C27" s="15">
        <v>1165820</v>
      </c>
      <c r="D27" s="15">
        <v>1150000</v>
      </c>
      <c r="E27" s="16">
        <v>1.0137565217391304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6933835</v>
      </c>
      <c r="D34" s="18">
        <f>SUM(D22:D33)</f>
        <v>5900000</v>
      </c>
      <c r="E34" s="19">
        <f t="shared" si="0"/>
        <v>1.1752262711864407</v>
      </c>
      <c r="F34" s="57"/>
    </row>
    <row r="35" spans="1:6" ht="17.5">
      <c r="A35" s="17" t="s">
        <v>21</v>
      </c>
      <c r="B35" s="10"/>
      <c r="C35" s="18">
        <f>C34/6</f>
        <v>1155639.1666666667</v>
      </c>
      <c r="D35" s="18">
        <f>D34/6</f>
        <v>983333.33333333337</v>
      </c>
      <c r="E35" s="19">
        <f t="shared" si="0"/>
        <v>1.1752262711864407</v>
      </c>
      <c r="F35" s="20" t="s">
        <v>331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>
  <sheetPr codeName="Sheet97">
    <tabColor indexed="47"/>
  </sheetPr>
  <dimension ref="A1:K41"/>
  <sheetViews>
    <sheetView view="pageBreakPreview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282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283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21390</v>
      </c>
      <c r="D25" s="15">
        <v>532258</v>
      </c>
      <c r="E25" s="16">
        <f t="shared" si="0"/>
        <v>4.0187277598457888E-2</v>
      </c>
      <c r="F25" s="56"/>
    </row>
    <row r="26" spans="1:11" ht="17.399999999999999" customHeight="1">
      <c r="A26" s="14" t="s">
        <v>13</v>
      </c>
      <c r="B26" s="54"/>
      <c r="C26" s="15">
        <v>68775</v>
      </c>
      <c r="D26" s="15">
        <v>550000</v>
      </c>
      <c r="E26" s="16">
        <f t="shared" si="0"/>
        <v>0.12504545454545454</v>
      </c>
      <c r="F26" s="56"/>
    </row>
    <row r="27" spans="1:11" ht="17.399999999999999" customHeight="1">
      <c r="A27" s="14" t="s">
        <v>332</v>
      </c>
      <c r="B27" s="54"/>
      <c r="C27" s="15">
        <v>0</v>
      </c>
      <c r="D27" s="15">
        <v>354838</v>
      </c>
      <c r="E27" s="16">
        <f t="shared" si="0"/>
        <v>0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90165</v>
      </c>
      <c r="D33" s="18">
        <f>SUM(D22:D32)</f>
        <v>1437096</v>
      </c>
      <c r="E33" s="19">
        <f t="shared" si="0"/>
        <v>6.2741111241002692E-2</v>
      </c>
      <c r="F33" s="57"/>
    </row>
    <row r="34" spans="1:6" ht="17.5">
      <c r="A34" s="17" t="s">
        <v>21</v>
      </c>
      <c r="B34" s="10"/>
      <c r="C34" s="18">
        <f>C33/3</f>
        <v>30055</v>
      </c>
      <c r="D34" s="18">
        <f>D33/3</f>
        <v>479032</v>
      </c>
      <c r="E34" s="19">
        <f t="shared" si="0"/>
        <v>6.2741111241002692E-2</v>
      </c>
      <c r="F34" s="20" t="s">
        <v>284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>
  <sheetPr codeName="Sheet22">
    <tabColor indexed="47"/>
  </sheetPr>
  <dimension ref="A1:K42"/>
  <sheetViews>
    <sheetView view="pageBreakPreview" zoomScale="70" zoomScaleNormal="60" zoomScaleSheetLayoutView="70" workbookViewId="0">
      <selection activeCell="D56" sqref="D5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88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87</v>
      </c>
    </row>
    <row r="23" spans="1:11" ht="4.25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hidden="1" customHeight="1">
      <c r="A24" s="14"/>
      <c r="B24" s="34"/>
      <c r="C24" s="15"/>
      <c r="D24" s="15"/>
      <c r="E24" s="16"/>
      <c r="F24" s="56"/>
    </row>
    <row r="25" spans="1:11" ht="17.399999999999999" hidden="1" customHeight="1">
      <c r="A25" s="14"/>
      <c r="B25" s="34"/>
      <c r="C25" s="15"/>
      <c r="D25" s="15"/>
      <c r="E25" s="16"/>
      <c r="F25" s="56"/>
    </row>
    <row r="26" spans="1:11" ht="17.399999999999999" customHeight="1">
      <c r="A26" s="14" t="s">
        <v>19</v>
      </c>
      <c r="B26" s="32">
        <v>2024</v>
      </c>
      <c r="C26" s="15">
        <v>61990</v>
      </c>
      <c r="D26" s="15">
        <v>290322</v>
      </c>
      <c r="E26" s="16">
        <v>0.21352153815418742</v>
      </c>
      <c r="F26" s="56"/>
    </row>
    <row r="27" spans="1:11" ht="17.399999999999999" customHeight="1">
      <c r="A27" s="14" t="s">
        <v>8</v>
      </c>
      <c r="B27" s="54">
        <v>2025</v>
      </c>
      <c r="C27" s="15">
        <v>161065</v>
      </c>
      <c r="D27" s="15">
        <v>550000</v>
      </c>
      <c r="E27" s="16">
        <v>0.29284545454545452</v>
      </c>
      <c r="F27" s="56"/>
    </row>
    <row r="28" spans="1:11" ht="17.5">
      <c r="A28" s="14" t="s">
        <v>9</v>
      </c>
      <c r="B28" s="54"/>
      <c r="C28" s="15">
        <v>371840</v>
      </c>
      <c r="D28" s="15">
        <v>550000</v>
      </c>
      <c r="E28" s="16">
        <v>0.67607272727272727</v>
      </c>
      <c r="F28" s="56"/>
    </row>
    <row r="29" spans="1:11" ht="17.5">
      <c r="A29" s="14" t="s">
        <v>10</v>
      </c>
      <c r="B29" s="54"/>
      <c r="C29" s="15">
        <v>185175</v>
      </c>
      <c r="D29" s="15">
        <v>550000</v>
      </c>
      <c r="E29" s="16">
        <v>0.33668181818181819</v>
      </c>
      <c r="F29" s="56"/>
    </row>
    <row r="30" spans="1:11" ht="17.5">
      <c r="A30" s="14" t="s">
        <v>11</v>
      </c>
      <c r="B30" s="54"/>
      <c r="C30" s="15">
        <v>460815</v>
      </c>
      <c r="D30" s="15">
        <v>550000</v>
      </c>
      <c r="E30" s="16">
        <f>C30/D30</f>
        <v>0.83784545454545456</v>
      </c>
      <c r="F30" s="56"/>
    </row>
    <row r="31" spans="1:11" ht="17.5">
      <c r="A31" s="14" t="s">
        <v>12</v>
      </c>
      <c r="B31" s="54"/>
      <c r="C31" s="15">
        <v>365930</v>
      </c>
      <c r="D31" s="15">
        <v>550000</v>
      </c>
      <c r="E31" s="16">
        <f>C31/D31</f>
        <v>0.66532727272727277</v>
      </c>
      <c r="F31" s="56"/>
    </row>
    <row r="32" spans="1:11" ht="17.5">
      <c r="A32" s="14" t="s">
        <v>13</v>
      </c>
      <c r="B32" s="54"/>
      <c r="C32" s="15">
        <v>152460</v>
      </c>
      <c r="D32" s="15">
        <v>550000</v>
      </c>
      <c r="E32" s="16">
        <v>0.28000000000000003</v>
      </c>
      <c r="F32" s="56"/>
    </row>
    <row r="33" spans="1:6" ht="17.5">
      <c r="A33" s="14" t="s">
        <v>332</v>
      </c>
      <c r="B33" s="55"/>
      <c r="C33" s="15">
        <v>190260</v>
      </c>
      <c r="D33" s="15">
        <v>354838</v>
      </c>
      <c r="E33" s="16">
        <f>C33/D33</f>
        <v>0.53618834510396296</v>
      </c>
      <c r="F33" s="56"/>
    </row>
    <row r="34" spans="1:6" ht="17.5">
      <c r="A34" s="17" t="s">
        <v>20</v>
      </c>
      <c r="B34" s="10"/>
      <c r="C34" s="18">
        <f>SUM(C22:C33)</f>
        <v>1949535</v>
      </c>
      <c r="D34" s="18">
        <f>SUM(D22:D33)</f>
        <v>3945160</v>
      </c>
      <c r="E34" s="19">
        <f>C34/D34</f>
        <v>0.49415866530128055</v>
      </c>
      <c r="F34" s="57"/>
    </row>
    <row r="35" spans="1:6" ht="17.5">
      <c r="A35" s="17" t="s">
        <v>21</v>
      </c>
      <c r="B35" s="10"/>
      <c r="C35" s="18">
        <f>C34/8</f>
        <v>243691.875</v>
      </c>
      <c r="D35" s="18">
        <f>D34/8</f>
        <v>493145</v>
      </c>
      <c r="E35" s="19">
        <f>C35/D35</f>
        <v>0.49415866530128055</v>
      </c>
      <c r="F35" s="30" t="s">
        <v>86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F22:F34"/>
    <mergeCell ref="B27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333</v>
      </c>
      <c r="D1" s="52" t="s">
        <v>79</v>
      </c>
      <c r="E1" s="52" t="s">
        <v>79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13</v>
      </c>
      <c r="B22" s="53">
        <v>2025</v>
      </c>
      <c r="C22" s="15"/>
      <c r="D22" s="15"/>
      <c r="E22" s="16"/>
      <c r="F22" s="56" t="s">
        <v>334</v>
      </c>
    </row>
    <row r="23" spans="1:11" ht="17.399999999999999" customHeight="1">
      <c r="A23" s="14" t="s">
        <v>332</v>
      </c>
      <c r="B23" s="54"/>
      <c r="C23" s="15">
        <v>88575</v>
      </c>
      <c r="D23" s="15">
        <v>320499</v>
      </c>
      <c r="E23" s="16">
        <f t="shared" ref="E23:E35" si="0">C23/D23</f>
        <v>0.27636591689833667</v>
      </c>
      <c r="F23" s="56" t="s">
        <v>334</v>
      </c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 t="s">
        <v>334</v>
      </c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 t="s">
        <v>334</v>
      </c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 t="s">
        <v>334</v>
      </c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 t="s">
        <v>334</v>
      </c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 t="s">
        <v>334</v>
      </c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 t="s">
        <v>334</v>
      </c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 t="s">
        <v>334</v>
      </c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 t="s">
        <v>334</v>
      </c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 t="s">
        <v>334</v>
      </c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 t="s">
        <v>334</v>
      </c>
    </row>
    <row r="34" spans="1:6" ht="17.5">
      <c r="A34" s="17" t="s">
        <v>20</v>
      </c>
      <c r="B34" s="10"/>
      <c r="C34" s="18">
        <f>SUM(C22:C33)</f>
        <v>88575</v>
      </c>
      <c r="D34" s="18">
        <f>SUM(D22:D33)</f>
        <v>320499</v>
      </c>
      <c r="E34" s="19">
        <f t="shared" si="0"/>
        <v>0.27636591689833667</v>
      </c>
      <c r="F34" s="57" t="s">
        <v>334</v>
      </c>
    </row>
    <row r="35" spans="1:6" ht="17.5">
      <c r="A35" s="17" t="s">
        <v>21</v>
      </c>
      <c r="B35" s="10"/>
      <c r="C35" s="18">
        <f>C34/1</f>
        <v>88575</v>
      </c>
      <c r="D35" s="18">
        <f>D34/1</f>
        <v>320499</v>
      </c>
      <c r="E35" s="19">
        <f t="shared" si="0"/>
        <v>0.27636591689833667</v>
      </c>
      <c r="F35" s="20" t="s">
        <v>335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E65" sqref="E6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336</v>
      </c>
      <c r="D1" s="52" t="s">
        <v>79</v>
      </c>
      <c r="E1" s="52" t="s">
        <v>79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13</v>
      </c>
      <c r="B22" s="53">
        <v>2025</v>
      </c>
      <c r="C22" s="15"/>
      <c r="D22" s="15"/>
      <c r="E22" s="16"/>
      <c r="F22" s="56" t="s">
        <v>337</v>
      </c>
    </row>
    <row r="23" spans="1:11" ht="17.399999999999999" customHeight="1">
      <c r="A23" s="14" t="s">
        <v>332</v>
      </c>
      <c r="B23" s="54"/>
      <c r="C23" s="15">
        <v>50385</v>
      </c>
      <c r="D23" s="15">
        <v>320499</v>
      </c>
      <c r="E23" s="16">
        <f t="shared" ref="E23:E35" si="0">C23/D23</f>
        <v>0.15720797880804621</v>
      </c>
      <c r="F23" s="56" t="s">
        <v>337</v>
      </c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 t="s">
        <v>337</v>
      </c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 t="s">
        <v>337</v>
      </c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 t="s">
        <v>337</v>
      </c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 t="s">
        <v>337</v>
      </c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 t="s">
        <v>337</v>
      </c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 t="s">
        <v>337</v>
      </c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 t="s">
        <v>337</v>
      </c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 t="s">
        <v>337</v>
      </c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 t="s">
        <v>337</v>
      </c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 t="s">
        <v>337</v>
      </c>
    </row>
    <row r="34" spans="1:6" ht="17.5">
      <c r="A34" s="17" t="s">
        <v>20</v>
      </c>
      <c r="B34" s="10"/>
      <c r="C34" s="18">
        <f>SUM(C22:C33)</f>
        <v>50385</v>
      </c>
      <c r="D34" s="18">
        <f>SUM(D22:D33)</f>
        <v>320499</v>
      </c>
      <c r="E34" s="19">
        <f t="shared" si="0"/>
        <v>0.15720797880804621</v>
      </c>
      <c r="F34" s="57" t="s">
        <v>337</v>
      </c>
    </row>
    <row r="35" spans="1:6" ht="17.5">
      <c r="A35" s="17" t="s">
        <v>21</v>
      </c>
      <c r="B35" s="10"/>
      <c r="C35" s="18">
        <f>C34/1</f>
        <v>50385</v>
      </c>
      <c r="D35" s="18">
        <f>D34/1</f>
        <v>320499</v>
      </c>
      <c r="E35" s="19">
        <f t="shared" si="0"/>
        <v>0.15720797880804621</v>
      </c>
      <c r="F35" s="20" t="s">
        <v>335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>
  <sheetPr codeName="Sheet103">
    <tabColor indexed="47"/>
  </sheetPr>
  <dimension ref="A1:K41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256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481600</v>
      </c>
      <c r="D24" s="15">
        <v>476666</v>
      </c>
      <c r="E24" s="16">
        <f t="shared" si="0"/>
        <v>1.0103510634280608</v>
      </c>
      <c r="F24" s="56"/>
    </row>
    <row r="25" spans="1:11" ht="17.399999999999999" customHeight="1">
      <c r="A25" s="14" t="s">
        <v>12</v>
      </c>
      <c r="B25" s="54"/>
      <c r="C25" s="15">
        <v>674375</v>
      </c>
      <c r="D25" s="15">
        <v>550000</v>
      </c>
      <c r="E25" s="16">
        <f t="shared" si="0"/>
        <v>1.2261363636363636</v>
      </c>
      <c r="F25" s="56"/>
    </row>
    <row r="26" spans="1:11" ht="17.399999999999999" customHeight="1">
      <c r="A26" s="14" t="s">
        <v>13</v>
      </c>
      <c r="B26" s="54"/>
      <c r="C26" s="15">
        <v>232065</v>
      </c>
      <c r="D26" s="15">
        <v>550000</v>
      </c>
      <c r="E26" s="16">
        <v>0.42193636363636361</v>
      </c>
      <c r="F26" s="56"/>
    </row>
    <row r="27" spans="1:11" ht="17.399999999999999" customHeight="1">
      <c r="A27" s="14" t="s">
        <v>332</v>
      </c>
      <c r="B27" s="54"/>
      <c r="C27" s="15">
        <v>300150</v>
      </c>
      <c r="D27" s="15">
        <v>320499</v>
      </c>
      <c r="E27" s="16">
        <f t="shared" si="0"/>
        <v>0.93650838224144228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1688190</v>
      </c>
      <c r="D33" s="18">
        <f>SUM(D22:D32)</f>
        <v>1897165</v>
      </c>
      <c r="E33" s="19">
        <f t="shared" si="0"/>
        <v>0.88984880071053385</v>
      </c>
      <c r="F33" s="57"/>
    </row>
    <row r="34" spans="1:6" ht="17.5">
      <c r="A34" s="17" t="s">
        <v>21</v>
      </c>
      <c r="B34" s="10"/>
      <c r="C34" s="18">
        <f>C33/4</f>
        <v>422047.5</v>
      </c>
      <c r="D34" s="18">
        <f>D33/4</f>
        <v>474291.25</v>
      </c>
      <c r="E34" s="19">
        <f t="shared" si="0"/>
        <v>0.88984880071053385</v>
      </c>
      <c r="F34" s="20" t="s">
        <v>257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>
  <sheetPr codeName="Sheet120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312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313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12</v>
      </c>
      <c r="B25" s="54"/>
      <c r="C25" s="15"/>
      <c r="D25" s="15"/>
      <c r="E25" s="16"/>
      <c r="F25" s="56"/>
    </row>
    <row r="26" spans="1:11" ht="17.399999999999999" customHeight="1">
      <c r="A26" s="14" t="s">
        <v>13</v>
      </c>
      <c r="B26" s="54"/>
      <c r="C26" s="15">
        <v>779705</v>
      </c>
      <c r="D26" s="15">
        <v>458333</v>
      </c>
      <c r="E26" s="16">
        <f t="shared" si="0"/>
        <v>1.7011757826732965</v>
      </c>
      <c r="F26" s="56"/>
    </row>
    <row r="27" spans="1:11" ht="17.399999999999999" customHeight="1">
      <c r="A27" s="14" t="s">
        <v>332</v>
      </c>
      <c r="B27" s="54"/>
      <c r="C27" s="15">
        <v>455405</v>
      </c>
      <c r="D27" s="15">
        <v>320499</v>
      </c>
      <c r="E27" s="16">
        <f t="shared" si="0"/>
        <v>1.4209248702804065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1235110</v>
      </c>
      <c r="D33" s="18">
        <f>SUM(D22:D32)</f>
        <v>778832</v>
      </c>
      <c r="E33" s="19">
        <f t="shared" si="0"/>
        <v>1.5858490662941431</v>
      </c>
      <c r="F33" s="57"/>
    </row>
    <row r="34" spans="1:6" ht="17.5">
      <c r="A34" s="17" t="s">
        <v>21</v>
      </c>
      <c r="B34" s="10"/>
      <c r="C34" s="18">
        <f>C33/2</f>
        <v>617555</v>
      </c>
      <c r="D34" s="18">
        <f>D33/2</f>
        <v>389416</v>
      </c>
      <c r="E34" s="19">
        <f t="shared" si="0"/>
        <v>1.5858490662941431</v>
      </c>
      <c r="F34" s="20" t="s">
        <v>314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>
  <sheetPr codeName="Sheet104">
    <tabColor indexed="47"/>
  </sheetPr>
  <dimension ref="A1:K41"/>
  <sheetViews>
    <sheetView view="pageBreakPreview" zoomScale="70" zoomScaleNormal="60" zoomScaleSheetLayoutView="70" workbookViewId="0">
      <selection activeCell="C36" sqref="C3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295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0</v>
      </c>
      <c r="D25" s="15">
        <v>337096</v>
      </c>
      <c r="E25" s="16">
        <f t="shared" si="0"/>
        <v>0</v>
      </c>
      <c r="F25" s="56"/>
    </row>
    <row r="26" spans="1:11" ht="17.399999999999999" customHeight="1">
      <c r="A26" s="14" t="s">
        <v>13</v>
      </c>
      <c r="B26" s="54"/>
      <c r="C26" s="15">
        <v>85375</v>
      </c>
      <c r="D26" s="15">
        <v>550000</v>
      </c>
      <c r="E26" s="16">
        <f t="shared" si="0"/>
        <v>0.15522727272727271</v>
      </c>
      <c r="F26" s="56"/>
    </row>
    <row r="27" spans="1:11" ht="17.399999999999999" customHeight="1">
      <c r="A27" s="14" t="s">
        <v>332</v>
      </c>
      <c r="B27" s="54"/>
      <c r="C27" s="15">
        <v>20495</v>
      </c>
      <c r="D27" s="15">
        <v>320499</v>
      </c>
      <c r="E27" s="16">
        <f t="shared" si="0"/>
        <v>6.3947157401427146E-2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105870</v>
      </c>
      <c r="D33" s="18">
        <f>SUM(D22:D32)</f>
        <v>1207595</v>
      </c>
      <c r="E33" s="19">
        <f t="shared" si="0"/>
        <v>8.7670121191293443E-2</v>
      </c>
      <c r="F33" s="57"/>
    </row>
    <row r="34" spans="1:6" ht="17.5">
      <c r="A34" s="17" t="s">
        <v>21</v>
      </c>
      <c r="B34" s="10"/>
      <c r="C34" s="18">
        <f>C33/3</f>
        <v>35290</v>
      </c>
      <c r="D34" s="18">
        <f>D33/3</f>
        <v>402531.66666666669</v>
      </c>
      <c r="E34" s="19">
        <f t="shared" si="0"/>
        <v>8.7670121191293429E-2</v>
      </c>
      <c r="F34" s="20" t="s">
        <v>296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>
  <sheetPr codeName="Sheet99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249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405615</v>
      </c>
      <c r="D24" s="15">
        <v>513333</v>
      </c>
      <c r="E24" s="16">
        <f t="shared" si="0"/>
        <v>0.79015960399974283</v>
      </c>
      <c r="F24" s="56"/>
    </row>
    <row r="25" spans="1:11" ht="17.399999999999999" customHeight="1">
      <c r="A25" s="14" t="s">
        <v>12</v>
      </c>
      <c r="B25" s="54"/>
      <c r="C25" s="15">
        <v>629780</v>
      </c>
      <c r="D25" s="15">
        <v>550000</v>
      </c>
      <c r="E25" s="16">
        <v>1.1450545454545455</v>
      </c>
      <c r="F25" s="56"/>
    </row>
    <row r="26" spans="1:11" ht="17.399999999999999" customHeight="1">
      <c r="A26" s="14" t="s">
        <v>13</v>
      </c>
      <c r="B26" s="54"/>
      <c r="C26" s="15">
        <v>358925</v>
      </c>
      <c r="D26" s="15">
        <v>550000</v>
      </c>
      <c r="E26" s="16">
        <v>0.65259090909090911</v>
      </c>
      <c r="F26" s="56"/>
    </row>
    <row r="27" spans="1:11" ht="17.399999999999999" customHeight="1">
      <c r="A27" s="14" t="s">
        <v>332</v>
      </c>
      <c r="B27" s="54"/>
      <c r="C27" s="15">
        <v>220945</v>
      </c>
      <c r="D27" s="15">
        <v>320499</v>
      </c>
      <c r="E27" s="16">
        <f t="shared" si="0"/>
        <v>0.68937812598479242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1615265</v>
      </c>
      <c r="D33" s="18">
        <f>SUM(D22:D32)</f>
        <v>1933832</v>
      </c>
      <c r="E33" s="19">
        <f t="shared" si="0"/>
        <v>0.83526645541081124</v>
      </c>
      <c r="F33" s="57"/>
    </row>
    <row r="34" spans="1:6" ht="17.5">
      <c r="A34" s="17" t="s">
        <v>21</v>
      </c>
      <c r="B34" s="10"/>
      <c r="C34" s="18">
        <f>C33/4</f>
        <v>403816.25</v>
      </c>
      <c r="D34" s="18">
        <f>D33/4</f>
        <v>483458</v>
      </c>
      <c r="E34" s="19">
        <f t="shared" si="0"/>
        <v>0.83526645541081124</v>
      </c>
      <c r="F34" s="20" t="s">
        <v>250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>
  <sheetPr codeName="Sheet95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253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254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224755</v>
      </c>
      <c r="D24" s="15">
        <v>366666</v>
      </c>
      <c r="E24" s="16">
        <f t="shared" si="0"/>
        <v>0.6129692963078115</v>
      </c>
      <c r="F24" s="56"/>
    </row>
    <row r="25" spans="1:11" ht="17.399999999999999" customHeight="1">
      <c r="A25" s="14" t="s">
        <v>12</v>
      </c>
      <c r="B25" s="54"/>
      <c r="C25" s="15">
        <v>367130</v>
      </c>
      <c r="D25" s="15">
        <v>550000</v>
      </c>
      <c r="E25" s="16">
        <f t="shared" si="0"/>
        <v>0.66750909090909094</v>
      </c>
      <c r="F25" s="56"/>
    </row>
    <row r="26" spans="1:11" ht="17.399999999999999" customHeight="1">
      <c r="A26" s="14" t="s">
        <v>13</v>
      </c>
      <c r="B26" s="54"/>
      <c r="C26" s="15">
        <v>204160</v>
      </c>
      <c r="D26" s="15">
        <v>550000</v>
      </c>
      <c r="E26" s="16">
        <f t="shared" si="0"/>
        <v>0.37119999999999997</v>
      </c>
      <c r="F26" s="56"/>
    </row>
    <row r="27" spans="1:11" ht="17.399999999999999" customHeight="1">
      <c r="A27" s="14" t="s">
        <v>332</v>
      </c>
      <c r="B27" s="54"/>
      <c r="C27" s="15">
        <v>170355</v>
      </c>
      <c r="D27" s="15">
        <v>320499</v>
      </c>
      <c r="E27" s="16">
        <f t="shared" si="0"/>
        <v>0.53153051959600495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966400</v>
      </c>
      <c r="D33" s="18">
        <f>SUM(D22:D32)</f>
        <v>1787165</v>
      </c>
      <c r="E33" s="19">
        <f t="shared" si="0"/>
        <v>0.54074469900652711</v>
      </c>
      <c r="F33" s="57"/>
    </row>
    <row r="34" spans="1:6" ht="17.5">
      <c r="A34" s="17" t="s">
        <v>21</v>
      </c>
      <c r="B34" s="10"/>
      <c r="C34" s="18">
        <f>C33/4</f>
        <v>241600</v>
      </c>
      <c r="D34" s="18">
        <f>D33/4</f>
        <v>446791.25</v>
      </c>
      <c r="E34" s="19">
        <f t="shared" si="0"/>
        <v>0.54074469900652711</v>
      </c>
      <c r="F34" s="20" t="s">
        <v>255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indexed="47"/>
  </sheetPr>
  <dimension ref="A1:K42"/>
  <sheetViews>
    <sheetView view="pageBreakPreview" zoomScale="70" zoomScaleNormal="60" zoomScaleSheetLayoutView="7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40">
        <v>222463</v>
      </c>
      <c r="D22" s="40">
        <v>500000</v>
      </c>
      <c r="E22" s="41">
        <v>0.44492599999999999</v>
      </c>
      <c r="F22" s="58" t="s">
        <v>93</v>
      </c>
    </row>
    <row r="23" spans="1:11" ht="17.399999999999999" customHeight="1">
      <c r="A23" s="14" t="s">
        <v>9</v>
      </c>
      <c r="B23" s="54"/>
      <c r="C23" s="40">
        <v>140860</v>
      </c>
      <c r="D23" s="40">
        <v>500000</v>
      </c>
      <c r="E23" s="41">
        <v>0.28172000000000003</v>
      </c>
      <c r="F23" s="56"/>
    </row>
    <row r="24" spans="1:11" ht="17.399999999999999" customHeight="1">
      <c r="A24" s="14" t="s">
        <v>10</v>
      </c>
      <c r="B24" s="54"/>
      <c r="C24" s="40">
        <v>130470</v>
      </c>
      <c r="D24" s="40">
        <v>500000</v>
      </c>
      <c r="E24" s="41">
        <v>0.26094000000000001</v>
      </c>
      <c r="F24" s="56"/>
    </row>
    <row r="25" spans="1:11" ht="17.399999999999999" customHeight="1">
      <c r="A25" s="14" t="s">
        <v>11</v>
      </c>
      <c r="B25" s="54"/>
      <c r="C25" s="40">
        <v>470015</v>
      </c>
      <c r="D25" s="40">
        <v>500000</v>
      </c>
      <c r="E25" s="41">
        <v>0.94003000000000003</v>
      </c>
      <c r="F25" s="56"/>
    </row>
    <row r="26" spans="1:11" ht="17.399999999999999" customHeight="1">
      <c r="A26" s="14" t="s">
        <v>12</v>
      </c>
      <c r="B26" s="54"/>
      <c r="C26" s="40">
        <v>431785</v>
      </c>
      <c r="D26" s="40">
        <v>500000</v>
      </c>
      <c r="E26" s="41">
        <v>0.86356999999999995</v>
      </c>
      <c r="F26" s="56"/>
    </row>
    <row r="27" spans="1:11" ht="17.399999999999999" customHeight="1">
      <c r="A27" s="14" t="s">
        <v>13</v>
      </c>
      <c r="B27" s="54"/>
      <c r="C27" s="40">
        <v>297430</v>
      </c>
      <c r="D27" s="40">
        <v>500000</v>
      </c>
      <c r="E27" s="41">
        <v>0.59486000000000006</v>
      </c>
      <c r="F27" s="56"/>
    </row>
    <row r="28" spans="1:11" ht="17.399999999999999" customHeight="1">
      <c r="A28" s="14" t="s">
        <v>14</v>
      </c>
      <c r="B28" s="54"/>
      <c r="C28" s="40">
        <v>229950</v>
      </c>
      <c r="D28" s="40">
        <v>500000</v>
      </c>
      <c r="E28" s="41">
        <v>0.45989999999999998</v>
      </c>
      <c r="F28" s="56"/>
    </row>
    <row r="29" spans="1:11" ht="17.399999999999999" customHeight="1">
      <c r="A29" s="14" t="s">
        <v>15</v>
      </c>
      <c r="B29" s="54"/>
      <c r="C29" s="40">
        <v>101665</v>
      </c>
      <c r="D29" s="40">
        <v>500000</v>
      </c>
      <c r="E29" s="41">
        <v>0.20333000000000001</v>
      </c>
      <c r="F29" s="56"/>
    </row>
    <row r="30" spans="1:11" ht="17.399999999999999" customHeight="1">
      <c r="A30" s="14" t="s">
        <v>16</v>
      </c>
      <c r="B30" s="54"/>
      <c r="C30" s="40">
        <v>172755</v>
      </c>
      <c r="D30" s="40">
        <v>500000</v>
      </c>
      <c r="E30" s="41">
        <v>0.34550999999999998</v>
      </c>
      <c r="F30" s="56"/>
    </row>
    <row r="31" spans="1:11" ht="17.399999999999999" customHeight="1">
      <c r="A31" s="14" t="s">
        <v>17</v>
      </c>
      <c r="B31" s="54"/>
      <c r="C31" s="40">
        <v>192355</v>
      </c>
      <c r="D31" s="40">
        <v>500000</v>
      </c>
      <c r="E31" s="41">
        <v>0.38471</v>
      </c>
      <c r="F31" s="56"/>
    </row>
    <row r="32" spans="1:11" ht="17.399999999999999" customHeight="1">
      <c r="A32" s="14" t="s">
        <v>18</v>
      </c>
      <c r="B32" s="54"/>
      <c r="C32" s="40">
        <v>541685</v>
      </c>
      <c r="D32" s="40">
        <v>500000</v>
      </c>
      <c r="E32" s="41">
        <v>1.0833699999999999</v>
      </c>
      <c r="F32" s="56"/>
    </row>
    <row r="33" spans="1:6" ht="17.5">
      <c r="A33" s="14" t="s">
        <v>19</v>
      </c>
      <c r="B33" s="55"/>
      <c r="C33" s="40">
        <v>197955</v>
      </c>
      <c r="D33" s="40">
        <v>500000</v>
      </c>
      <c r="E33" s="41">
        <v>0.39590999999999998</v>
      </c>
      <c r="F33" s="57"/>
    </row>
    <row r="34" spans="1:6" ht="17.5">
      <c r="A34" s="17" t="s">
        <v>20</v>
      </c>
      <c r="B34" s="10"/>
      <c r="C34" s="18">
        <f>SUM(C22:C33)</f>
        <v>3129388</v>
      </c>
      <c r="D34" s="18">
        <f>SUM(D22:D33)</f>
        <v>6000000</v>
      </c>
      <c r="E34" s="19">
        <f t="shared" ref="E34:E35" si="0">C34/D34</f>
        <v>0.52156466666666668</v>
      </c>
      <c r="F34" s="37" t="s">
        <v>94</v>
      </c>
    </row>
    <row r="35" spans="1:6" ht="17.5">
      <c r="A35" s="17" t="s">
        <v>21</v>
      </c>
      <c r="B35" s="10"/>
      <c r="C35" s="18">
        <f>C34/12</f>
        <v>260782.33333333334</v>
      </c>
      <c r="D35" s="18">
        <f>D34/12</f>
        <v>500000</v>
      </c>
      <c r="E35" s="19">
        <f t="shared" si="0"/>
        <v>0.52156466666666668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>
  <sheetPr codeName="Sheet100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251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252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2906750</v>
      </c>
      <c r="D24" s="15">
        <v>513333</v>
      </c>
      <c r="E24" s="16">
        <f t="shared" si="0"/>
        <v>5.6625036769504398</v>
      </c>
      <c r="F24" s="56"/>
    </row>
    <row r="25" spans="1:11" ht="17.399999999999999" customHeight="1">
      <c r="A25" s="14" t="s">
        <v>12</v>
      </c>
      <c r="B25" s="54"/>
      <c r="C25" s="15">
        <v>3076045</v>
      </c>
      <c r="D25" s="15">
        <v>750000</v>
      </c>
      <c r="E25" s="16">
        <v>4.1013933333333332</v>
      </c>
      <c r="F25" s="56"/>
    </row>
    <row r="26" spans="1:11" ht="17.399999999999999" customHeight="1">
      <c r="A26" s="14" t="s">
        <v>13</v>
      </c>
      <c r="B26" s="54"/>
      <c r="C26" s="15">
        <v>1332760</v>
      </c>
      <c r="D26" s="15">
        <v>950000</v>
      </c>
      <c r="E26" s="16">
        <v>1.4029052631578947</v>
      </c>
      <c r="F26" s="56"/>
    </row>
    <row r="27" spans="1:11" ht="17.399999999999999" customHeight="1">
      <c r="A27" s="14" t="s">
        <v>332</v>
      </c>
      <c r="B27" s="54"/>
      <c r="C27" s="15">
        <v>616965</v>
      </c>
      <c r="D27" s="15">
        <v>677419</v>
      </c>
      <c r="E27" s="16">
        <f t="shared" si="0"/>
        <v>0.91075833420674646</v>
      </c>
      <c r="F27" s="56"/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7932520</v>
      </c>
      <c r="D34" s="18">
        <f>SUM(D22:D33)</f>
        <v>2890752</v>
      </c>
      <c r="E34" s="19">
        <f t="shared" si="0"/>
        <v>2.7441025726177823</v>
      </c>
      <c r="F34" s="57"/>
    </row>
    <row r="35" spans="1:6" ht="17.5">
      <c r="A35" s="17" t="s">
        <v>21</v>
      </c>
      <c r="B35" s="10"/>
      <c r="C35" s="18">
        <f>C34/4</f>
        <v>1983130</v>
      </c>
      <c r="D35" s="18">
        <f>D34/4</f>
        <v>722688</v>
      </c>
      <c r="E35" s="19">
        <f t="shared" si="0"/>
        <v>2.7441025726177823</v>
      </c>
      <c r="F35" s="20" t="s">
        <v>250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>
  <sheetPr codeName="Sheet27">
    <tabColor indexed="47"/>
  </sheetPr>
  <dimension ref="A1:K42"/>
  <sheetViews>
    <sheetView view="pageBreakPreview" zoomScale="70" zoomScaleNormal="60" zoomScaleSheetLayoutView="70" workbookViewId="0">
      <selection activeCell="L58" sqref="L5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128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129</v>
      </c>
    </row>
    <row r="23" spans="1:11" ht="17.399999999999999" customHeight="1">
      <c r="A23" s="14" t="s">
        <v>9</v>
      </c>
      <c r="B23" s="54"/>
      <c r="C23" s="15">
        <v>684415</v>
      </c>
      <c r="D23" s="15">
        <v>333928</v>
      </c>
      <c r="E23" s="16">
        <v>2.0495885340552453</v>
      </c>
      <c r="F23" s="56"/>
    </row>
    <row r="24" spans="1:11" ht="17.399999999999999" customHeight="1">
      <c r="A24" s="14" t="s">
        <v>10</v>
      </c>
      <c r="B24" s="54"/>
      <c r="C24" s="15">
        <v>362925</v>
      </c>
      <c r="D24" s="15">
        <v>550000</v>
      </c>
      <c r="E24" s="16">
        <f t="shared" si="0"/>
        <v>0.65986363636363632</v>
      </c>
      <c r="F24" s="56"/>
    </row>
    <row r="25" spans="1:11" ht="17.399999999999999" customHeight="1">
      <c r="A25" s="14" t="s">
        <v>11</v>
      </c>
      <c r="B25" s="54"/>
      <c r="C25" s="15">
        <v>787570</v>
      </c>
      <c r="D25" s="15">
        <v>650000</v>
      </c>
      <c r="E25" s="16">
        <f t="shared" si="0"/>
        <v>1.2116461538461538</v>
      </c>
      <c r="F25" s="56"/>
    </row>
    <row r="26" spans="1:11" ht="17.399999999999999" customHeight="1">
      <c r="A26" s="14" t="s">
        <v>12</v>
      </c>
      <c r="B26" s="54"/>
      <c r="C26" s="15">
        <v>463905</v>
      </c>
      <c r="D26" s="15">
        <v>650000</v>
      </c>
      <c r="E26" s="16">
        <f t="shared" si="0"/>
        <v>0.7137</v>
      </c>
      <c r="F26" s="56"/>
    </row>
    <row r="27" spans="1:11" ht="17.399999999999999" customHeight="1">
      <c r="A27" s="14" t="s">
        <v>13</v>
      </c>
      <c r="B27" s="54"/>
      <c r="C27" s="15">
        <v>823645</v>
      </c>
      <c r="D27" s="15">
        <v>650000</v>
      </c>
      <c r="E27" s="16">
        <v>1.2671461538461539</v>
      </c>
      <c r="F27" s="56"/>
    </row>
    <row r="28" spans="1:11" ht="17.399999999999999" customHeight="1">
      <c r="A28" s="14" t="s">
        <v>14</v>
      </c>
      <c r="B28" s="54"/>
      <c r="C28" s="15">
        <v>368845</v>
      </c>
      <c r="D28" s="15">
        <v>320499</v>
      </c>
      <c r="E28" s="16">
        <f t="shared" si="0"/>
        <v>1.1508460244805756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3491305</v>
      </c>
      <c r="D34" s="18">
        <f>SUM(D22:D33)</f>
        <v>3154427</v>
      </c>
      <c r="E34" s="19">
        <f t="shared" si="0"/>
        <v>1.1067953070399157</v>
      </c>
      <c r="F34" s="57"/>
    </row>
    <row r="35" spans="1:6" ht="17.5">
      <c r="A35" s="17" t="s">
        <v>21</v>
      </c>
      <c r="B35" s="10"/>
      <c r="C35" s="18">
        <f>C34/6</f>
        <v>581884.16666666663</v>
      </c>
      <c r="D35" s="18">
        <f>D34/6</f>
        <v>525737.83333333337</v>
      </c>
      <c r="E35" s="19">
        <f t="shared" si="0"/>
        <v>1.1067953070399155</v>
      </c>
      <c r="F35" s="20" t="s">
        <v>127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>
  <sheetPr codeName="Sheet75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122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123</v>
      </c>
    </row>
    <row r="23" spans="1:11" ht="17.399999999999999" customHeight="1">
      <c r="A23" s="14" t="s">
        <v>9</v>
      </c>
      <c r="B23" s="54"/>
      <c r="C23" s="15">
        <v>95985</v>
      </c>
      <c r="D23" s="15">
        <v>451785</v>
      </c>
      <c r="E23" s="16">
        <v>0.21245725289684253</v>
      </c>
      <c r="F23" s="56"/>
    </row>
    <row r="24" spans="1:11" ht="17.399999999999999" customHeight="1">
      <c r="A24" s="14" t="s">
        <v>10</v>
      </c>
      <c r="B24" s="54"/>
      <c r="C24" s="15">
        <v>694385</v>
      </c>
      <c r="D24" s="15">
        <v>550000</v>
      </c>
      <c r="E24" s="16">
        <f t="shared" si="0"/>
        <v>1.2625181818181819</v>
      </c>
      <c r="F24" s="56"/>
    </row>
    <row r="25" spans="1:11" ht="17.399999999999999" customHeight="1">
      <c r="A25" s="14" t="s">
        <v>11</v>
      </c>
      <c r="B25" s="54"/>
      <c r="C25" s="15">
        <v>349625</v>
      </c>
      <c r="D25" s="15">
        <v>550000</v>
      </c>
      <c r="E25" s="16">
        <f t="shared" si="0"/>
        <v>0.63568181818181824</v>
      </c>
      <c r="F25" s="56"/>
    </row>
    <row r="26" spans="1:11" ht="17.399999999999999" customHeight="1">
      <c r="A26" s="14" t="s">
        <v>12</v>
      </c>
      <c r="B26" s="54"/>
      <c r="C26" s="15">
        <v>214050</v>
      </c>
      <c r="D26" s="15">
        <v>550000</v>
      </c>
      <c r="E26" s="16">
        <f t="shared" si="0"/>
        <v>0.38918181818181818</v>
      </c>
      <c r="F26" s="56"/>
    </row>
    <row r="27" spans="1:11" ht="17.399999999999999" customHeight="1">
      <c r="A27" s="14" t="s">
        <v>13</v>
      </c>
      <c r="B27" s="54"/>
      <c r="C27" s="15">
        <v>346135</v>
      </c>
      <c r="D27" s="15">
        <v>550000</v>
      </c>
      <c r="E27" s="16">
        <v>0.62933636363636358</v>
      </c>
      <c r="F27" s="56"/>
    </row>
    <row r="28" spans="1:11" ht="17.399999999999999" customHeight="1">
      <c r="A28" s="14" t="s">
        <v>332</v>
      </c>
      <c r="B28" s="54"/>
      <c r="C28" s="15">
        <v>103680</v>
      </c>
      <c r="D28" s="15">
        <v>320499</v>
      </c>
      <c r="E28" s="16">
        <f t="shared" si="0"/>
        <v>0.32349554912807843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1803860</v>
      </c>
      <c r="D34" s="18">
        <f>SUM(D22:D33)</f>
        <v>2972284</v>
      </c>
      <c r="E34" s="19">
        <f t="shared" si="0"/>
        <v>0.60689355391342148</v>
      </c>
      <c r="F34" s="57"/>
    </row>
    <row r="35" spans="1:6" ht="17.5">
      <c r="A35" s="17" t="s">
        <v>21</v>
      </c>
      <c r="B35" s="10"/>
      <c r="C35" s="18">
        <f>C34/6</f>
        <v>300643.33333333331</v>
      </c>
      <c r="D35" s="18">
        <f>D34/6</f>
        <v>495380.66666666669</v>
      </c>
      <c r="E35" s="19">
        <f t="shared" si="0"/>
        <v>0.60689355391342137</v>
      </c>
      <c r="F35" s="20" t="s">
        <v>124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>
  <sheetPr codeName="Sheet26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125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126</v>
      </c>
    </row>
    <row r="23" spans="1:11" ht="17.399999999999999" customHeight="1">
      <c r="A23" s="14" t="s">
        <v>9</v>
      </c>
      <c r="B23" s="54"/>
      <c r="C23" s="15">
        <v>119190</v>
      </c>
      <c r="D23" s="15">
        <v>333928</v>
      </c>
      <c r="E23" s="16">
        <f t="shared" si="0"/>
        <v>0.35693323111568959</v>
      </c>
      <c r="F23" s="56"/>
    </row>
    <row r="24" spans="1:11" ht="17.399999999999999" customHeight="1">
      <c r="A24" s="14" t="s">
        <v>10</v>
      </c>
      <c r="B24" s="54"/>
      <c r="C24" s="15">
        <v>101680</v>
      </c>
      <c r="D24" s="15">
        <v>600000</v>
      </c>
      <c r="E24" s="16">
        <f t="shared" si="0"/>
        <v>0.16946666666666665</v>
      </c>
      <c r="F24" s="56"/>
    </row>
    <row r="25" spans="1:11" ht="17.399999999999999" customHeight="1">
      <c r="A25" s="14" t="s">
        <v>11</v>
      </c>
      <c r="B25" s="54"/>
      <c r="C25" s="15">
        <v>613690</v>
      </c>
      <c r="D25" s="15">
        <v>600000</v>
      </c>
      <c r="E25" s="16">
        <f t="shared" si="0"/>
        <v>1.0228166666666667</v>
      </c>
      <c r="F25" s="56"/>
    </row>
    <row r="26" spans="1:11" ht="17.399999999999999" customHeight="1">
      <c r="A26" s="14" t="s">
        <v>12</v>
      </c>
      <c r="B26" s="54"/>
      <c r="C26" s="15">
        <v>253150</v>
      </c>
      <c r="D26" s="15">
        <v>600000</v>
      </c>
      <c r="E26" s="16">
        <f t="shared" si="0"/>
        <v>0.42191666666666666</v>
      </c>
      <c r="F26" s="56"/>
    </row>
    <row r="27" spans="1:11" ht="17.399999999999999" customHeight="1">
      <c r="A27" s="14" t="s">
        <v>13</v>
      </c>
      <c r="B27" s="54"/>
      <c r="C27" s="15">
        <v>223565</v>
      </c>
      <c r="D27" s="15">
        <v>550000</v>
      </c>
      <c r="E27" s="16">
        <v>0.40648181818181817</v>
      </c>
      <c r="F27" s="56"/>
    </row>
    <row r="28" spans="1:11" ht="17.399999999999999" customHeight="1">
      <c r="A28" s="14" t="s">
        <v>332</v>
      </c>
      <c r="B28" s="54"/>
      <c r="C28" s="15">
        <v>85485</v>
      </c>
      <c r="D28" s="15">
        <v>320499</v>
      </c>
      <c r="E28" s="16">
        <f t="shared" si="0"/>
        <v>0.2667247011691144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1396760</v>
      </c>
      <c r="D34" s="18">
        <f>SUM(D22:D33)</f>
        <v>3004427</v>
      </c>
      <c r="E34" s="19">
        <f t="shared" si="0"/>
        <v>0.46490062830616286</v>
      </c>
      <c r="F34" s="57"/>
    </row>
    <row r="35" spans="1:6" ht="17.5">
      <c r="A35" s="17" t="s">
        <v>21</v>
      </c>
      <c r="B35" s="10"/>
      <c r="C35" s="18">
        <f>C34/6</f>
        <v>232793.33333333334</v>
      </c>
      <c r="D35" s="18">
        <f>D34/6</f>
        <v>500737.83333333331</v>
      </c>
      <c r="E35" s="19">
        <f t="shared" si="0"/>
        <v>0.46490062830616291</v>
      </c>
      <c r="F35" s="20" t="s">
        <v>127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>
  <sheetPr codeName="Sheet102">
    <tabColor indexed="47"/>
  </sheetPr>
  <dimension ref="A1:K41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292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159270</v>
      </c>
      <c r="D25" s="15">
        <v>443548</v>
      </c>
      <c r="E25" s="16">
        <f t="shared" si="0"/>
        <v>0.35908176792590657</v>
      </c>
      <c r="F25" s="56"/>
    </row>
    <row r="26" spans="1:11" ht="17.399999999999999" customHeight="1">
      <c r="A26" s="14" t="s">
        <v>13</v>
      </c>
      <c r="B26" s="54"/>
      <c r="C26" s="15">
        <v>73780</v>
      </c>
      <c r="D26" s="15">
        <v>550000</v>
      </c>
      <c r="E26" s="16">
        <f t="shared" si="0"/>
        <v>0.13414545454545454</v>
      </c>
      <c r="F26" s="56"/>
    </row>
    <row r="27" spans="1:11" ht="17.399999999999999" customHeight="1">
      <c r="A27" s="14" t="s">
        <v>332</v>
      </c>
      <c r="B27" s="54"/>
      <c r="C27" s="15">
        <v>39690</v>
      </c>
      <c r="D27" s="15">
        <v>320499</v>
      </c>
      <c r="E27" s="16">
        <f t="shared" si="0"/>
        <v>0.12383813990059252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272740</v>
      </c>
      <c r="D33" s="18">
        <f>SUM(D22:D32)</f>
        <v>1314047</v>
      </c>
      <c r="E33" s="19">
        <f t="shared" si="0"/>
        <v>0.20755726393348184</v>
      </c>
      <c r="F33" s="57"/>
    </row>
    <row r="34" spans="1:6" ht="17.5">
      <c r="A34" s="17" t="s">
        <v>21</v>
      </c>
      <c r="B34" s="10"/>
      <c r="C34" s="18">
        <f>C33/3</f>
        <v>90913.333333333328</v>
      </c>
      <c r="D34" s="18">
        <f>D33/3</f>
        <v>438015.66666666669</v>
      </c>
      <c r="E34" s="19">
        <f t="shared" si="0"/>
        <v>0.20755726393348181</v>
      </c>
      <c r="F34" s="20" t="s">
        <v>293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>
  <sheetPr codeName="Sheet98">
    <tabColor indexed="47"/>
  </sheetPr>
  <dimension ref="A1:K41"/>
  <sheetViews>
    <sheetView view="pageBreakPreview" zoomScale="70" zoomScaleNormal="60" zoomScaleSheetLayoutView="70" workbookViewId="0">
      <selection activeCell="P61" sqref="P6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285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286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488593</v>
      </c>
      <c r="D25" s="15">
        <v>479032</v>
      </c>
      <c r="E25" s="16">
        <f t="shared" si="0"/>
        <v>1.0199590006513135</v>
      </c>
      <c r="F25" s="56"/>
    </row>
    <row r="26" spans="1:11" ht="17.399999999999999" customHeight="1">
      <c r="A26" s="14" t="s">
        <v>13</v>
      </c>
      <c r="B26" s="54"/>
      <c r="C26" s="15">
        <v>578385</v>
      </c>
      <c r="D26" s="15">
        <v>550000</v>
      </c>
      <c r="E26" s="16">
        <v>1.0516090909090909</v>
      </c>
      <c r="F26" s="56"/>
    </row>
    <row r="27" spans="1:11" ht="17.399999999999999" customHeight="1">
      <c r="A27" s="14" t="s">
        <v>332</v>
      </c>
      <c r="B27" s="54"/>
      <c r="C27" s="15">
        <v>341335</v>
      </c>
      <c r="D27" s="15">
        <v>320499</v>
      </c>
      <c r="E27" s="16">
        <f t="shared" si="0"/>
        <v>1.0650111232796358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1408313</v>
      </c>
      <c r="D33" s="18">
        <f>SUM(D22:D32)</f>
        <v>1349531</v>
      </c>
      <c r="E33" s="19">
        <f t="shared" si="0"/>
        <v>1.0435573543697774</v>
      </c>
      <c r="F33" s="57"/>
    </row>
    <row r="34" spans="1:6" ht="17.5">
      <c r="A34" s="17" t="s">
        <v>21</v>
      </c>
      <c r="B34" s="10"/>
      <c r="C34" s="18">
        <f>C33/3</f>
        <v>469437.66666666669</v>
      </c>
      <c r="D34" s="18">
        <f>D33/3</f>
        <v>449843.66666666669</v>
      </c>
      <c r="E34" s="19">
        <f t="shared" si="0"/>
        <v>1.0435573543697774</v>
      </c>
      <c r="F34" s="20" t="s">
        <v>287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>
  <sheetPr codeName="Sheet101">
    <tabColor indexed="47"/>
  </sheetPr>
  <dimension ref="A1:K41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289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288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643080</v>
      </c>
      <c r="D25" s="15">
        <v>425806</v>
      </c>
      <c r="E25" s="16">
        <f t="shared" si="0"/>
        <v>1.5102652381601012</v>
      </c>
      <c r="F25" s="56"/>
    </row>
    <row r="26" spans="1:11" ht="17.399999999999999" customHeight="1">
      <c r="A26" s="14" t="s">
        <v>13</v>
      </c>
      <c r="B26" s="54"/>
      <c r="C26" s="15">
        <v>559780</v>
      </c>
      <c r="D26" s="15">
        <v>550000</v>
      </c>
      <c r="E26" s="16">
        <v>1.0177818181818181</v>
      </c>
      <c r="F26" s="56"/>
    </row>
    <row r="27" spans="1:11" ht="17.399999999999999" customHeight="1">
      <c r="A27" s="14" t="s">
        <v>332</v>
      </c>
      <c r="B27" s="54"/>
      <c r="C27" s="15">
        <v>660075</v>
      </c>
      <c r="D27" s="15">
        <v>320499</v>
      </c>
      <c r="E27" s="16">
        <f t="shared" si="0"/>
        <v>2.0595228066234217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1862935</v>
      </c>
      <c r="D33" s="18">
        <f>SUM(D22:D32)</f>
        <v>1296305</v>
      </c>
      <c r="E33" s="19">
        <f t="shared" si="0"/>
        <v>1.4371116365361547</v>
      </c>
      <c r="F33" s="57"/>
    </row>
    <row r="34" spans="1:6" ht="17.5">
      <c r="A34" s="17" t="s">
        <v>21</v>
      </c>
      <c r="B34" s="10"/>
      <c r="C34" s="18">
        <f>C33/3</f>
        <v>620978.33333333337</v>
      </c>
      <c r="D34" s="18">
        <f>D33/3</f>
        <v>432101.66666666669</v>
      </c>
      <c r="E34" s="19">
        <f t="shared" si="0"/>
        <v>1.4371116365361547</v>
      </c>
      <c r="F34" s="20" t="s">
        <v>290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>
  <sheetPr codeName="Sheet96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279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280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110685</v>
      </c>
      <c r="D25" s="15">
        <v>408064</v>
      </c>
      <c r="E25" s="16">
        <f t="shared" si="0"/>
        <v>0.27124421659347553</v>
      </c>
      <c r="F25" s="56"/>
    </row>
    <row r="26" spans="1:11" ht="17.399999999999999" customHeight="1">
      <c r="A26" s="14" t="s">
        <v>13</v>
      </c>
      <c r="B26" s="54"/>
      <c r="C26" s="15">
        <v>159080</v>
      </c>
      <c r="D26" s="15">
        <v>550000</v>
      </c>
      <c r="E26" s="16">
        <f t="shared" si="0"/>
        <v>0.28923636363636362</v>
      </c>
      <c r="F26" s="56"/>
    </row>
    <row r="27" spans="1:11" ht="17.399999999999999" customHeight="1">
      <c r="A27" s="14" t="s">
        <v>332</v>
      </c>
      <c r="B27" s="54"/>
      <c r="C27" s="15">
        <v>57990</v>
      </c>
      <c r="D27" s="15">
        <v>320499</v>
      </c>
      <c r="E27" s="16">
        <f t="shared" si="0"/>
        <v>0.18093660198627765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327755</v>
      </c>
      <c r="D33" s="18">
        <f>SUM(D22:D32)</f>
        <v>1278563</v>
      </c>
      <c r="E33" s="19">
        <f t="shared" si="0"/>
        <v>0.2563463826186117</v>
      </c>
      <c r="F33" s="57"/>
    </row>
    <row r="34" spans="1:6" ht="17.5">
      <c r="A34" s="17" t="s">
        <v>21</v>
      </c>
      <c r="B34" s="10"/>
      <c r="C34" s="18">
        <f>C33/3</f>
        <v>109251.66666666667</v>
      </c>
      <c r="D34" s="18">
        <f>D33/3</f>
        <v>426187.66666666669</v>
      </c>
      <c r="E34" s="19">
        <f t="shared" si="0"/>
        <v>0.2563463826186117</v>
      </c>
      <c r="F34" s="20" t="s">
        <v>281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>
  <sheetPr codeName="Sheet105">
    <tabColor indexed="47"/>
  </sheetPr>
  <dimension ref="A1:K41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259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100615</v>
      </c>
      <c r="D24" s="15">
        <v>311666</v>
      </c>
      <c r="E24" s="16">
        <v>7.0000000000000007E-2</v>
      </c>
      <c r="F24" s="56"/>
    </row>
    <row r="25" spans="1:11" ht="17.399999999999999" customHeight="1">
      <c r="A25" s="14" t="s">
        <v>12</v>
      </c>
      <c r="B25" s="54"/>
      <c r="C25" s="15">
        <v>507210</v>
      </c>
      <c r="D25" s="15">
        <v>550000</v>
      </c>
      <c r="E25" s="16">
        <f t="shared" si="0"/>
        <v>0.92220000000000002</v>
      </c>
      <c r="F25" s="56"/>
    </row>
    <row r="26" spans="1:11" ht="17.399999999999999" customHeight="1">
      <c r="A26" s="14" t="s">
        <v>13</v>
      </c>
      <c r="B26" s="54"/>
      <c r="C26" s="15">
        <v>368394</v>
      </c>
      <c r="D26" s="15">
        <v>550000</v>
      </c>
      <c r="E26" s="16">
        <f t="shared" si="0"/>
        <v>0.6698072727272727</v>
      </c>
      <c r="F26" s="56"/>
    </row>
    <row r="27" spans="1:11" ht="17.399999999999999" customHeight="1">
      <c r="A27" s="14" t="s">
        <v>332</v>
      </c>
      <c r="B27" s="54"/>
      <c r="C27" s="15">
        <v>347810</v>
      </c>
      <c r="D27" s="15">
        <v>320499</v>
      </c>
      <c r="E27" s="16">
        <f t="shared" si="0"/>
        <v>1.0852139944274397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1324029</v>
      </c>
      <c r="D33" s="18">
        <f>SUM(D22:D32)</f>
        <v>1732165</v>
      </c>
      <c r="E33" s="19">
        <f t="shared" si="0"/>
        <v>0.76437810485721625</v>
      </c>
      <c r="F33" s="57"/>
    </row>
    <row r="34" spans="1:6" ht="17.5">
      <c r="A34" s="17" t="s">
        <v>21</v>
      </c>
      <c r="B34" s="10"/>
      <c r="C34" s="18">
        <f>C33/4</f>
        <v>331007.25</v>
      </c>
      <c r="D34" s="18">
        <f>D33/4</f>
        <v>433041.25</v>
      </c>
      <c r="E34" s="19">
        <f t="shared" si="0"/>
        <v>0.76437810485721625</v>
      </c>
      <c r="F34" s="20" t="s">
        <v>260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>
  <sheetPr codeName="Sheet67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135</v>
      </c>
    </row>
    <row r="23" spans="1:11" ht="17.399999999999999" customHeight="1">
      <c r="A23" s="14" t="s">
        <v>9</v>
      </c>
      <c r="B23" s="54"/>
      <c r="C23" s="15">
        <v>35190</v>
      </c>
      <c r="D23" s="15">
        <v>412499</v>
      </c>
      <c r="E23" s="16">
        <f t="shared" si="0"/>
        <v>8.5309297719509625E-2</v>
      </c>
      <c r="F23" s="56"/>
    </row>
    <row r="24" spans="1:11" ht="17.399999999999999" customHeight="1">
      <c r="A24" s="14" t="s">
        <v>10</v>
      </c>
      <c r="B24" s="54"/>
      <c r="C24" s="15">
        <v>161565</v>
      </c>
      <c r="D24" s="15">
        <v>550000</v>
      </c>
      <c r="E24" s="16">
        <f t="shared" si="0"/>
        <v>0.29375454545454543</v>
      </c>
      <c r="F24" s="56"/>
    </row>
    <row r="25" spans="1:11" ht="17.399999999999999" customHeight="1">
      <c r="A25" s="14" t="s">
        <v>11</v>
      </c>
      <c r="B25" s="54"/>
      <c r="C25" s="15">
        <v>183345</v>
      </c>
      <c r="D25" s="15">
        <v>550000</v>
      </c>
      <c r="E25" s="16">
        <v>0.33</v>
      </c>
      <c r="F25" s="56"/>
    </row>
    <row r="26" spans="1:11" ht="17.399999999999999" customHeight="1">
      <c r="A26" s="14" t="s">
        <v>12</v>
      </c>
      <c r="B26" s="54"/>
      <c r="C26" s="15">
        <v>49590</v>
      </c>
      <c r="D26" s="15">
        <v>301612</v>
      </c>
      <c r="E26" s="16">
        <f t="shared" si="0"/>
        <v>0.16441653515112131</v>
      </c>
      <c r="F26" s="56"/>
    </row>
    <row r="27" spans="1:11" ht="17.399999999999999" customHeight="1">
      <c r="A27" s="14" t="s">
        <v>13</v>
      </c>
      <c r="B27" s="54"/>
      <c r="C27" s="15">
        <v>129265</v>
      </c>
      <c r="D27" s="15">
        <v>550000</v>
      </c>
      <c r="E27" s="16">
        <v>0.23502727272727272</v>
      </c>
      <c r="F27" s="56"/>
    </row>
    <row r="28" spans="1:11" ht="17.399999999999999" customHeight="1">
      <c r="A28" s="14" t="s">
        <v>332</v>
      </c>
      <c r="B28" s="54"/>
      <c r="C28" s="15">
        <v>107970</v>
      </c>
      <c r="D28" s="15">
        <v>320499</v>
      </c>
      <c r="E28" s="16">
        <f t="shared" si="0"/>
        <v>0.33688092630554228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666925</v>
      </c>
      <c r="D34" s="18">
        <f>SUM(D22:D33)</f>
        <v>2684610</v>
      </c>
      <c r="E34" s="19">
        <f t="shared" si="0"/>
        <v>0.24842528337449388</v>
      </c>
      <c r="F34" s="57"/>
    </row>
    <row r="35" spans="1:6" ht="17.5">
      <c r="A35" s="17" t="s">
        <v>21</v>
      </c>
      <c r="B35" s="10"/>
      <c r="C35" s="18">
        <f>C34/6</f>
        <v>111154.16666666667</v>
      </c>
      <c r="D35" s="18">
        <f>D34/6</f>
        <v>447435</v>
      </c>
      <c r="E35" s="19">
        <f t="shared" si="0"/>
        <v>0.24842528337449388</v>
      </c>
      <c r="F35" s="20" t="s">
        <v>136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40">
        <v>123560</v>
      </c>
      <c r="D22" s="40">
        <v>550000</v>
      </c>
      <c r="E22" s="41">
        <v>0.22465454545454547</v>
      </c>
      <c r="F22" s="58" t="s">
        <v>106</v>
      </c>
    </row>
    <row r="23" spans="1:11" ht="17.399999999999999" customHeight="1">
      <c r="A23" s="14" t="s">
        <v>105</v>
      </c>
      <c r="B23" s="54"/>
      <c r="C23" s="40">
        <v>0</v>
      </c>
      <c r="D23" s="40">
        <v>294642</v>
      </c>
      <c r="E23" s="41">
        <v>0.23093</v>
      </c>
      <c r="F23" s="56"/>
    </row>
    <row r="24" spans="1:11" ht="17.399999999999999" hidden="1" customHeight="1">
      <c r="A24" s="14" t="s">
        <v>10</v>
      </c>
      <c r="B24" s="54"/>
      <c r="C24" s="40"/>
      <c r="D24" s="40"/>
      <c r="E24" s="41"/>
      <c r="F24" s="56"/>
    </row>
    <row r="25" spans="1:11" ht="17.399999999999999" hidden="1" customHeight="1">
      <c r="A25" s="14" t="s">
        <v>11</v>
      </c>
      <c r="B25" s="54"/>
      <c r="C25" s="40"/>
      <c r="D25" s="40"/>
      <c r="E25" s="41"/>
      <c r="F25" s="56"/>
    </row>
    <row r="26" spans="1:11" ht="17.399999999999999" hidden="1" customHeight="1">
      <c r="A26" s="14" t="s">
        <v>12</v>
      </c>
      <c r="B26" s="54"/>
      <c r="C26" s="40"/>
      <c r="D26" s="40"/>
      <c r="E26" s="41"/>
      <c r="F26" s="56"/>
    </row>
    <row r="27" spans="1:11" ht="17.399999999999999" hidden="1" customHeight="1">
      <c r="A27" s="14" t="s">
        <v>13</v>
      </c>
      <c r="B27" s="54"/>
      <c r="C27" s="40"/>
      <c r="D27" s="40"/>
      <c r="E27" s="41"/>
      <c r="F27" s="56"/>
    </row>
    <row r="28" spans="1:11" ht="17.399999999999999" hidden="1" customHeight="1">
      <c r="A28" s="14" t="s">
        <v>14</v>
      </c>
      <c r="B28" s="54"/>
      <c r="C28" s="40"/>
      <c r="D28" s="40"/>
      <c r="E28" s="41"/>
      <c r="F28" s="56"/>
    </row>
    <row r="29" spans="1:11" ht="17.399999999999999" hidden="1" customHeight="1">
      <c r="A29" s="14" t="s">
        <v>15</v>
      </c>
      <c r="B29" s="54"/>
      <c r="C29" s="40"/>
      <c r="D29" s="40"/>
      <c r="E29" s="41"/>
      <c r="F29" s="56"/>
    </row>
    <row r="30" spans="1:11" ht="17.399999999999999" hidden="1" customHeight="1">
      <c r="A30" s="14" t="s">
        <v>16</v>
      </c>
      <c r="B30" s="54"/>
      <c r="C30" s="40"/>
      <c r="D30" s="40"/>
      <c r="E30" s="41"/>
      <c r="F30" s="56"/>
    </row>
    <row r="31" spans="1:11" ht="17.399999999999999" hidden="1" customHeight="1">
      <c r="A31" s="14" t="s">
        <v>17</v>
      </c>
      <c r="B31" s="54"/>
      <c r="C31" s="40"/>
      <c r="D31" s="40"/>
      <c r="E31" s="41"/>
      <c r="F31" s="56"/>
    </row>
    <row r="32" spans="1:11" ht="17.399999999999999" hidden="1" customHeight="1">
      <c r="A32" s="14" t="s">
        <v>18</v>
      </c>
      <c r="B32" s="54"/>
      <c r="C32" s="40"/>
      <c r="D32" s="40"/>
      <c r="E32" s="41"/>
      <c r="F32" s="56"/>
    </row>
    <row r="33" spans="1:6" ht="17.5" hidden="1">
      <c r="A33" s="14" t="s">
        <v>19</v>
      </c>
      <c r="B33" s="55"/>
      <c r="C33" s="40"/>
      <c r="D33" s="40"/>
      <c r="E33" s="41"/>
      <c r="F33" s="57"/>
    </row>
    <row r="34" spans="1:6" ht="17.5">
      <c r="A34" s="17" t="s">
        <v>20</v>
      </c>
      <c r="B34" s="10"/>
      <c r="C34" s="18">
        <f>SUM(C22:C33)</f>
        <v>123560</v>
      </c>
      <c r="D34" s="18">
        <f>SUM(D22:D33)</f>
        <v>844642</v>
      </c>
      <c r="E34" s="19">
        <f t="shared" ref="E34:E35" si="0">C34/D34</f>
        <v>0.14628682921284994</v>
      </c>
      <c r="F34" s="20" t="s">
        <v>94</v>
      </c>
    </row>
    <row r="35" spans="1:6" ht="17.5">
      <c r="A35" s="17" t="s">
        <v>21</v>
      </c>
      <c r="B35" s="10"/>
      <c r="C35" s="18">
        <f>C34/2</f>
        <v>61780</v>
      </c>
      <c r="D35" s="18">
        <f>D34/2</f>
        <v>422321</v>
      </c>
      <c r="E35" s="19">
        <f t="shared" si="0"/>
        <v>0.14628682921284994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B35" sqref="B3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348025</v>
      </c>
      <c r="D22" s="15">
        <v>550000</v>
      </c>
      <c r="E22" s="16">
        <v>0.63277272727272726</v>
      </c>
      <c r="F22" s="56" t="s">
        <v>339</v>
      </c>
    </row>
    <row r="23" spans="1:11" ht="17.399999999999999" customHeight="1">
      <c r="A23" s="14" t="s">
        <v>9</v>
      </c>
      <c r="B23" s="54"/>
      <c r="C23" s="15">
        <v>264440</v>
      </c>
      <c r="D23" s="15">
        <v>550000</v>
      </c>
      <c r="E23" s="16">
        <v>0.48080000000000001</v>
      </c>
      <c r="F23" s="56"/>
    </row>
    <row r="24" spans="1:11" ht="17.399999999999999" customHeight="1">
      <c r="A24" s="14" t="s">
        <v>10</v>
      </c>
      <c r="B24" s="54"/>
      <c r="C24" s="15">
        <v>300430</v>
      </c>
      <c r="D24" s="15">
        <v>550000</v>
      </c>
      <c r="E24" s="16">
        <v>0.54623636363636363</v>
      </c>
      <c r="F24" s="56"/>
    </row>
    <row r="25" spans="1:11" ht="17.399999999999999" customHeight="1">
      <c r="A25" s="14" t="s">
        <v>11</v>
      </c>
      <c r="B25" s="54"/>
      <c r="C25" s="15">
        <v>924660</v>
      </c>
      <c r="D25" s="15">
        <v>600000</v>
      </c>
      <c r="E25" s="16">
        <v>1.5410999999999999</v>
      </c>
      <c r="F25" s="56"/>
    </row>
    <row r="26" spans="1:11" ht="17.399999999999999" customHeight="1">
      <c r="A26" s="14" t="s">
        <v>12</v>
      </c>
      <c r="B26" s="54"/>
      <c r="C26" s="15">
        <v>388600</v>
      </c>
      <c r="D26" s="15">
        <v>600000</v>
      </c>
      <c r="E26" s="16">
        <v>0.64766666666666661</v>
      </c>
      <c r="F26" s="56"/>
    </row>
    <row r="27" spans="1:11" ht="17.399999999999999" customHeight="1">
      <c r="A27" s="14" t="s">
        <v>13</v>
      </c>
      <c r="B27" s="54"/>
      <c r="C27" s="15">
        <v>705890</v>
      </c>
      <c r="D27" s="15">
        <v>550000</v>
      </c>
      <c r="E27" s="16">
        <v>1.2834363636363637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2932045</v>
      </c>
      <c r="D34" s="18">
        <f>SUM(D22:D33)</f>
        <v>3400000</v>
      </c>
      <c r="E34" s="19">
        <f t="shared" si="0"/>
        <v>0.86236617647058822</v>
      </c>
      <c r="F34" s="57"/>
    </row>
    <row r="35" spans="1:6" ht="17.5">
      <c r="A35" s="17" t="s">
        <v>21</v>
      </c>
      <c r="B35" s="10"/>
      <c r="C35" s="18">
        <f>C34/6</f>
        <v>488674.16666666669</v>
      </c>
      <c r="D35" s="18">
        <f>D34/6</f>
        <v>566666.66666666663</v>
      </c>
      <c r="E35" s="19">
        <f t="shared" si="0"/>
        <v>0.86236617647058833</v>
      </c>
      <c r="F35" s="20" t="s">
        <v>340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/>
      <c r="F22" s="56" t="s">
        <v>341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customHeight="1">
      <c r="A29" s="14" t="s">
        <v>15</v>
      </c>
      <c r="B29" s="54"/>
      <c r="C29" s="15">
        <v>119765</v>
      </c>
      <c r="D29" s="15">
        <v>500000</v>
      </c>
      <c r="E29" s="16">
        <v>0.23952999999999999</v>
      </c>
      <c r="F29" s="56"/>
    </row>
    <row r="30" spans="1:11" ht="17.399999999999999" customHeight="1">
      <c r="A30" s="14" t="s">
        <v>16</v>
      </c>
      <c r="B30" s="54"/>
      <c r="C30" s="15">
        <v>146265</v>
      </c>
      <c r="D30" s="15">
        <v>500000</v>
      </c>
      <c r="E30" s="16">
        <v>0.29253000000000001</v>
      </c>
      <c r="F30" s="56"/>
    </row>
    <row r="31" spans="1:11" ht="17.399999999999999" customHeight="1">
      <c r="A31" s="14" t="s">
        <v>17</v>
      </c>
      <c r="B31" s="54"/>
      <c r="C31" s="15">
        <v>203650</v>
      </c>
      <c r="D31" s="15">
        <v>500000</v>
      </c>
      <c r="E31" s="16">
        <v>0.4073</v>
      </c>
      <c r="F31" s="56"/>
    </row>
    <row r="32" spans="1:11" ht="17.399999999999999" customHeight="1">
      <c r="A32" s="14" t="s">
        <v>18</v>
      </c>
      <c r="B32" s="54"/>
      <c r="C32" s="15">
        <v>10695</v>
      </c>
      <c r="D32" s="15">
        <v>250000</v>
      </c>
      <c r="E32" s="16">
        <v>4.2779999999999999E-2</v>
      </c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480375</v>
      </c>
      <c r="D34" s="18">
        <f>SUM(D22:D33)</f>
        <v>1750000</v>
      </c>
      <c r="E34" s="19">
        <f t="shared" ref="E34:E35" si="0">C34/D34</f>
        <v>0.27450000000000002</v>
      </c>
      <c r="F34" s="57"/>
    </row>
    <row r="35" spans="1:6" ht="17.5">
      <c r="A35" s="17" t="s">
        <v>21</v>
      </c>
      <c r="B35" s="10"/>
      <c r="C35" s="18">
        <f>C34/4</f>
        <v>120093.75</v>
      </c>
      <c r="D35" s="18">
        <f>D34/4</f>
        <v>437500</v>
      </c>
      <c r="E35" s="19">
        <f t="shared" si="0"/>
        <v>0.27450000000000002</v>
      </c>
      <c r="F35" s="37" t="s">
        <v>342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343</v>
      </c>
    </row>
    <row r="23" spans="1:11" ht="17.399999999999999" hidden="1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>
        <v>715410</v>
      </c>
      <c r="D27" s="15">
        <v>380000</v>
      </c>
      <c r="E27" s="16">
        <v>1.8826578947368422</v>
      </c>
      <c r="F27" s="56"/>
    </row>
    <row r="28" spans="1:11" ht="17.399999999999999" customHeight="1">
      <c r="A28" s="14" t="s">
        <v>344</v>
      </c>
      <c r="B28" s="54"/>
      <c r="C28" s="15">
        <v>981910</v>
      </c>
      <c r="D28" s="15">
        <v>600000</v>
      </c>
      <c r="E28" s="16">
        <v>1.64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1697320</v>
      </c>
      <c r="D34" s="18">
        <f>SUM(D22:D33)</f>
        <v>980000</v>
      </c>
      <c r="E34" s="19">
        <f t="shared" si="0"/>
        <v>1.7319591836734693</v>
      </c>
      <c r="F34" s="57"/>
    </row>
    <row r="35" spans="1:6" ht="17.5">
      <c r="A35" s="17" t="s">
        <v>21</v>
      </c>
      <c r="B35" s="10"/>
      <c r="C35" s="18">
        <f>C34/2</f>
        <v>848660</v>
      </c>
      <c r="D35" s="18">
        <f>D34/2</f>
        <v>490000</v>
      </c>
      <c r="E35" s="19">
        <f t="shared" si="0"/>
        <v>1.7319591836734693</v>
      </c>
      <c r="F35" s="20">
        <v>45820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345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346</v>
      </c>
    </row>
    <row r="23" spans="1:11" ht="17.399999999999999" hidden="1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customHeight="1">
      <c r="A28" s="14" t="s">
        <v>344</v>
      </c>
      <c r="B28" s="54"/>
      <c r="C28" s="15">
        <v>766775</v>
      </c>
      <c r="D28" s="15">
        <v>482264</v>
      </c>
      <c r="E28" s="16">
        <v>1.59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766775</v>
      </c>
      <c r="D34" s="18">
        <f>SUM(D22:D33)</f>
        <v>482264</v>
      </c>
      <c r="E34" s="19">
        <f t="shared" si="0"/>
        <v>1.5899486588258713</v>
      </c>
      <c r="F34" s="57"/>
    </row>
    <row r="35" spans="1:6" ht="17.5">
      <c r="A35" s="17" t="s">
        <v>21</v>
      </c>
      <c r="B35" s="10"/>
      <c r="C35" s="18">
        <f>C34/1</f>
        <v>766775</v>
      </c>
      <c r="D35" s="18">
        <f>D34/1</f>
        <v>482264</v>
      </c>
      <c r="E35" s="19">
        <f t="shared" si="0"/>
        <v>1.5899486588258713</v>
      </c>
      <c r="F35" s="20">
        <v>45847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E37" sqref="E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/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/>
    </row>
    <row r="23" spans="1:11" ht="17.399999999999999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0</v>
      </c>
      <c r="E34" s="19" t="e">
        <f t="shared" si="0"/>
        <v>#DIV/0!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0</v>
      </c>
      <c r="E35" s="19" t="e">
        <f t="shared" si="0"/>
        <v>#DIV/0!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>
  <sheetPr codeName="Sheet86">
    <tabColor indexed="47"/>
  </sheetPr>
  <dimension ref="A1:K42"/>
  <sheetViews>
    <sheetView view="pageBreakPreview" zoomScale="70" zoomScaleNormal="60" zoomScaleSheetLayoutView="7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/>
      <c r="F22" s="56" t="s">
        <v>232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11</v>
      </c>
      <c r="B25" s="54"/>
      <c r="C25" s="15">
        <v>2200860</v>
      </c>
      <c r="D25" s="15">
        <v>480000</v>
      </c>
      <c r="E25" s="16">
        <v>4.5851249999999997</v>
      </c>
      <c r="F25" s="56"/>
    </row>
    <row r="26" spans="1:11" ht="17.399999999999999" customHeight="1">
      <c r="A26" s="14" t="s">
        <v>12</v>
      </c>
      <c r="B26" s="54"/>
      <c r="C26" s="15">
        <v>2302845</v>
      </c>
      <c r="D26" s="15">
        <v>900000</v>
      </c>
      <c r="E26" s="16">
        <v>2.5587166666666668</v>
      </c>
      <c r="F26" s="56"/>
    </row>
    <row r="27" spans="1:11" ht="17.399999999999999" customHeight="1">
      <c r="A27" s="14" t="s">
        <v>13</v>
      </c>
      <c r="B27" s="54"/>
      <c r="C27" s="15">
        <v>2162990</v>
      </c>
      <c r="D27" s="15">
        <v>1500000</v>
      </c>
      <c r="E27" s="16">
        <v>1.4419933333333332</v>
      </c>
      <c r="F27" s="56"/>
    </row>
    <row r="28" spans="1:11" ht="17.399999999999999" customHeight="1">
      <c r="A28" s="14" t="s">
        <v>344</v>
      </c>
      <c r="B28" s="54"/>
      <c r="C28" s="15">
        <v>1373990</v>
      </c>
      <c r="D28" s="15">
        <v>1750000</v>
      </c>
      <c r="E28" s="16">
        <v>0.79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8040685</v>
      </c>
      <c r="D34" s="18">
        <f>SUM(D22:D33)</f>
        <v>4630000</v>
      </c>
      <c r="E34" s="19">
        <f t="shared" ref="E34:E35" si="0">C34/D34</f>
        <v>1.7366490280777538</v>
      </c>
      <c r="F34" s="57"/>
    </row>
    <row r="35" spans="1:6" ht="17.5">
      <c r="A35" s="17" t="s">
        <v>21</v>
      </c>
      <c r="B35" s="10"/>
      <c r="C35" s="18">
        <f>C34/4</f>
        <v>2010171.25</v>
      </c>
      <c r="D35" s="18">
        <f>D34/4</f>
        <v>1157500</v>
      </c>
      <c r="E35" s="19">
        <f t="shared" si="0"/>
        <v>1.7366490280777538</v>
      </c>
      <c r="F35" s="20" t="s">
        <v>347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indexed="47"/>
  </sheetPr>
  <dimension ref="A1:K42"/>
  <sheetViews>
    <sheetView view="pageBreakPreview" zoomScale="70" zoomScaleNormal="60" zoomScaleSheetLayoutView="70" workbookViewId="0">
      <selection activeCell="C50" sqref="C5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180350</v>
      </c>
      <c r="D22" s="15">
        <v>500000</v>
      </c>
      <c r="E22" s="16">
        <v>0.36070000000000002</v>
      </c>
      <c r="F22" s="56" t="s">
        <v>108</v>
      </c>
    </row>
    <row r="23" spans="1:11" ht="17.399999999999999" customHeight="1">
      <c r="A23" s="14" t="s">
        <v>9</v>
      </c>
      <c r="B23" s="54"/>
      <c r="C23" s="15">
        <v>26290</v>
      </c>
      <c r="D23" s="15">
        <v>500000</v>
      </c>
      <c r="E23" s="16">
        <v>5.2580000000000002E-2</v>
      </c>
      <c r="F23" s="56"/>
    </row>
    <row r="24" spans="1:11" ht="17.399999999999999" customHeight="1">
      <c r="A24" s="14" t="s">
        <v>10</v>
      </c>
      <c r="B24" s="54"/>
      <c r="C24" s="15">
        <v>234800</v>
      </c>
      <c r="D24" s="15">
        <v>500000</v>
      </c>
      <c r="E24" s="16">
        <v>0.46960000000000002</v>
      </c>
      <c r="F24" s="56"/>
    </row>
    <row r="25" spans="1:11" ht="17.399999999999999" customHeight="1">
      <c r="A25" s="14" t="s">
        <v>11</v>
      </c>
      <c r="B25" s="54"/>
      <c r="C25" s="15">
        <v>133360</v>
      </c>
      <c r="D25" s="15">
        <v>500000</v>
      </c>
      <c r="E25" s="16">
        <v>0.26672000000000001</v>
      </c>
      <c r="F25" s="56"/>
    </row>
    <row r="26" spans="1:11" ht="17.399999999999999" customHeight="1">
      <c r="A26" s="14" t="s">
        <v>12</v>
      </c>
      <c r="B26" s="54"/>
      <c r="C26" s="15">
        <v>154955</v>
      </c>
      <c r="D26" s="15">
        <v>500000</v>
      </c>
      <c r="E26" s="16">
        <v>0.30991000000000002</v>
      </c>
      <c r="F26" s="56"/>
    </row>
    <row r="27" spans="1:11" ht="17.399999999999999" customHeight="1">
      <c r="A27" s="14" t="s">
        <v>13</v>
      </c>
      <c r="B27" s="54"/>
      <c r="C27" s="15">
        <v>29485</v>
      </c>
      <c r="D27" s="15">
        <v>500000</v>
      </c>
      <c r="E27" s="16">
        <v>5.8970000000000002E-2</v>
      </c>
      <c r="F27" s="56"/>
    </row>
    <row r="28" spans="1:11" ht="17.399999999999999" customHeight="1">
      <c r="A28" s="14" t="s">
        <v>14</v>
      </c>
      <c r="B28" s="54"/>
      <c r="C28" s="15">
        <v>51585</v>
      </c>
      <c r="D28" s="15">
        <v>500000</v>
      </c>
      <c r="E28" s="16">
        <v>0.10317</v>
      </c>
      <c r="F28" s="56"/>
    </row>
    <row r="29" spans="1:11" ht="17.399999999999999" customHeight="1">
      <c r="A29" s="14" t="s">
        <v>15</v>
      </c>
      <c r="B29" s="54"/>
      <c r="C29" s="15">
        <v>14695</v>
      </c>
      <c r="D29" s="15">
        <v>500000</v>
      </c>
      <c r="E29" s="16">
        <v>2.9389999999999999E-2</v>
      </c>
      <c r="F29" s="56"/>
    </row>
    <row r="30" spans="1:11" ht="17.399999999999999" customHeight="1">
      <c r="A30" s="14" t="s">
        <v>16</v>
      </c>
      <c r="B30" s="54"/>
      <c r="C30" s="15">
        <v>70685</v>
      </c>
      <c r="D30" s="15">
        <v>650000</v>
      </c>
      <c r="E30" s="16">
        <v>0.10874615384615384</v>
      </c>
      <c r="F30" s="56"/>
    </row>
    <row r="31" spans="1:11" ht="17.399999999999999" customHeight="1">
      <c r="A31" s="14" t="s">
        <v>17</v>
      </c>
      <c r="B31" s="54"/>
      <c r="C31" s="15">
        <v>88275</v>
      </c>
      <c r="D31" s="15">
        <v>500000</v>
      </c>
      <c r="E31" s="16">
        <v>0.17655000000000001</v>
      </c>
      <c r="F31" s="56"/>
    </row>
    <row r="32" spans="1:11" ht="17.399999999999999" customHeight="1">
      <c r="A32" s="14" t="s">
        <v>18</v>
      </c>
      <c r="B32" s="54"/>
      <c r="C32" s="15">
        <v>129095</v>
      </c>
      <c r="D32" s="15">
        <v>500000</v>
      </c>
      <c r="E32" s="16">
        <v>0.25818999999999998</v>
      </c>
      <c r="F32" s="56"/>
    </row>
    <row r="33" spans="1:6" ht="17.5">
      <c r="A33" s="14" t="s">
        <v>19</v>
      </c>
      <c r="B33" s="55"/>
      <c r="C33" s="15">
        <v>24190</v>
      </c>
      <c r="D33" s="15">
        <v>500000</v>
      </c>
      <c r="E33" s="16">
        <v>4.8379999999999999E-2</v>
      </c>
      <c r="F33" s="56"/>
    </row>
    <row r="34" spans="1:6" ht="17.5">
      <c r="A34" s="17" t="s">
        <v>20</v>
      </c>
      <c r="B34" s="10"/>
      <c r="C34" s="18">
        <f>SUM(C22:C33)</f>
        <v>1137765</v>
      </c>
      <c r="D34" s="18">
        <f>SUM(D22:D33)</f>
        <v>6150000</v>
      </c>
      <c r="E34" s="19">
        <f t="shared" ref="E34:E35" si="0">C34/D34</f>
        <v>0.18500243902439023</v>
      </c>
      <c r="F34" s="57"/>
    </row>
    <row r="35" spans="1:6" ht="17.5">
      <c r="A35" s="17" t="s">
        <v>21</v>
      </c>
      <c r="B35" s="10"/>
      <c r="C35" s="18">
        <f>C34/12</f>
        <v>94813.75</v>
      </c>
      <c r="D35" s="18">
        <f>D34/12</f>
        <v>512500</v>
      </c>
      <c r="E35" s="19">
        <f t="shared" si="0"/>
        <v>0.18500243902439023</v>
      </c>
      <c r="F35" s="20" t="s">
        <v>109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tabColor indexed="47"/>
  </sheetPr>
  <dimension ref="A1:K42"/>
  <sheetViews>
    <sheetView view="pageBreakPreview" zoomScale="70" zoomScaleNormal="60" zoomScaleSheetLayoutView="70" workbookViewId="0">
      <selection activeCell="E40" sqref="E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829085</v>
      </c>
      <c r="D22" s="15">
        <v>750000</v>
      </c>
      <c r="E22" s="16">
        <v>1.1054466666666667</v>
      </c>
      <c r="F22" s="56" t="s">
        <v>111</v>
      </c>
    </row>
    <row r="23" spans="1:11" ht="17.399999999999999" customHeight="1">
      <c r="A23" s="14" t="s">
        <v>9</v>
      </c>
      <c r="B23" s="54"/>
      <c r="C23" s="15">
        <v>912315</v>
      </c>
      <c r="D23" s="15">
        <v>550000</v>
      </c>
      <c r="E23" s="16">
        <v>1.6587545454545454</v>
      </c>
      <c r="F23" s="56"/>
    </row>
    <row r="24" spans="1:11" ht="17.399999999999999" customHeight="1">
      <c r="A24" s="14" t="s">
        <v>10</v>
      </c>
      <c r="B24" s="54"/>
      <c r="C24" s="15">
        <v>389510</v>
      </c>
      <c r="D24" s="15">
        <v>550000</v>
      </c>
      <c r="E24" s="16">
        <v>0.70820000000000005</v>
      </c>
      <c r="F24" s="56"/>
    </row>
    <row r="25" spans="1:11" ht="17.399999999999999" customHeight="1">
      <c r="A25" s="14" t="s">
        <v>11</v>
      </c>
      <c r="B25" s="54"/>
      <c r="C25" s="15">
        <v>971505</v>
      </c>
      <c r="D25" s="15">
        <v>550000</v>
      </c>
      <c r="E25" s="16">
        <v>1.7663727272727272</v>
      </c>
      <c r="F25" s="56"/>
    </row>
    <row r="26" spans="1:11" ht="17.399999999999999" customHeight="1">
      <c r="A26" s="14" t="s">
        <v>12</v>
      </c>
      <c r="B26" s="54"/>
      <c r="C26" s="15">
        <v>448310</v>
      </c>
      <c r="D26" s="15">
        <v>650000</v>
      </c>
      <c r="E26" s="16">
        <v>0.68970769230769235</v>
      </c>
      <c r="F26" s="56"/>
    </row>
    <row r="27" spans="1:11" ht="17.399999999999999" customHeight="1">
      <c r="A27" s="14" t="s">
        <v>13</v>
      </c>
      <c r="B27" s="54"/>
      <c r="C27" s="15">
        <v>602535</v>
      </c>
      <c r="D27" s="15">
        <v>500000</v>
      </c>
      <c r="E27" s="16">
        <v>1.2050700000000001</v>
      </c>
      <c r="F27" s="56"/>
    </row>
    <row r="28" spans="1:11" ht="17.399999999999999" customHeight="1">
      <c r="A28" s="14" t="s">
        <v>14</v>
      </c>
      <c r="B28" s="54"/>
      <c r="C28" s="15">
        <v>404580</v>
      </c>
      <c r="D28" s="15">
        <v>500000</v>
      </c>
      <c r="E28" s="16">
        <v>0.80915999999999999</v>
      </c>
      <c r="F28" s="56"/>
    </row>
    <row r="29" spans="1:11" ht="17.399999999999999" customHeight="1">
      <c r="A29" s="14" t="s">
        <v>15</v>
      </c>
      <c r="B29" s="54"/>
      <c r="C29" s="15">
        <v>1075985</v>
      </c>
      <c r="D29" s="15">
        <v>500000</v>
      </c>
      <c r="E29" s="16">
        <v>2.1519699999999999</v>
      </c>
      <c r="F29" s="56"/>
    </row>
    <row r="30" spans="1:11" ht="17.399999999999999" customHeight="1">
      <c r="A30" s="14" t="s">
        <v>16</v>
      </c>
      <c r="B30" s="54"/>
      <c r="C30" s="15">
        <v>819135</v>
      </c>
      <c r="D30" s="15">
        <v>500000</v>
      </c>
      <c r="E30" s="16">
        <v>1.6382699999999999</v>
      </c>
      <c r="F30" s="56"/>
    </row>
    <row r="31" spans="1:11" ht="17.399999999999999" customHeight="1">
      <c r="A31" s="14" t="s">
        <v>17</v>
      </c>
      <c r="B31" s="54"/>
      <c r="C31" s="15">
        <v>535955</v>
      </c>
      <c r="D31" s="15">
        <v>500000</v>
      </c>
      <c r="E31" s="16">
        <v>1.0719099999999999</v>
      </c>
      <c r="F31" s="56"/>
    </row>
    <row r="32" spans="1:11" ht="17.399999999999999" customHeight="1">
      <c r="A32" s="14" t="s">
        <v>18</v>
      </c>
      <c r="B32" s="54"/>
      <c r="C32" s="15">
        <v>0</v>
      </c>
      <c r="D32" s="15">
        <v>500000</v>
      </c>
      <c r="E32" s="16">
        <v>0</v>
      </c>
      <c r="F32" s="56"/>
    </row>
    <row r="33" spans="1:6" ht="17.5">
      <c r="A33" s="14" t="s">
        <v>19</v>
      </c>
      <c r="B33" s="55"/>
      <c r="C33" s="15">
        <v>81785</v>
      </c>
      <c r="D33" s="15">
        <v>500000</v>
      </c>
      <c r="E33" s="16">
        <v>0.16356999999999999</v>
      </c>
      <c r="F33" s="56"/>
    </row>
    <row r="34" spans="1:6" ht="17.5">
      <c r="A34" s="17" t="s">
        <v>20</v>
      </c>
      <c r="B34" s="10"/>
      <c r="C34" s="18">
        <f>SUM(C22:C33)</f>
        <v>7070700</v>
      </c>
      <c r="D34" s="18">
        <f>SUM(D22:D33)</f>
        <v>6550000</v>
      </c>
      <c r="E34" s="19">
        <f t="shared" ref="E34:E35" si="0">C34/D34</f>
        <v>1.079496183206107</v>
      </c>
      <c r="F34" s="57"/>
    </row>
    <row r="35" spans="1:6" ht="17.5">
      <c r="A35" s="17" t="s">
        <v>21</v>
      </c>
      <c r="B35" s="10"/>
      <c r="C35" s="18">
        <f>C34/12</f>
        <v>589225</v>
      </c>
      <c r="D35" s="18">
        <f>D34/12</f>
        <v>545833.33333333337</v>
      </c>
      <c r="E35" s="19">
        <f t="shared" si="0"/>
        <v>1.0794961832061067</v>
      </c>
      <c r="F35" s="20" t="s">
        <v>112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550000</v>
      </c>
      <c r="E22" s="16">
        <v>0</v>
      </c>
      <c r="F22" s="56" t="s">
        <v>111</v>
      </c>
    </row>
    <row r="23" spans="1:11" ht="17.399999999999999" customHeight="1">
      <c r="A23" s="14" t="s">
        <v>113</v>
      </c>
      <c r="B23" s="54"/>
      <c r="C23" s="15">
        <v>28995</v>
      </c>
      <c r="D23" s="15">
        <v>196428</v>
      </c>
      <c r="E23" s="16">
        <f t="shared" ref="E23" si="0">C23/D23</f>
        <v>0.14761133850571201</v>
      </c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/>
      <c r="B26" s="54"/>
      <c r="C26" s="15"/>
      <c r="D26" s="15"/>
      <c r="E26" s="16"/>
      <c r="F26" s="56"/>
    </row>
    <row r="27" spans="1:11" ht="17.399999999999999" hidden="1" customHeight="1">
      <c r="A27" s="14"/>
      <c r="B27" s="54"/>
      <c r="C27" s="15"/>
      <c r="D27" s="15"/>
      <c r="E27" s="16"/>
      <c r="F27" s="56"/>
    </row>
    <row r="28" spans="1:11" ht="17.399999999999999" hidden="1" customHeight="1">
      <c r="A28" s="14"/>
      <c r="B28" s="54"/>
      <c r="C28" s="15"/>
      <c r="D28" s="15"/>
      <c r="E28" s="16"/>
      <c r="F28" s="56"/>
    </row>
    <row r="29" spans="1:11" ht="17.399999999999999" hidden="1" customHeight="1">
      <c r="A29" s="14"/>
      <c r="B29" s="54"/>
      <c r="C29" s="15"/>
      <c r="D29" s="15"/>
      <c r="E29" s="16"/>
      <c r="F29" s="56"/>
    </row>
    <row r="30" spans="1:11" ht="17.399999999999999" hidden="1" customHeight="1">
      <c r="A30" s="14"/>
      <c r="B30" s="54"/>
      <c r="C30" s="15"/>
      <c r="D30" s="15"/>
      <c r="E30" s="16"/>
      <c r="F30" s="56"/>
    </row>
    <row r="31" spans="1:11" ht="17.399999999999999" hidden="1" customHeight="1">
      <c r="A31" s="14"/>
      <c r="B31" s="54"/>
      <c r="C31" s="15"/>
      <c r="D31" s="15"/>
      <c r="E31" s="16"/>
      <c r="F31" s="56"/>
    </row>
    <row r="32" spans="1:11" ht="17.399999999999999" hidden="1" customHeight="1">
      <c r="A32" s="14"/>
      <c r="B32" s="54"/>
      <c r="C32" s="15"/>
      <c r="D32" s="15"/>
      <c r="E32" s="16"/>
      <c r="F32" s="56"/>
    </row>
    <row r="33" spans="1:6" ht="17.5" hidden="1">
      <c r="A33" s="14"/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28995</v>
      </c>
      <c r="D34" s="18">
        <f>SUM(D22:D33)</f>
        <v>746428</v>
      </c>
      <c r="E34" s="19">
        <f t="shared" ref="E34:E35" si="1">C34/D34</f>
        <v>3.884500581435852E-2</v>
      </c>
      <c r="F34" s="57"/>
    </row>
    <row r="35" spans="1:6" ht="17.5">
      <c r="A35" s="17" t="s">
        <v>21</v>
      </c>
      <c r="B35" s="10"/>
      <c r="C35" s="18">
        <f>C34/2</f>
        <v>14497.5</v>
      </c>
      <c r="D35" s="18">
        <f>D34/2</f>
        <v>373214</v>
      </c>
      <c r="E35" s="19">
        <f t="shared" si="1"/>
        <v>3.884500581435852E-2</v>
      </c>
      <c r="F35" s="20" t="s">
        <v>112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tabColor indexed="47"/>
  </sheetPr>
  <dimension ref="A1:K42"/>
  <sheetViews>
    <sheetView view="pageBreakPreview" zoomScale="70" zoomScaleNormal="60" zoomScaleSheetLayoutView="7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21390</v>
      </c>
      <c r="D22" s="15">
        <v>550000</v>
      </c>
      <c r="E22" s="16">
        <v>3.8890909090909094E-2</v>
      </c>
      <c r="F22" s="56" t="s">
        <v>108</v>
      </c>
    </row>
    <row r="23" spans="1:11" ht="17.399999999999999" customHeight="1">
      <c r="A23" s="14" t="s">
        <v>113</v>
      </c>
      <c r="B23" s="54"/>
      <c r="C23" s="15">
        <v>0</v>
      </c>
      <c r="D23" s="15">
        <v>196428</v>
      </c>
      <c r="E23" s="16">
        <f t="shared" ref="E23" si="0">C23/D23</f>
        <v>0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21390</v>
      </c>
      <c r="D34" s="18">
        <f>SUM(D22:D33)</f>
        <v>746428</v>
      </c>
      <c r="E34" s="19">
        <f t="shared" ref="E34:E35" si="1">C34/D34</f>
        <v>2.8656481268119632E-2</v>
      </c>
      <c r="F34" s="57"/>
    </row>
    <row r="35" spans="1:6" ht="17.5">
      <c r="A35" s="17" t="s">
        <v>21</v>
      </c>
      <c r="B35" s="10"/>
      <c r="C35" s="18">
        <f>C34/2</f>
        <v>10695</v>
      </c>
      <c r="D35" s="18">
        <f>D34/2</f>
        <v>373214</v>
      </c>
      <c r="E35" s="19">
        <f t="shared" si="1"/>
        <v>2.8656481268119632E-2</v>
      </c>
      <c r="F35" s="20" t="s">
        <v>109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tabColor indexed="47"/>
  </sheetPr>
  <dimension ref="A1:K42"/>
  <sheetViews>
    <sheetView view="pageBreakPreview" zoomScale="55" zoomScaleNormal="60" zoomScaleSheetLayoutView="55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14</v>
      </c>
      <c r="B22" s="60">
        <v>2024</v>
      </c>
      <c r="C22" s="15">
        <v>50580</v>
      </c>
      <c r="D22" s="15">
        <v>354838</v>
      </c>
      <c r="E22" s="16">
        <v>0.14254392145147926</v>
      </c>
      <c r="F22" s="56" t="s">
        <v>114</v>
      </c>
    </row>
    <row r="23" spans="1:11" ht="17.399999999999999" customHeight="1">
      <c r="A23" s="14" t="s">
        <v>15</v>
      </c>
      <c r="B23" s="60"/>
      <c r="C23" s="15">
        <v>100170</v>
      </c>
      <c r="D23" s="15">
        <v>500000</v>
      </c>
      <c r="E23" s="16">
        <v>0.20033999999999999</v>
      </c>
      <c r="F23" s="56"/>
    </row>
    <row r="24" spans="1:11" ht="17.399999999999999" customHeight="1">
      <c r="A24" s="14" t="s">
        <v>16</v>
      </c>
      <c r="B24" s="60"/>
      <c r="C24" s="15">
        <v>50285</v>
      </c>
      <c r="D24" s="15">
        <v>500000</v>
      </c>
      <c r="E24" s="16">
        <v>0.10057000000000001</v>
      </c>
      <c r="F24" s="56"/>
    </row>
    <row r="25" spans="1:11" ht="17.399999999999999" customHeight="1">
      <c r="A25" s="14" t="s">
        <v>17</v>
      </c>
      <c r="B25" s="60"/>
      <c r="C25" s="15">
        <v>255970</v>
      </c>
      <c r="D25" s="15">
        <v>500000</v>
      </c>
      <c r="E25" s="16">
        <v>0.51193999999999995</v>
      </c>
      <c r="F25" s="56"/>
    </row>
    <row r="26" spans="1:11" ht="17.399999999999999" customHeight="1">
      <c r="A26" s="14" t="s">
        <v>18</v>
      </c>
      <c r="B26" s="60"/>
      <c r="C26" s="15">
        <v>121875</v>
      </c>
      <c r="D26" s="15">
        <v>500000</v>
      </c>
      <c r="E26" s="16">
        <v>0.24374999999999999</v>
      </c>
      <c r="F26" s="56"/>
    </row>
    <row r="27" spans="1:11" ht="17.399999999999999" customHeight="1">
      <c r="A27" s="14" t="s">
        <v>19</v>
      </c>
      <c r="B27" s="60"/>
      <c r="C27" s="15">
        <v>35385</v>
      </c>
      <c r="D27" s="15">
        <v>500000</v>
      </c>
      <c r="E27" s="16">
        <v>7.077E-2</v>
      </c>
      <c r="F27" s="56"/>
    </row>
    <row r="28" spans="1:11" ht="17.399999999999999" customHeight="1">
      <c r="A28" s="14" t="s">
        <v>8</v>
      </c>
      <c r="B28" s="53">
        <v>2025</v>
      </c>
      <c r="C28" s="15">
        <v>28995</v>
      </c>
      <c r="D28" s="15">
        <v>550000</v>
      </c>
      <c r="E28" s="16">
        <v>5.2718181818181817E-2</v>
      </c>
      <c r="F28" s="56"/>
    </row>
    <row r="29" spans="1:11" ht="17.399999999999999" customHeight="1">
      <c r="A29" s="14" t="s">
        <v>9</v>
      </c>
      <c r="B29" s="54"/>
      <c r="C29" s="15">
        <v>20995</v>
      </c>
      <c r="D29" s="15">
        <v>550000</v>
      </c>
      <c r="E29" s="16">
        <f t="shared" ref="E29:E35" si="0">C29/D29</f>
        <v>3.8172727272727275E-2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664255</v>
      </c>
      <c r="D34" s="18">
        <f>SUM(D22:D33)</f>
        <v>3954838</v>
      </c>
      <c r="E34" s="19">
        <f t="shared" si="0"/>
        <v>0.16796010354912136</v>
      </c>
      <c r="F34" s="57"/>
    </row>
    <row r="35" spans="1:6" ht="17.5">
      <c r="A35" s="17" t="s">
        <v>21</v>
      </c>
      <c r="B35" s="10"/>
      <c r="C35" s="18">
        <f>C34/8</f>
        <v>83031.875</v>
      </c>
      <c r="D35" s="18">
        <f>D34/8</f>
        <v>494354.75</v>
      </c>
      <c r="E35" s="19">
        <f t="shared" si="0"/>
        <v>0.16796010354912136</v>
      </c>
      <c r="F35" s="20">
        <v>45483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7"/>
    <mergeCell ref="B28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tabColor indexed="47"/>
  </sheetPr>
  <dimension ref="A1:K42"/>
  <sheetViews>
    <sheetView view="pageBreakPreview" zoomScale="55" zoomScaleNormal="60" zoomScaleSheetLayoutView="55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116</v>
      </c>
    </row>
    <row r="23" spans="1:11" ht="17.399999999999999" hidden="1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>
        <v>0</v>
      </c>
      <c r="D24" s="15">
        <v>355483</v>
      </c>
      <c r="E24" s="16">
        <f t="shared" si="0"/>
        <v>0</v>
      </c>
      <c r="F24" s="56"/>
    </row>
    <row r="25" spans="1:11" ht="17.399999999999999" customHeight="1">
      <c r="A25" s="14" t="s">
        <v>11</v>
      </c>
      <c r="B25" s="54"/>
      <c r="C25" s="15">
        <v>316605</v>
      </c>
      <c r="D25" s="15">
        <v>500000</v>
      </c>
      <c r="E25" s="16">
        <v>0.63321000000000005</v>
      </c>
      <c r="F25" s="56"/>
    </row>
    <row r="26" spans="1:11" ht="17.399999999999999" customHeight="1">
      <c r="A26" s="14" t="s">
        <v>12</v>
      </c>
      <c r="B26" s="54"/>
      <c r="C26" s="15">
        <v>174960</v>
      </c>
      <c r="D26" s="15">
        <v>500000</v>
      </c>
      <c r="E26" s="16">
        <v>0.34992000000000001</v>
      </c>
      <c r="F26" s="56"/>
    </row>
    <row r="27" spans="1:11" ht="17.399999999999999" customHeight="1">
      <c r="A27" s="14" t="s">
        <v>13</v>
      </c>
      <c r="B27" s="54"/>
      <c r="C27" s="15">
        <v>339835</v>
      </c>
      <c r="D27" s="15">
        <v>500000</v>
      </c>
      <c r="E27" s="16">
        <v>0.67967</v>
      </c>
      <c r="F27" s="56"/>
    </row>
    <row r="28" spans="1:11" ht="17.399999999999999" customHeight="1">
      <c r="A28" s="14" t="s">
        <v>14</v>
      </c>
      <c r="B28" s="54"/>
      <c r="C28" s="15">
        <v>608680</v>
      </c>
      <c r="D28" s="15">
        <v>500000</v>
      </c>
      <c r="E28" s="16">
        <v>1.21736</v>
      </c>
      <c r="F28" s="56"/>
    </row>
    <row r="29" spans="1:11" ht="17.399999999999999" customHeight="1">
      <c r="A29" s="14" t="s">
        <v>15</v>
      </c>
      <c r="B29" s="54"/>
      <c r="C29" s="15">
        <v>691660</v>
      </c>
      <c r="D29" s="15">
        <v>500000</v>
      </c>
      <c r="E29" s="16">
        <v>1.3833200000000001</v>
      </c>
      <c r="F29" s="56"/>
    </row>
    <row r="30" spans="1:11" ht="17.399999999999999" customHeight="1">
      <c r="A30" s="14" t="s">
        <v>16</v>
      </c>
      <c r="B30" s="54"/>
      <c r="C30" s="15">
        <v>452220</v>
      </c>
      <c r="D30" s="15">
        <v>500000</v>
      </c>
      <c r="E30" s="16">
        <v>0.90444000000000002</v>
      </c>
      <c r="F30" s="56"/>
    </row>
    <row r="31" spans="1:11" ht="17.399999999999999" customHeight="1">
      <c r="A31" s="14" t="s">
        <v>17</v>
      </c>
      <c r="B31" s="54"/>
      <c r="C31" s="15">
        <v>451310</v>
      </c>
      <c r="D31" s="15">
        <v>500000</v>
      </c>
      <c r="E31" s="16">
        <v>0.90261999999999998</v>
      </c>
      <c r="F31" s="56"/>
    </row>
    <row r="32" spans="1:11" ht="17.399999999999999" customHeight="1">
      <c r="A32" s="14" t="s">
        <v>18</v>
      </c>
      <c r="B32" s="54"/>
      <c r="C32" s="15">
        <v>399215</v>
      </c>
      <c r="D32" s="15">
        <v>500000</v>
      </c>
      <c r="E32" s="16">
        <v>0.79842999999999997</v>
      </c>
      <c r="F32" s="56"/>
    </row>
    <row r="33" spans="1:6" ht="17.5">
      <c r="A33" s="14" t="s">
        <v>19</v>
      </c>
      <c r="B33" s="55"/>
      <c r="C33" s="15">
        <v>233145</v>
      </c>
      <c r="D33" s="15">
        <v>500000</v>
      </c>
      <c r="E33" s="16">
        <v>0.46628999999999998</v>
      </c>
      <c r="F33" s="56"/>
    </row>
    <row r="34" spans="1:6" ht="17.5">
      <c r="A34" s="17" t="s">
        <v>20</v>
      </c>
      <c r="B34" s="10"/>
      <c r="C34" s="18">
        <f>SUM(C22:C33)</f>
        <v>3667630</v>
      </c>
      <c r="D34" s="18">
        <f>SUM(D22:D33)</f>
        <v>4855483</v>
      </c>
      <c r="E34" s="19">
        <f t="shared" si="0"/>
        <v>0.75535842675177733</v>
      </c>
      <c r="F34" s="57"/>
    </row>
    <row r="35" spans="1:6" ht="17.5">
      <c r="A35" s="17" t="s">
        <v>21</v>
      </c>
      <c r="B35" s="10"/>
      <c r="C35" s="18">
        <f>C34/10</f>
        <v>366763</v>
      </c>
      <c r="D35" s="18">
        <f>D34/10</f>
        <v>485548.3</v>
      </c>
      <c r="E35" s="19">
        <f t="shared" si="0"/>
        <v>0.75535842675177733</v>
      </c>
      <c r="F35" s="20" t="s">
        <v>117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7"/>
  </sheetPr>
  <dimension ref="A1:K36"/>
  <sheetViews>
    <sheetView view="pageBreakPreview" zoomScale="60" zoomScaleNormal="60" workbookViewId="0">
      <selection activeCell="E33" sqref="E33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34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31</v>
      </c>
      <c r="B24" s="54"/>
      <c r="C24" s="15">
        <v>14695</v>
      </c>
      <c r="D24" s="15">
        <v>233333</v>
      </c>
      <c r="E24" s="16">
        <f>C24/D24</f>
        <v>6.2978661398087707E-2</v>
      </c>
      <c r="F24" s="56"/>
    </row>
    <row r="25" spans="1:11" ht="17.399999999999999" customHeight="1">
      <c r="A25" s="14" t="s">
        <v>17</v>
      </c>
      <c r="B25" s="54"/>
      <c r="C25" s="15">
        <v>291695</v>
      </c>
      <c r="D25" s="15">
        <v>500000</v>
      </c>
      <c r="E25" s="16">
        <v>0.58338999999999996</v>
      </c>
      <c r="F25" s="56"/>
    </row>
    <row r="26" spans="1:11" ht="17.399999999999999" customHeight="1">
      <c r="A26" s="14" t="s">
        <v>18</v>
      </c>
      <c r="B26" s="54"/>
      <c r="C26" s="15">
        <v>626830</v>
      </c>
      <c r="D26" s="15">
        <v>500000</v>
      </c>
      <c r="E26" s="16">
        <v>1.25366</v>
      </c>
      <c r="F26" s="56"/>
    </row>
    <row r="27" spans="1:11" ht="17.5">
      <c r="A27" s="14" t="s">
        <v>19</v>
      </c>
      <c r="B27" s="55"/>
      <c r="C27" s="15">
        <v>479975</v>
      </c>
      <c r="D27" s="15">
        <v>500000</v>
      </c>
      <c r="E27" s="16">
        <f>C27/D27</f>
        <v>0.95994999999999997</v>
      </c>
      <c r="F27" s="56"/>
    </row>
    <row r="28" spans="1:11" ht="17.5">
      <c r="A28" s="17" t="s">
        <v>20</v>
      </c>
      <c r="B28" s="10"/>
      <c r="C28" s="18">
        <f>SUM(C22:C27)</f>
        <v>1413195</v>
      </c>
      <c r="D28" s="18">
        <f>SUM(D22:D27)</f>
        <v>1733333</v>
      </c>
      <c r="E28" s="19">
        <f>C28/D28</f>
        <v>0.81530496448172396</v>
      </c>
      <c r="F28" s="57"/>
    </row>
    <row r="29" spans="1:11" ht="17.5">
      <c r="A29" s="17" t="s">
        <v>21</v>
      </c>
      <c r="B29" s="10"/>
      <c r="C29" s="18">
        <f>C28/4</f>
        <v>353298.75</v>
      </c>
      <c r="D29" s="18">
        <f>D28/4</f>
        <v>433333.25</v>
      </c>
      <c r="E29" s="19">
        <f>C29/D29</f>
        <v>0.81530496448172396</v>
      </c>
      <c r="F29" s="28" t="s">
        <v>30</v>
      </c>
    </row>
    <row r="30" spans="1:11">
      <c r="A30" s="8"/>
      <c r="B30" s="21"/>
      <c r="C30" s="8"/>
    </row>
    <row r="31" spans="1:11">
      <c r="A31" s="22" t="s">
        <v>25</v>
      </c>
      <c r="B31" s="23"/>
      <c r="C31" s="8"/>
    </row>
    <row r="32" spans="1:11">
      <c r="A32" s="8"/>
      <c r="B32" s="21"/>
      <c r="C32" s="8"/>
      <c r="E32" s="24"/>
    </row>
    <row r="33" spans="1:5">
      <c r="A33" s="2" t="s">
        <v>22</v>
      </c>
      <c r="B33" s="21"/>
      <c r="C33" s="8"/>
    </row>
    <row r="34" spans="1:5" s="25" customFormat="1" ht="17.5">
      <c r="A34" s="2"/>
      <c r="B34" s="21"/>
      <c r="C34" s="8"/>
      <c r="D34" s="2"/>
      <c r="E34" s="2"/>
    </row>
    <row r="35" spans="1:5" ht="17.5">
      <c r="A35" s="3" t="s">
        <v>23</v>
      </c>
      <c r="B35" s="26"/>
      <c r="C35" s="27"/>
    </row>
    <row r="36" spans="1:5">
      <c r="A36" s="24" t="s">
        <v>24</v>
      </c>
      <c r="B36" s="27"/>
      <c r="C36" s="8"/>
    </row>
  </sheetData>
  <sheetProtection selectLockedCells="1" selectUnlockedCells="1"/>
  <mergeCells count="3">
    <mergeCell ref="C1:E1"/>
    <mergeCell ref="B22:B27"/>
    <mergeCell ref="F22:F28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tabColor indexed="47"/>
  </sheetPr>
  <dimension ref="A1:K42"/>
  <sheetViews>
    <sheetView view="pageBreakPreview" zoomScale="55" zoomScaleNormal="60" zoomScaleSheetLayoutView="55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227940</v>
      </c>
      <c r="D22" s="15">
        <v>550000</v>
      </c>
      <c r="E22" s="16">
        <v>0.41443636363636366</v>
      </c>
      <c r="F22" s="56" t="s">
        <v>116</v>
      </c>
    </row>
    <row r="23" spans="1:11" ht="17.399999999999999" customHeight="1">
      <c r="A23" s="14" t="s">
        <v>118</v>
      </c>
      <c r="B23" s="54"/>
      <c r="C23" s="15">
        <v>218150</v>
      </c>
      <c r="D23" s="15">
        <v>274999</v>
      </c>
      <c r="E23" s="16">
        <f t="shared" ref="E23:E35" si="0">C23/D23</f>
        <v>0.79327561191131601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446090</v>
      </c>
      <c r="D34" s="18">
        <f>SUM(D22:D33)</f>
        <v>824999</v>
      </c>
      <c r="E34" s="19">
        <f t="shared" si="0"/>
        <v>0.54071580692825083</v>
      </c>
      <c r="F34" s="57"/>
    </row>
    <row r="35" spans="1:6" ht="17.5">
      <c r="A35" s="17" t="s">
        <v>21</v>
      </c>
      <c r="B35" s="10"/>
      <c r="C35" s="18">
        <f>C34/2</f>
        <v>223045</v>
      </c>
      <c r="D35" s="18">
        <f>D34/2</f>
        <v>412499.5</v>
      </c>
      <c r="E35" s="19">
        <f t="shared" si="0"/>
        <v>0.54071580692825083</v>
      </c>
      <c r="F35" s="20" t="s">
        <v>117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tabColor indexed="47"/>
  </sheetPr>
  <dimension ref="A1:K42"/>
  <sheetViews>
    <sheetView view="pageBreakPreview" zoomScale="70" zoomScaleNormal="60" zoomScaleSheetLayoutView="7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259965</v>
      </c>
      <c r="D22" s="15">
        <v>500000</v>
      </c>
      <c r="E22" s="16">
        <v>0.51993</v>
      </c>
      <c r="F22" s="56" t="s">
        <v>120</v>
      </c>
    </row>
    <row r="23" spans="1:11" ht="17.399999999999999" customHeight="1">
      <c r="A23" s="14" t="s">
        <v>9</v>
      </c>
      <c r="B23" s="54"/>
      <c r="C23" s="15">
        <v>247140</v>
      </c>
      <c r="D23" s="15">
        <v>550000</v>
      </c>
      <c r="E23" s="16">
        <v>0.44934545454545455</v>
      </c>
      <c r="F23" s="56"/>
    </row>
    <row r="24" spans="1:11" ht="17.399999999999999" customHeight="1">
      <c r="A24" s="14" t="s">
        <v>10</v>
      </c>
      <c r="B24" s="54"/>
      <c r="C24" s="15">
        <v>209055</v>
      </c>
      <c r="D24" s="15">
        <v>500000</v>
      </c>
      <c r="E24" s="16">
        <v>0.41810999999999998</v>
      </c>
      <c r="F24" s="56"/>
    </row>
    <row r="25" spans="1:11" ht="17.399999999999999" customHeight="1">
      <c r="A25" s="14" t="s">
        <v>11</v>
      </c>
      <c r="B25" s="54"/>
      <c r="C25" s="15">
        <v>947435</v>
      </c>
      <c r="D25" s="15">
        <v>550000</v>
      </c>
      <c r="E25" s="16">
        <v>1.722609090909091</v>
      </c>
      <c r="F25" s="56"/>
    </row>
    <row r="26" spans="1:11" ht="17.399999999999999" customHeight="1">
      <c r="A26" s="14" t="s">
        <v>12</v>
      </c>
      <c r="B26" s="54"/>
      <c r="C26" s="15">
        <v>638350</v>
      </c>
      <c r="D26" s="15">
        <v>550000</v>
      </c>
      <c r="E26" s="16">
        <v>1.1606363636363637</v>
      </c>
      <c r="F26" s="56"/>
    </row>
    <row r="27" spans="1:11" ht="17.399999999999999" customHeight="1">
      <c r="A27" s="14" t="s">
        <v>13</v>
      </c>
      <c r="B27" s="54"/>
      <c r="C27" s="15">
        <v>112180</v>
      </c>
      <c r="D27" s="15">
        <v>550000</v>
      </c>
      <c r="E27" s="16">
        <v>0.20396363636363637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2414125</v>
      </c>
      <c r="D34" s="18">
        <f>SUM(D22:D33)</f>
        <v>3200000</v>
      </c>
      <c r="E34" s="19">
        <f t="shared" si="0"/>
        <v>0.75441406249999998</v>
      </c>
      <c r="F34" s="57"/>
    </row>
    <row r="35" spans="1:6" ht="17.5">
      <c r="A35" s="17" t="s">
        <v>21</v>
      </c>
      <c r="B35" s="10"/>
      <c r="C35" s="18">
        <f>C34/6</f>
        <v>402354.16666666669</v>
      </c>
      <c r="D35" s="18">
        <f>D34/6</f>
        <v>533333.33333333337</v>
      </c>
      <c r="E35" s="19">
        <f t="shared" si="0"/>
        <v>0.75441406249999998</v>
      </c>
      <c r="F35" s="20" t="s">
        <v>121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8">
    <tabColor indexed="47"/>
  </sheetPr>
  <dimension ref="A1:K42"/>
  <sheetViews>
    <sheetView view="pageBreakPreview" topLeftCell="C1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131</v>
      </c>
    </row>
    <row r="23" spans="1:11" ht="17.399999999999999" customHeight="1">
      <c r="A23" s="14" t="s">
        <v>145</v>
      </c>
      <c r="B23" s="54"/>
      <c r="C23" s="15">
        <v>29995</v>
      </c>
      <c r="D23" s="15">
        <v>314285</v>
      </c>
      <c r="E23" s="16">
        <f t="shared" si="0"/>
        <v>9.5438853270121068E-2</v>
      </c>
      <c r="F23" s="56"/>
    </row>
    <row r="24" spans="1:11" ht="17.399999999999999" customHeight="1">
      <c r="A24" s="14" t="s">
        <v>201</v>
      </c>
      <c r="B24" s="54"/>
      <c r="C24" s="15">
        <v>127070</v>
      </c>
      <c r="D24" s="15">
        <v>212903</v>
      </c>
      <c r="E24" s="16">
        <f t="shared" si="0"/>
        <v>0.59684457241091016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157065</v>
      </c>
      <c r="D34" s="18">
        <f>SUM(D22:D33)</f>
        <v>527188</v>
      </c>
      <c r="E34" s="19">
        <f t="shared" si="0"/>
        <v>0.29792977078385702</v>
      </c>
      <c r="F34" s="57"/>
    </row>
    <row r="35" spans="1:6" ht="17.5">
      <c r="A35" s="17" t="s">
        <v>21</v>
      </c>
      <c r="B35" s="10"/>
      <c r="C35" s="18">
        <f>C34/2</f>
        <v>78532.5</v>
      </c>
      <c r="D35" s="18">
        <f>D34/2</f>
        <v>263594</v>
      </c>
      <c r="E35" s="19">
        <f t="shared" si="0"/>
        <v>0.29792977078385702</v>
      </c>
      <c r="F35" s="20" t="s">
        <v>132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9">
    <tabColor indexed="47"/>
  </sheetPr>
  <dimension ref="A1:K42"/>
  <sheetViews>
    <sheetView view="pageBreakPreview" zoomScale="70" zoomScaleNormal="60" zoomScaleSheetLayoutView="70" workbookViewId="0">
      <selection activeCell="D64" sqref="D6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134</v>
      </c>
    </row>
    <row r="23" spans="1:11" ht="17.399999999999999" customHeight="1">
      <c r="A23" s="14" t="s">
        <v>146</v>
      </c>
      <c r="B23" s="54"/>
      <c r="C23" s="15">
        <v>45190</v>
      </c>
      <c r="D23" s="15">
        <v>451785</v>
      </c>
      <c r="E23" s="16">
        <f t="shared" si="0"/>
        <v>0.10002545458569895</v>
      </c>
      <c r="F23" s="56"/>
    </row>
    <row r="24" spans="1:11" ht="17.399999999999999" hidden="1" customHeight="1">
      <c r="A24" s="14" t="s">
        <v>10</v>
      </c>
      <c r="B24" s="54"/>
      <c r="C24" s="15" t="s">
        <v>144</v>
      </c>
      <c r="D24" s="15"/>
      <c r="E24" s="16" t="e">
        <f t="shared" si="0"/>
        <v>#VALUE!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45190</v>
      </c>
      <c r="D34" s="18">
        <f>SUM(D22:D33)</f>
        <v>451785</v>
      </c>
      <c r="E34" s="19">
        <f t="shared" si="0"/>
        <v>0.10002545458569895</v>
      </c>
      <c r="F34" s="57"/>
    </row>
    <row r="35" spans="1:6" ht="17.5">
      <c r="A35" s="17" t="s">
        <v>21</v>
      </c>
      <c r="B35" s="10"/>
      <c r="C35" s="18">
        <f>C34/1</f>
        <v>45190</v>
      </c>
      <c r="D35" s="18">
        <f>D34/1</f>
        <v>451785</v>
      </c>
      <c r="E35" s="19">
        <f t="shared" si="0"/>
        <v>0.10002545458569895</v>
      </c>
      <c r="F35" s="20" t="s">
        <v>124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30">
    <tabColor indexed="47"/>
  </sheetPr>
  <dimension ref="A1:K42"/>
  <sheetViews>
    <sheetView view="pageBreakPreview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141</v>
      </c>
    </row>
    <row r="23" spans="1:11" ht="17.399999999999999" customHeight="1">
      <c r="A23" s="14" t="s">
        <v>9</v>
      </c>
      <c r="B23" s="54"/>
      <c r="C23" s="15">
        <v>145965</v>
      </c>
      <c r="D23" s="15">
        <v>550000</v>
      </c>
      <c r="E23" s="16">
        <f t="shared" si="0"/>
        <v>0.26539090909090907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145965</v>
      </c>
      <c r="D34" s="18">
        <f>SUM(D22:D33)</f>
        <v>550000</v>
      </c>
      <c r="E34" s="19">
        <f t="shared" si="0"/>
        <v>0.26539090909090907</v>
      </c>
      <c r="F34" s="57"/>
    </row>
    <row r="35" spans="1:6" ht="17.5">
      <c r="A35" s="17" t="s">
        <v>21</v>
      </c>
      <c r="B35" s="10"/>
      <c r="C35" s="18">
        <f>C34/1</f>
        <v>145965</v>
      </c>
      <c r="D35" s="18">
        <f>D34/1</f>
        <v>550000</v>
      </c>
      <c r="E35" s="19">
        <f t="shared" si="0"/>
        <v>0.26539090909090907</v>
      </c>
      <c r="F35" s="20" t="s">
        <v>143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1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408535</v>
      </c>
      <c r="D22" s="15">
        <v>650000</v>
      </c>
      <c r="E22" s="16">
        <v>0.62851538461538459</v>
      </c>
      <c r="F22" s="56" t="s">
        <v>148</v>
      </c>
    </row>
    <row r="23" spans="1:11" ht="17.399999999999999" customHeight="1">
      <c r="A23" s="14" t="s">
        <v>9</v>
      </c>
      <c r="B23" s="54"/>
      <c r="C23" s="15">
        <v>326375</v>
      </c>
      <c r="D23" s="15">
        <v>650000</v>
      </c>
      <c r="E23" s="16">
        <v>0.50211538461538463</v>
      </c>
      <c r="F23" s="56"/>
    </row>
    <row r="24" spans="1:11" ht="17.399999999999999" customHeight="1">
      <c r="A24" s="14" t="s">
        <v>10</v>
      </c>
      <c r="B24" s="54"/>
      <c r="C24" s="15">
        <v>713720</v>
      </c>
      <c r="D24" s="15">
        <v>500000</v>
      </c>
      <c r="E24" s="16">
        <v>1.42744</v>
      </c>
      <c r="F24" s="56"/>
    </row>
    <row r="25" spans="1:11" ht="17.399999999999999" customHeight="1">
      <c r="A25" s="14" t="s">
        <v>11</v>
      </c>
      <c r="B25" s="54"/>
      <c r="C25" s="15">
        <v>835585</v>
      </c>
      <c r="D25" s="15">
        <v>500000</v>
      </c>
      <c r="E25" s="16">
        <v>1.67117</v>
      </c>
      <c r="F25" s="56"/>
    </row>
    <row r="26" spans="1:11" ht="17.399999999999999" customHeight="1">
      <c r="A26" s="14" t="s">
        <v>12</v>
      </c>
      <c r="B26" s="54"/>
      <c r="C26" s="15">
        <v>1093920</v>
      </c>
      <c r="D26" s="15">
        <v>650000</v>
      </c>
      <c r="E26" s="16">
        <v>1.6829538461538462</v>
      </c>
      <c r="F26" s="56"/>
    </row>
    <row r="27" spans="1:11" ht="17.399999999999999" customHeight="1">
      <c r="A27" s="14" t="s">
        <v>13</v>
      </c>
      <c r="B27" s="54"/>
      <c r="C27" s="15">
        <v>163275</v>
      </c>
      <c r="D27" s="15">
        <v>700000</v>
      </c>
      <c r="E27" s="16">
        <v>0.23325000000000001</v>
      </c>
      <c r="F27" s="56"/>
    </row>
    <row r="28" spans="1:11" ht="17.399999999999999" customHeight="1">
      <c r="A28" s="14" t="s">
        <v>14</v>
      </c>
      <c r="B28" s="54"/>
      <c r="C28" s="15">
        <v>970120</v>
      </c>
      <c r="D28" s="15">
        <v>600000</v>
      </c>
      <c r="E28" s="16">
        <v>1.6168666666666667</v>
      </c>
      <c r="F28" s="56"/>
    </row>
    <row r="29" spans="1:11" ht="17.399999999999999" customHeight="1">
      <c r="A29" s="14" t="s">
        <v>15</v>
      </c>
      <c r="B29" s="54"/>
      <c r="C29" s="15">
        <v>619915</v>
      </c>
      <c r="D29" s="15">
        <v>600000</v>
      </c>
      <c r="E29" s="16">
        <v>1.0331916666666667</v>
      </c>
      <c r="F29" s="56"/>
    </row>
    <row r="30" spans="1:11" ht="17.399999999999999" customHeight="1">
      <c r="A30" s="14" t="s">
        <v>16</v>
      </c>
      <c r="B30" s="54"/>
      <c r="C30" s="15">
        <v>8495</v>
      </c>
      <c r="D30" s="15">
        <v>600000</v>
      </c>
      <c r="E30" s="16">
        <v>1.4158333333333334E-2</v>
      </c>
      <c r="F30" s="56"/>
    </row>
    <row r="31" spans="1:11" ht="17.399999999999999" customHeight="1">
      <c r="A31" s="14" t="s">
        <v>17</v>
      </c>
      <c r="B31" s="54"/>
      <c r="C31" s="15">
        <v>274555</v>
      </c>
      <c r="D31" s="15">
        <v>600000</v>
      </c>
      <c r="E31" s="16">
        <v>0.45759166666666667</v>
      </c>
      <c r="F31" s="56"/>
    </row>
    <row r="32" spans="1:11" ht="17.399999999999999" customHeight="1">
      <c r="A32" s="14" t="s">
        <v>18</v>
      </c>
      <c r="B32" s="54"/>
      <c r="C32" s="15">
        <v>1440325</v>
      </c>
      <c r="D32" s="15">
        <v>550000</v>
      </c>
      <c r="E32" s="16">
        <v>2.6187727272727273</v>
      </c>
      <c r="F32" s="56"/>
    </row>
    <row r="33" spans="1:6" ht="17.5">
      <c r="A33" s="14" t="s">
        <v>19</v>
      </c>
      <c r="B33" s="55"/>
      <c r="C33" s="15">
        <v>75480</v>
      </c>
      <c r="D33" s="15">
        <v>650000</v>
      </c>
      <c r="E33" s="16">
        <v>0.11612307692307693</v>
      </c>
      <c r="F33" s="56"/>
    </row>
    <row r="34" spans="1:6" ht="17.5">
      <c r="A34" s="17" t="s">
        <v>20</v>
      </c>
      <c r="B34" s="10"/>
      <c r="C34" s="18">
        <f>SUM(C22:C33)</f>
        <v>6930300</v>
      </c>
      <c r="D34" s="18">
        <f>SUM(D22:D33)</f>
        <v>7250000</v>
      </c>
      <c r="E34" s="19">
        <f t="shared" ref="E34:E35" si="0">C34/D34</f>
        <v>0.95590344827586204</v>
      </c>
      <c r="F34" s="57"/>
    </row>
    <row r="35" spans="1:6" ht="17.5">
      <c r="A35" s="17" t="s">
        <v>21</v>
      </c>
      <c r="B35" s="10"/>
      <c r="C35" s="18">
        <f>C34/12</f>
        <v>577525</v>
      </c>
      <c r="D35" s="18">
        <f>D34/12</f>
        <v>604166.66666666663</v>
      </c>
      <c r="E35" s="19">
        <f t="shared" si="0"/>
        <v>0.95590344827586216</v>
      </c>
      <c r="F35" s="20">
        <v>45029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/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/>
    </row>
    <row r="23" spans="1:11" ht="17.399999999999999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0</v>
      </c>
      <c r="E34" s="19" t="e">
        <f t="shared" si="0"/>
        <v>#DIV/0!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0</v>
      </c>
      <c r="E35" s="19" t="e">
        <f t="shared" si="0"/>
        <v>#DIV/0!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tabColor indexed="47"/>
  </sheetPr>
  <dimension ref="A1:K42"/>
  <sheetViews>
    <sheetView view="pageBreakPreview" zoomScale="70" zoomScaleNormal="60" zoomScaleSheetLayoutView="70" workbookViewId="0">
      <selection activeCell="C37" sqref="C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121690</v>
      </c>
      <c r="D22" s="15">
        <v>650000</v>
      </c>
      <c r="E22" s="16">
        <v>0.18721538461538462</v>
      </c>
      <c r="F22" s="56" t="s">
        <v>148</v>
      </c>
    </row>
    <row r="23" spans="1:11" ht="17.399999999999999" customHeight="1">
      <c r="A23" s="14" t="s">
        <v>9</v>
      </c>
      <c r="B23" s="54"/>
      <c r="C23" s="15">
        <v>130975</v>
      </c>
      <c r="D23" s="15">
        <v>650000</v>
      </c>
      <c r="E23" s="16">
        <f t="shared" ref="E23:E35" si="0">C23/D23</f>
        <v>0.20150000000000001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252665</v>
      </c>
      <c r="D34" s="18">
        <f>SUM(D22:D33)</f>
        <v>1300000</v>
      </c>
      <c r="E34" s="19">
        <f t="shared" si="0"/>
        <v>0.19435769230769231</v>
      </c>
      <c r="F34" s="57"/>
    </row>
    <row r="35" spans="1:6" ht="17.5">
      <c r="A35" s="17" t="s">
        <v>21</v>
      </c>
      <c r="B35" s="10"/>
      <c r="C35" s="18">
        <f>C34/2</f>
        <v>126332.5</v>
      </c>
      <c r="D35" s="18">
        <f>D34/2</f>
        <v>650000</v>
      </c>
      <c r="E35" s="19">
        <f t="shared" si="0"/>
        <v>0.19435769230769231</v>
      </c>
      <c r="F35" s="20">
        <v>45029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151</v>
      </c>
    </row>
    <row r="23" spans="1:11" ht="17.399999999999999" customHeight="1">
      <c r="A23" s="14" t="s">
        <v>9</v>
      </c>
      <c r="B23" s="54"/>
      <c r="C23" s="15">
        <v>475215</v>
      </c>
      <c r="D23" s="15">
        <v>331034</v>
      </c>
      <c r="E23" s="16">
        <v>1.4355474060066338</v>
      </c>
      <c r="F23" s="56"/>
    </row>
    <row r="24" spans="1:11" ht="17.399999999999999" customHeight="1">
      <c r="A24" s="14" t="s">
        <v>10</v>
      </c>
      <c r="B24" s="54"/>
      <c r="C24" s="15">
        <v>581080</v>
      </c>
      <c r="D24" s="15">
        <v>500000</v>
      </c>
      <c r="E24" s="16">
        <v>1.1621600000000001</v>
      </c>
      <c r="F24" s="56"/>
    </row>
    <row r="25" spans="1:11" ht="17.399999999999999" customHeight="1">
      <c r="A25" s="14" t="s">
        <v>11</v>
      </c>
      <c r="B25" s="54"/>
      <c r="C25" s="15">
        <v>1840325</v>
      </c>
      <c r="D25" s="15">
        <v>500000</v>
      </c>
      <c r="E25" s="16">
        <v>3.68065</v>
      </c>
      <c r="F25" s="56"/>
    </row>
    <row r="26" spans="1:11" ht="17.399999999999999" customHeight="1">
      <c r="A26" s="14" t="s">
        <v>12</v>
      </c>
      <c r="B26" s="54"/>
      <c r="C26" s="15">
        <v>2060905</v>
      </c>
      <c r="D26" s="15">
        <v>750000</v>
      </c>
      <c r="E26" s="16">
        <v>2.7478733333333332</v>
      </c>
      <c r="F26" s="56"/>
    </row>
    <row r="27" spans="1:11" ht="17.399999999999999" customHeight="1">
      <c r="A27" s="14" t="s">
        <v>13</v>
      </c>
      <c r="B27" s="54"/>
      <c r="C27" s="15">
        <v>658470</v>
      </c>
      <c r="D27" s="15">
        <v>850000</v>
      </c>
      <c r="E27" s="16">
        <v>0.77467058823529411</v>
      </c>
      <c r="F27" s="56"/>
    </row>
    <row r="28" spans="1:11" ht="17.399999999999999" customHeight="1">
      <c r="A28" s="14" t="s">
        <v>14</v>
      </c>
      <c r="B28" s="54"/>
      <c r="C28" s="15">
        <v>1095520</v>
      </c>
      <c r="D28" s="15">
        <v>850000</v>
      </c>
      <c r="E28" s="16">
        <v>1.2888470588235295</v>
      </c>
      <c r="F28" s="56"/>
    </row>
    <row r="29" spans="1:11" ht="17.399999999999999" customHeight="1">
      <c r="A29" s="14" t="s">
        <v>15</v>
      </c>
      <c r="B29" s="54"/>
      <c r="C29" s="15">
        <v>946830</v>
      </c>
      <c r="D29" s="15">
        <v>850000</v>
      </c>
      <c r="E29" s="16">
        <v>1.1139176470588235</v>
      </c>
      <c r="F29" s="56"/>
    </row>
    <row r="30" spans="1:11" ht="17.399999999999999" customHeight="1">
      <c r="A30" s="14" t="s">
        <v>16</v>
      </c>
      <c r="B30" s="54"/>
      <c r="C30" s="15">
        <v>541805</v>
      </c>
      <c r="D30" s="15">
        <v>850000</v>
      </c>
      <c r="E30" s="16">
        <v>0.63741764705882353</v>
      </c>
      <c r="F30" s="56"/>
    </row>
    <row r="31" spans="1:11" ht="17.399999999999999" customHeight="1">
      <c r="A31" s="14" t="s">
        <v>17</v>
      </c>
      <c r="B31" s="54"/>
      <c r="C31" s="15">
        <v>1049665</v>
      </c>
      <c r="D31" s="15">
        <v>750000</v>
      </c>
      <c r="E31" s="16">
        <v>1.3995533333333334</v>
      </c>
      <c r="F31" s="56"/>
    </row>
    <row r="32" spans="1:11" ht="17.399999999999999" customHeight="1">
      <c r="A32" s="14" t="s">
        <v>18</v>
      </c>
      <c r="B32" s="54"/>
      <c r="C32" s="15">
        <v>977360</v>
      </c>
      <c r="D32" s="15">
        <v>850000</v>
      </c>
      <c r="E32" s="16">
        <v>1.1498352941176471</v>
      </c>
      <c r="F32" s="56"/>
    </row>
    <row r="33" spans="1:6" ht="17.5">
      <c r="A33" s="14" t="s">
        <v>19</v>
      </c>
      <c r="B33" s="55"/>
      <c r="C33" s="15">
        <v>432420</v>
      </c>
      <c r="D33" s="15">
        <v>900000</v>
      </c>
      <c r="E33" s="16">
        <v>0.48046666666666665</v>
      </c>
      <c r="F33" s="56"/>
    </row>
    <row r="34" spans="1:6" ht="17.5">
      <c r="A34" s="17" t="s">
        <v>20</v>
      </c>
      <c r="B34" s="10"/>
      <c r="C34" s="18">
        <f>SUM(C22:C33)</f>
        <v>10659595</v>
      </c>
      <c r="D34" s="18">
        <f>SUM(D22:D33)</f>
        <v>7981034</v>
      </c>
      <c r="E34" s="19">
        <f t="shared" si="0"/>
        <v>1.3356157861249558</v>
      </c>
      <c r="F34" s="57"/>
    </row>
    <row r="35" spans="1:6" ht="17.5">
      <c r="A35" s="17" t="s">
        <v>21</v>
      </c>
      <c r="B35" s="10"/>
      <c r="C35" s="18">
        <f>C34/12</f>
        <v>888299.58333333337</v>
      </c>
      <c r="D35" s="18">
        <f>D34/12</f>
        <v>665086.16666666663</v>
      </c>
      <c r="E35" s="19">
        <f t="shared" si="0"/>
        <v>1.3356157861249558</v>
      </c>
      <c r="F35" s="20" t="s">
        <v>152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5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305045</v>
      </c>
      <c r="D22" s="15">
        <v>900000</v>
      </c>
      <c r="E22" s="16">
        <v>0.3389388888888889</v>
      </c>
      <c r="F22" s="56" t="s">
        <v>151</v>
      </c>
    </row>
    <row r="23" spans="1:11" ht="17.399999999999999" customHeight="1">
      <c r="A23" s="14" t="s">
        <v>9</v>
      </c>
      <c r="B23" s="54"/>
      <c r="C23" s="15">
        <v>856280</v>
      </c>
      <c r="D23" s="15">
        <v>900000</v>
      </c>
      <c r="E23" s="16">
        <f t="shared" ref="E23:E35" si="0">C23/D23</f>
        <v>0.95142222222222217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1161325</v>
      </c>
      <c r="D34" s="18">
        <f>SUM(D22:D33)</f>
        <v>1800000</v>
      </c>
      <c r="E34" s="19">
        <f t="shared" si="0"/>
        <v>0.64518055555555553</v>
      </c>
      <c r="F34" s="57"/>
    </row>
    <row r="35" spans="1:6" ht="17.5">
      <c r="A35" s="17" t="s">
        <v>21</v>
      </c>
      <c r="B35" s="10"/>
      <c r="C35" s="18">
        <f>C34/2</f>
        <v>580662.5</v>
      </c>
      <c r="D35" s="18">
        <f>D34/2</f>
        <v>900000</v>
      </c>
      <c r="E35" s="19">
        <f t="shared" si="0"/>
        <v>0.64518055555555553</v>
      </c>
      <c r="F35" s="20" t="s">
        <v>152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indexed="47"/>
  </sheetPr>
  <dimension ref="A1:K37"/>
  <sheetViews>
    <sheetView view="pageBreakPreview" zoomScale="60" zoomScaleNormal="6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4">
        <v>2024</v>
      </c>
      <c r="C22" s="15">
        <v>0</v>
      </c>
      <c r="D22" s="15">
        <v>99999</v>
      </c>
      <c r="E22" s="16">
        <f>C22/D22</f>
        <v>0</v>
      </c>
      <c r="F22" s="56" t="s">
        <v>37</v>
      </c>
    </row>
    <row r="23" spans="1:11" ht="17.399999999999999" customHeight="1">
      <c r="A23" s="14" t="s">
        <v>14</v>
      </c>
      <c r="B23" s="54"/>
      <c r="C23" s="15">
        <v>84375</v>
      </c>
      <c r="D23" s="15">
        <v>500000</v>
      </c>
      <c r="E23" s="16">
        <v>0.16875000000000001</v>
      </c>
      <c r="F23" s="56"/>
    </row>
    <row r="24" spans="1:11" ht="17.399999999999999" customHeight="1">
      <c r="A24" s="14" t="s">
        <v>15</v>
      </c>
      <c r="B24" s="54"/>
      <c r="C24" s="15">
        <v>365325</v>
      </c>
      <c r="D24" s="15">
        <v>500000</v>
      </c>
      <c r="E24" s="16">
        <v>0.73065000000000002</v>
      </c>
      <c r="F24" s="56"/>
    </row>
    <row r="25" spans="1:11" ht="17.399999999999999" customHeight="1">
      <c r="A25" s="14" t="s">
        <v>16</v>
      </c>
      <c r="B25" s="54"/>
      <c r="C25" s="15">
        <v>371790</v>
      </c>
      <c r="D25" s="15">
        <v>500000</v>
      </c>
      <c r="E25" s="16">
        <v>0.74358000000000002</v>
      </c>
      <c r="F25" s="56"/>
    </row>
    <row r="26" spans="1:11" ht="17.399999999999999" customHeight="1">
      <c r="A26" s="14" t="s">
        <v>17</v>
      </c>
      <c r="B26" s="54"/>
      <c r="C26" s="15">
        <v>528185</v>
      </c>
      <c r="D26" s="15">
        <v>500000</v>
      </c>
      <c r="E26" s="16">
        <v>1.05637</v>
      </c>
      <c r="F26" s="56"/>
    </row>
    <row r="27" spans="1:11" ht="17.399999999999999" customHeight="1">
      <c r="A27" s="14" t="s">
        <v>18</v>
      </c>
      <c r="B27" s="54"/>
      <c r="C27" s="15">
        <v>633890</v>
      </c>
      <c r="D27" s="15">
        <v>500000</v>
      </c>
      <c r="E27" s="16">
        <f>C27/D27</f>
        <v>1.2677799999999999</v>
      </c>
      <c r="F27" s="56"/>
    </row>
    <row r="28" spans="1:11" ht="17.399999999999999" customHeight="1">
      <c r="A28" s="14" t="s">
        <v>19</v>
      </c>
      <c r="B28" s="54"/>
      <c r="C28" s="15">
        <v>242135</v>
      </c>
      <c r="D28" s="15">
        <v>550000</v>
      </c>
      <c r="E28" s="16">
        <v>0.44024545454545455</v>
      </c>
      <c r="F28" s="56"/>
    </row>
    <row r="29" spans="1:11" ht="17.5">
      <c r="A29" s="17" t="s">
        <v>20</v>
      </c>
      <c r="B29" s="10"/>
      <c r="C29" s="18">
        <f>SUM(C22:C28)</f>
        <v>2225700</v>
      </c>
      <c r="D29" s="18">
        <f>SUM(D22:D28)</f>
        <v>3149999</v>
      </c>
      <c r="E29" s="19">
        <f>C29/D29</f>
        <v>0.70657165287988977</v>
      </c>
      <c r="F29" s="57"/>
    </row>
    <row r="30" spans="1:11" ht="17.5">
      <c r="A30" s="17" t="s">
        <v>21</v>
      </c>
      <c r="B30" s="10"/>
      <c r="C30" s="18">
        <f>C29/7</f>
        <v>317957.14285714284</v>
      </c>
      <c r="D30" s="18">
        <f>D29/7</f>
        <v>449999.85714285716</v>
      </c>
      <c r="E30" s="19">
        <f>C30/D30</f>
        <v>0.70657165287988977</v>
      </c>
      <c r="F30" s="29" t="s">
        <v>36</v>
      </c>
    </row>
    <row r="31" spans="1:11">
      <c r="A31" s="8"/>
      <c r="B31" s="21"/>
      <c r="C31" s="8"/>
    </row>
    <row r="32" spans="1:11">
      <c r="A32" s="22" t="s">
        <v>76</v>
      </c>
      <c r="B32" s="23"/>
      <c r="C32" s="8"/>
    </row>
    <row r="33" spans="1:5">
      <c r="A33" s="8"/>
      <c r="B33" s="21"/>
      <c r="C33" s="8"/>
      <c r="E33" s="24"/>
    </row>
    <row r="34" spans="1:5">
      <c r="A34" s="2" t="s">
        <v>22</v>
      </c>
      <c r="B34" s="21"/>
      <c r="C34" s="8"/>
    </row>
    <row r="35" spans="1:5" s="25" customFormat="1" ht="17.5">
      <c r="A35" s="2"/>
      <c r="B35" s="21"/>
      <c r="C35" s="8"/>
      <c r="D35" s="2"/>
      <c r="E35" s="2"/>
    </row>
    <row r="36" spans="1:5" ht="17.5">
      <c r="A36" s="3" t="s">
        <v>23</v>
      </c>
      <c r="B36" s="26"/>
      <c r="C36" s="27"/>
    </row>
    <row r="37" spans="1:5">
      <c r="A37" s="24" t="s">
        <v>24</v>
      </c>
      <c r="B37" s="27"/>
      <c r="C37" s="8"/>
    </row>
  </sheetData>
  <sheetProtection selectLockedCells="1" selectUnlockedCells="1"/>
  <mergeCells count="3">
    <mergeCell ref="C1:E1"/>
    <mergeCell ref="B22:B28"/>
    <mergeCell ref="F22:F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6"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305045</v>
      </c>
      <c r="D22" s="15">
        <v>900000</v>
      </c>
      <c r="E22" s="16">
        <v>0.3389388888888889</v>
      </c>
      <c r="F22" s="56" t="s">
        <v>151</v>
      </c>
    </row>
    <row r="23" spans="1:11" ht="17.399999999999999" customHeight="1">
      <c r="A23" s="14" t="s">
        <v>9</v>
      </c>
      <c r="B23" s="54"/>
      <c r="C23" s="15">
        <v>856280</v>
      </c>
      <c r="D23" s="15">
        <v>900000</v>
      </c>
      <c r="E23" s="16">
        <f t="shared" ref="E23:E35" si="0">C23/D23</f>
        <v>0.95142222222222217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1161325</v>
      </c>
      <c r="D34" s="18">
        <f>SUM(D22:D33)</f>
        <v>1800000</v>
      </c>
      <c r="E34" s="19">
        <f t="shared" si="0"/>
        <v>0.64518055555555553</v>
      </c>
      <c r="F34" s="57"/>
    </row>
    <row r="35" spans="1:6" ht="17.5">
      <c r="A35" s="17" t="s">
        <v>21</v>
      </c>
      <c r="B35" s="10"/>
      <c r="C35" s="18">
        <f>C34/2</f>
        <v>580662.5</v>
      </c>
      <c r="D35" s="18">
        <f>D34/2</f>
        <v>900000</v>
      </c>
      <c r="E35" s="19">
        <f t="shared" si="0"/>
        <v>0.64518055555555553</v>
      </c>
      <c r="F35" s="20" t="s">
        <v>152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50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159</v>
      </c>
    </row>
    <row r="23" spans="1:11" ht="17.399999999999999" customHeight="1">
      <c r="A23" s="14" t="s">
        <v>9</v>
      </c>
      <c r="B23" s="54"/>
      <c r="C23" s="15">
        <v>0</v>
      </c>
      <c r="D23" s="15">
        <v>98214</v>
      </c>
      <c r="E23" s="16">
        <v>0</v>
      </c>
      <c r="F23" s="56"/>
    </row>
    <row r="24" spans="1:11" ht="17.399999999999999" customHeight="1">
      <c r="A24" s="14" t="s">
        <v>153</v>
      </c>
      <c r="B24" s="54"/>
      <c r="C24" s="15">
        <v>28995</v>
      </c>
      <c r="D24" s="15">
        <v>141935</v>
      </c>
      <c r="E24" s="16">
        <f t="shared" si="0"/>
        <v>0.20428365096699194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28995</v>
      </c>
      <c r="D34" s="18">
        <f>SUM(D22:D33)</f>
        <v>240149</v>
      </c>
      <c r="E34" s="19">
        <f t="shared" si="0"/>
        <v>0.12073754210927383</v>
      </c>
      <c r="F34" s="57"/>
    </row>
    <row r="35" spans="1:6" ht="17.5">
      <c r="A35" s="17" t="s">
        <v>21</v>
      </c>
      <c r="B35" s="10"/>
      <c r="C35" s="18">
        <f>C34/2</f>
        <v>14497.5</v>
      </c>
      <c r="D35" s="18">
        <f>D34/2</f>
        <v>120074.5</v>
      </c>
      <c r="E35" s="19">
        <f t="shared" si="0"/>
        <v>0.12073754210927383</v>
      </c>
      <c r="F35" s="20" t="s">
        <v>160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59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15</v>
      </c>
      <c r="B22" s="53">
        <v>2024</v>
      </c>
      <c r="C22" s="15">
        <v>82990</v>
      </c>
      <c r="D22" s="15">
        <v>177419</v>
      </c>
      <c r="E22" s="16">
        <v>0.46776275370732562</v>
      </c>
      <c r="F22" s="56" t="s">
        <v>180</v>
      </c>
    </row>
    <row r="23" spans="1:11" ht="17.399999999999999" customHeight="1">
      <c r="A23" s="14" t="s">
        <v>16</v>
      </c>
      <c r="B23" s="54"/>
      <c r="C23" s="15">
        <v>136490</v>
      </c>
      <c r="D23" s="15">
        <v>500000</v>
      </c>
      <c r="E23" s="16">
        <v>0.27298</v>
      </c>
      <c r="F23" s="56"/>
    </row>
    <row r="24" spans="1:11" ht="17.399999999999999" customHeight="1">
      <c r="A24" s="14" t="s">
        <v>17</v>
      </c>
      <c r="B24" s="54"/>
      <c r="C24" s="15">
        <v>132955</v>
      </c>
      <c r="D24" s="15">
        <v>500000</v>
      </c>
      <c r="E24" s="16">
        <v>0.26590999999999998</v>
      </c>
      <c r="F24" s="56"/>
    </row>
    <row r="25" spans="1:11" ht="17.399999999999999" customHeight="1">
      <c r="A25" s="14" t="s">
        <v>18</v>
      </c>
      <c r="B25" s="54"/>
      <c r="C25" s="15">
        <v>165870</v>
      </c>
      <c r="D25" s="15">
        <v>500000</v>
      </c>
      <c r="E25" s="16">
        <v>0.33173999999999998</v>
      </c>
      <c r="F25" s="56"/>
    </row>
    <row r="26" spans="1:11" ht="17.399999999999999" customHeight="1">
      <c r="A26" s="14" t="s">
        <v>19</v>
      </c>
      <c r="B26" s="54"/>
      <c r="C26" s="15">
        <v>16195</v>
      </c>
      <c r="D26" s="15">
        <v>500000</v>
      </c>
      <c r="E26" s="16">
        <v>3.2390000000000002E-2</v>
      </c>
      <c r="F26" s="56"/>
    </row>
    <row r="27" spans="1:11" ht="17.399999999999999" customHeight="1">
      <c r="A27" s="14" t="s">
        <v>8</v>
      </c>
      <c r="B27" s="60">
        <v>2025</v>
      </c>
      <c r="C27" s="15">
        <v>66975</v>
      </c>
      <c r="D27" s="15">
        <v>550000</v>
      </c>
      <c r="E27" s="16">
        <v>0.12177272727272727</v>
      </c>
      <c r="F27" s="56"/>
    </row>
    <row r="28" spans="1:11" ht="17.399999999999999" customHeight="1">
      <c r="A28" s="14" t="s">
        <v>9</v>
      </c>
      <c r="B28" s="60"/>
      <c r="C28" s="15">
        <v>132670</v>
      </c>
      <c r="D28" s="15">
        <v>550000</v>
      </c>
      <c r="E28" s="16">
        <v>0.24121818181818183</v>
      </c>
      <c r="F28" s="56"/>
    </row>
    <row r="29" spans="1:11" ht="17.399999999999999" customHeight="1">
      <c r="A29" s="14" t="s">
        <v>153</v>
      </c>
      <c r="B29" s="60"/>
      <c r="C29" s="15">
        <v>16990</v>
      </c>
      <c r="D29" s="15">
        <v>141935</v>
      </c>
      <c r="E29" s="16">
        <f t="shared" ref="E29:E35" si="0">C29/D29</f>
        <v>0.11970268080459365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751135</v>
      </c>
      <c r="D34" s="18">
        <f>SUM(D22:D33)</f>
        <v>3419354</v>
      </c>
      <c r="E34" s="19">
        <f t="shared" si="0"/>
        <v>0.21967161048548936</v>
      </c>
      <c r="F34" s="57"/>
    </row>
    <row r="35" spans="1:6" ht="17.5">
      <c r="A35" s="17" t="s">
        <v>21</v>
      </c>
      <c r="B35" s="10"/>
      <c r="C35" s="18">
        <f>C34/8</f>
        <v>93891.875</v>
      </c>
      <c r="D35" s="18">
        <f>D34/8</f>
        <v>427419.25</v>
      </c>
      <c r="E35" s="19">
        <f t="shared" si="0"/>
        <v>0.21967161048548936</v>
      </c>
      <c r="F35" s="20">
        <v>45525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6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65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15</v>
      </c>
      <c r="B22" s="53">
        <v>2024</v>
      </c>
      <c r="C22" s="15">
        <v>98570</v>
      </c>
      <c r="D22" s="15">
        <v>416675</v>
      </c>
      <c r="E22" s="16">
        <v>0.2365632687346253</v>
      </c>
      <c r="F22" s="56" t="s">
        <v>196</v>
      </c>
    </row>
    <row r="23" spans="1:11" ht="17.399999999999999" customHeight="1">
      <c r="A23" s="14" t="s">
        <v>16</v>
      </c>
      <c r="B23" s="54"/>
      <c r="C23" s="15">
        <v>226635</v>
      </c>
      <c r="D23" s="15">
        <v>500000</v>
      </c>
      <c r="E23" s="16">
        <v>0.45327000000000001</v>
      </c>
      <c r="F23" s="56"/>
    </row>
    <row r="24" spans="1:11" ht="17.399999999999999" customHeight="1">
      <c r="A24" s="14" t="s">
        <v>17</v>
      </c>
      <c r="B24" s="54"/>
      <c r="C24" s="15">
        <v>175160</v>
      </c>
      <c r="D24" s="15">
        <v>500000</v>
      </c>
      <c r="E24" s="16">
        <v>0.35032000000000002</v>
      </c>
      <c r="F24" s="56"/>
    </row>
    <row r="25" spans="1:11" ht="17.399999999999999" customHeight="1">
      <c r="A25" s="14" t="s">
        <v>18</v>
      </c>
      <c r="B25" s="54"/>
      <c r="C25" s="15">
        <v>235640</v>
      </c>
      <c r="D25" s="15">
        <v>500000</v>
      </c>
      <c r="E25" s="16">
        <v>0.47127999999999998</v>
      </c>
      <c r="F25" s="56"/>
    </row>
    <row r="26" spans="1:11" ht="17.399999999999999" customHeight="1">
      <c r="A26" s="14" t="s">
        <v>19</v>
      </c>
      <c r="B26" s="54"/>
      <c r="C26" s="15">
        <v>115655</v>
      </c>
      <c r="D26" s="15">
        <v>500000</v>
      </c>
      <c r="E26" s="16">
        <v>0.23130999999999999</v>
      </c>
      <c r="F26" s="56"/>
    </row>
    <row r="27" spans="1:11" ht="17.399999999999999" customHeight="1">
      <c r="A27" s="14" t="s">
        <v>8</v>
      </c>
      <c r="B27" s="53">
        <v>2025</v>
      </c>
      <c r="C27" s="15">
        <v>164655</v>
      </c>
      <c r="D27" s="15">
        <v>550000</v>
      </c>
      <c r="E27" s="16">
        <v>0.29937272727272729</v>
      </c>
      <c r="F27" s="56"/>
    </row>
    <row r="28" spans="1:11" ht="17.399999999999999" customHeight="1">
      <c r="A28" s="14" t="s">
        <v>9</v>
      </c>
      <c r="B28" s="54"/>
      <c r="C28" s="15">
        <v>135160</v>
      </c>
      <c r="D28" s="15">
        <v>550000</v>
      </c>
      <c r="E28" s="16">
        <f t="shared" ref="E28:E35" si="0">C28/D28</f>
        <v>0.24574545454545454</v>
      </c>
      <c r="F28" s="56"/>
    </row>
    <row r="29" spans="1:11" ht="17.399999999999999" customHeight="1">
      <c r="A29" s="14" t="s">
        <v>198</v>
      </c>
      <c r="B29" s="54"/>
      <c r="C29" s="15">
        <v>10695</v>
      </c>
      <c r="D29" s="15">
        <v>195161</v>
      </c>
      <c r="E29" s="16">
        <f t="shared" si="0"/>
        <v>5.4800907968292845E-2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1162170</v>
      </c>
      <c r="D34" s="18">
        <f>SUM(D22:D33)</f>
        <v>3711836</v>
      </c>
      <c r="E34" s="19">
        <f t="shared" si="0"/>
        <v>0.31309842352948786</v>
      </c>
      <c r="F34" s="57"/>
    </row>
    <row r="35" spans="1:6" ht="17.5">
      <c r="A35" s="17" t="s">
        <v>21</v>
      </c>
      <c r="B35" s="10"/>
      <c r="C35" s="18">
        <f>C34/8</f>
        <v>145271.25</v>
      </c>
      <c r="D35" s="18">
        <f>D34/8</f>
        <v>463979.5</v>
      </c>
      <c r="E35" s="19">
        <f t="shared" si="0"/>
        <v>0.31309842352948786</v>
      </c>
      <c r="F35" s="20">
        <v>45510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6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66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14</v>
      </c>
      <c r="B22" s="53">
        <v>2024</v>
      </c>
      <c r="C22" s="15">
        <v>0</v>
      </c>
      <c r="D22" s="15">
        <v>258064</v>
      </c>
      <c r="E22" s="16">
        <v>0</v>
      </c>
      <c r="F22" s="56" t="s">
        <v>200</v>
      </c>
    </row>
    <row r="23" spans="1:11" ht="17.399999999999999" customHeight="1">
      <c r="A23" s="14" t="s">
        <v>15</v>
      </c>
      <c r="B23" s="54"/>
      <c r="C23" s="15"/>
      <c r="D23" s="15">
        <v>500000</v>
      </c>
      <c r="E23" s="16">
        <v>0</v>
      </c>
      <c r="F23" s="56"/>
    </row>
    <row r="24" spans="1:11" ht="17.399999999999999" customHeight="1">
      <c r="A24" s="14" t="s">
        <v>16</v>
      </c>
      <c r="B24" s="54"/>
      <c r="C24" s="15">
        <v>0</v>
      </c>
      <c r="D24" s="15">
        <v>500000</v>
      </c>
      <c r="E24" s="16">
        <v>0</v>
      </c>
      <c r="F24" s="56"/>
    </row>
    <row r="25" spans="1:11" ht="17.399999999999999" customHeight="1">
      <c r="A25" s="14" t="s">
        <v>17</v>
      </c>
      <c r="B25" s="54"/>
      <c r="C25" s="15">
        <v>0</v>
      </c>
      <c r="D25" s="15">
        <v>500000</v>
      </c>
      <c r="E25" s="16">
        <f t="shared" ref="E25:E35" si="0">C25/D25</f>
        <v>0</v>
      </c>
      <c r="F25" s="56"/>
    </row>
    <row r="26" spans="1:11" ht="17.399999999999999" customHeight="1">
      <c r="A26" s="14" t="s">
        <v>18</v>
      </c>
      <c r="B26" s="54"/>
      <c r="C26" s="15">
        <v>0</v>
      </c>
      <c r="D26" s="15">
        <v>500000</v>
      </c>
      <c r="E26" s="16">
        <f t="shared" si="0"/>
        <v>0</v>
      </c>
      <c r="F26" s="56"/>
    </row>
    <row r="27" spans="1:11" ht="17.399999999999999" customHeight="1">
      <c r="A27" s="14" t="s">
        <v>19</v>
      </c>
      <c r="B27" s="54"/>
      <c r="C27" s="15">
        <v>0</v>
      </c>
      <c r="D27" s="15">
        <v>500000</v>
      </c>
      <c r="E27" s="16">
        <f t="shared" si="0"/>
        <v>0</v>
      </c>
      <c r="F27" s="56"/>
    </row>
    <row r="28" spans="1:11" ht="17.399999999999999" customHeight="1">
      <c r="A28" s="14" t="s">
        <v>8</v>
      </c>
      <c r="B28" s="60">
        <v>2025</v>
      </c>
      <c r="C28" s="15">
        <v>10695</v>
      </c>
      <c r="D28" s="15">
        <v>550000</v>
      </c>
      <c r="E28" s="16">
        <f t="shared" si="0"/>
        <v>1.9445454545454547E-2</v>
      </c>
      <c r="F28" s="56"/>
    </row>
    <row r="29" spans="1:11" ht="17.399999999999999" customHeight="1">
      <c r="A29" s="14" t="s">
        <v>9</v>
      </c>
      <c r="B29" s="60"/>
      <c r="C29" s="15">
        <v>0</v>
      </c>
      <c r="D29" s="15">
        <v>550000</v>
      </c>
      <c r="E29" s="16">
        <f t="shared" si="0"/>
        <v>0</v>
      </c>
      <c r="F29" s="56"/>
    </row>
    <row r="30" spans="1:11" ht="17.399999999999999" customHeight="1">
      <c r="A30" s="14" t="s">
        <v>198</v>
      </c>
      <c r="B30" s="60"/>
      <c r="C30" s="15">
        <v>0</v>
      </c>
      <c r="D30" s="15">
        <v>283870</v>
      </c>
      <c r="E30" s="16">
        <f t="shared" si="0"/>
        <v>0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5" hidden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10695</v>
      </c>
      <c r="D34" s="18">
        <f>SUM(D22:D33)</f>
        <v>4141934</v>
      </c>
      <c r="E34" s="19">
        <f t="shared" si="0"/>
        <v>2.5821270932854072E-3</v>
      </c>
      <c r="F34" s="57"/>
    </row>
    <row r="35" spans="1:6" ht="17.5">
      <c r="A35" s="17" t="s">
        <v>21</v>
      </c>
      <c r="B35" s="10"/>
      <c r="C35" s="18">
        <f>C34/1</f>
        <v>10695</v>
      </c>
      <c r="D35" s="18">
        <f>D34/1</f>
        <v>4141934</v>
      </c>
      <c r="E35" s="19">
        <f t="shared" si="0"/>
        <v>2.5821270932854072E-3</v>
      </c>
      <c r="F35" s="20">
        <v>45489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7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68">
    <tabColor indexed="47"/>
  </sheetPr>
  <dimension ref="A1:K40"/>
  <sheetViews>
    <sheetView view="pageBreakPreview" zoomScale="60" zoomScaleNormal="6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78</v>
      </c>
    </row>
    <row r="23" spans="1:11" ht="17.399999999999999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customHeight="1">
      <c r="A24" s="14" t="s">
        <v>16</v>
      </c>
      <c r="B24" s="60">
        <v>2024</v>
      </c>
      <c r="C24" s="15">
        <v>10695</v>
      </c>
      <c r="D24" s="15">
        <v>349999</v>
      </c>
      <c r="E24" s="16">
        <v>3.0557230163514752E-2</v>
      </c>
      <c r="F24" s="56"/>
    </row>
    <row r="25" spans="1:11" ht="17.399999999999999" customHeight="1">
      <c r="A25" s="14" t="s">
        <v>17</v>
      </c>
      <c r="B25" s="60"/>
      <c r="C25" s="15">
        <v>174065</v>
      </c>
      <c r="D25" s="15">
        <v>500000</v>
      </c>
      <c r="E25" s="16">
        <v>0.34813</v>
      </c>
      <c r="F25" s="56"/>
    </row>
    <row r="26" spans="1:11" ht="17.399999999999999" customHeight="1">
      <c r="A26" s="14" t="s">
        <v>18</v>
      </c>
      <c r="B26" s="60"/>
      <c r="C26" s="15">
        <v>449630</v>
      </c>
      <c r="D26" s="15">
        <v>500000</v>
      </c>
      <c r="E26" s="16">
        <v>0.89925999999999995</v>
      </c>
      <c r="F26" s="56"/>
    </row>
    <row r="27" spans="1:11" ht="17.399999999999999" customHeight="1">
      <c r="A27" s="14" t="s">
        <v>19</v>
      </c>
      <c r="B27" s="60"/>
      <c r="C27" s="15">
        <v>152270</v>
      </c>
      <c r="D27" s="15">
        <v>500000</v>
      </c>
      <c r="E27" s="16">
        <f>C27/D27</f>
        <v>0.30453999999999998</v>
      </c>
      <c r="F27" s="56"/>
    </row>
    <row r="28" spans="1:11" ht="17.399999999999999" customHeight="1">
      <c r="A28" s="14" t="s">
        <v>8</v>
      </c>
      <c r="B28" s="53">
        <v>2025</v>
      </c>
      <c r="C28" s="15">
        <v>212875</v>
      </c>
      <c r="D28" s="15">
        <v>550000</v>
      </c>
      <c r="E28" s="16">
        <f t="shared" ref="E28" si="0">C28/D28</f>
        <v>0.38704545454545453</v>
      </c>
      <c r="F28" s="56"/>
    </row>
    <row r="29" spans="1:11" ht="17.399999999999999" customHeight="1">
      <c r="A29" s="14" t="s">
        <v>9</v>
      </c>
      <c r="B29" s="54"/>
      <c r="C29" s="15">
        <v>94685</v>
      </c>
      <c r="D29" s="15">
        <v>550000</v>
      </c>
      <c r="E29" s="16">
        <v>0.17215454545454545</v>
      </c>
      <c r="F29" s="56"/>
    </row>
    <row r="30" spans="1:11" ht="17.399999999999999" customHeight="1">
      <c r="A30" s="14" t="s">
        <v>10</v>
      </c>
      <c r="B30" s="54"/>
      <c r="C30" s="15">
        <v>99275</v>
      </c>
      <c r="D30" s="15">
        <v>550000</v>
      </c>
      <c r="E30" s="16">
        <v>0.18049999999999999</v>
      </c>
      <c r="F30" s="56"/>
    </row>
    <row r="31" spans="1:11" ht="17.5">
      <c r="A31" s="14" t="s">
        <v>246</v>
      </c>
      <c r="B31" s="55"/>
      <c r="C31" s="15">
        <v>189775</v>
      </c>
      <c r="D31" s="15">
        <v>550000</v>
      </c>
      <c r="E31" s="16">
        <v>0.35</v>
      </c>
      <c r="F31" s="56"/>
    </row>
    <row r="32" spans="1:11" ht="17.5">
      <c r="A32" s="17" t="s">
        <v>20</v>
      </c>
      <c r="B32" s="10"/>
      <c r="C32" s="18">
        <f>SUM(C22:C31)</f>
        <v>1383270</v>
      </c>
      <c r="D32" s="18">
        <f>SUM(D22:D31)</f>
        <v>4049999</v>
      </c>
      <c r="E32" s="19">
        <f>C32/D32</f>
        <v>0.34154823248104504</v>
      </c>
      <c r="F32" s="57"/>
    </row>
    <row r="33" spans="1:6" ht="17.5">
      <c r="A33" s="17" t="s">
        <v>21</v>
      </c>
      <c r="B33" s="10"/>
      <c r="C33" s="18">
        <f>C32/8</f>
        <v>172908.75</v>
      </c>
      <c r="D33" s="18">
        <f>D32/8</f>
        <v>506249.875</v>
      </c>
      <c r="E33" s="19">
        <f>C33/D33</f>
        <v>0.34154823248104504</v>
      </c>
      <c r="F33" s="28" t="s">
        <v>77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F22:F32"/>
    <mergeCell ref="B24:B27"/>
    <mergeCell ref="B28:B31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69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18</v>
      </c>
      <c r="B22" s="53">
        <v>2024</v>
      </c>
      <c r="C22" s="15">
        <v>70685</v>
      </c>
      <c r="D22" s="15">
        <v>416666</v>
      </c>
      <c r="E22" s="16">
        <v>0.1696442714308343</v>
      </c>
      <c r="F22" s="56" t="s">
        <v>194</v>
      </c>
    </row>
    <row r="23" spans="1:11" ht="17.399999999999999" customHeight="1">
      <c r="A23" s="14" t="s">
        <v>19</v>
      </c>
      <c r="B23" s="54"/>
      <c r="C23" s="15">
        <v>99965</v>
      </c>
      <c r="D23" s="15">
        <v>500000</v>
      </c>
      <c r="E23" s="16">
        <v>0.19993</v>
      </c>
      <c r="F23" s="56"/>
    </row>
    <row r="24" spans="1:11" ht="17.399999999999999" customHeight="1">
      <c r="A24" s="14" t="s">
        <v>8</v>
      </c>
      <c r="B24" s="53">
        <v>2025</v>
      </c>
      <c r="C24" s="15">
        <v>43880</v>
      </c>
      <c r="D24" s="15">
        <v>550000</v>
      </c>
      <c r="E24" s="16">
        <v>7.9781818181818176E-2</v>
      </c>
      <c r="F24" s="56"/>
    </row>
    <row r="25" spans="1:11" ht="17.399999999999999" customHeight="1">
      <c r="A25" s="14" t="s">
        <v>9</v>
      </c>
      <c r="B25" s="54"/>
      <c r="C25" s="15">
        <v>16195</v>
      </c>
      <c r="D25" s="15">
        <v>550000</v>
      </c>
      <c r="E25" s="16">
        <f t="shared" ref="E25:E35" si="0">C25/D25</f>
        <v>2.9445454545454545E-2</v>
      </c>
      <c r="F25" s="56"/>
    </row>
    <row r="26" spans="1:11" ht="17.399999999999999" customHeight="1">
      <c r="A26" s="14" t="s">
        <v>228</v>
      </c>
      <c r="B26" s="54"/>
      <c r="C26" s="15">
        <v>121870</v>
      </c>
      <c r="D26" s="15">
        <v>496774</v>
      </c>
      <c r="E26" s="16">
        <f t="shared" si="0"/>
        <v>0.24532282285304788</v>
      </c>
      <c r="F26" s="56"/>
    </row>
    <row r="27" spans="1:11" ht="17.399999999999999" hidden="1" customHeight="1">
      <c r="A27" s="14"/>
      <c r="B27" s="3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/>
      <c r="B28" s="3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3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352595</v>
      </c>
      <c r="D34" s="18">
        <f>SUM(D22:D33)</f>
        <v>2513440</v>
      </c>
      <c r="E34" s="19">
        <f t="shared" si="0"/>
        <v>0.14028383410783626</v>
      </c>
      <c r="F34" s="57"/>
    </row>
    <row r="35" spans="1:6" ht="17.5">
      <c r="A35" s="17" t="s">
        <v>21</v>
      </c>
      <c r="B35" s="10"/>
      <c r="C35" s="18">
        <f>C34/5</f>
        <v>70519</v>
      </c>
      <c r="D35" s="18">
        <f>D34/5</f>
        <v>502688</v>
      </c>
      <c r="E35" s="19">
        <f t="shared" si="0"/>
        <v>0.14028383410783626</v>
      </c>
      <c r="F35" s="20">
        <v>45601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3"/>
    <mergeCell ref="B24:B26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70">
    <tabColor indexed="47"/>
  </sheetPr>
  <dimension ref="A1:K42"/>
  <sheetViews>
    <sheetView view="pageBreakPreview" zoomScale="70" zoomScaleNormal="60" zoomScaleSheetLayoutView="70" workbookViewId="0">
      <selection activeCell="D42" sqref="D42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514516</v>
      </c>
      <c r="E22" s="16">
        <v>0</v>
      </c>
      <c r="F22" s="56" t="s">
        <v>191</v>
      </c>
    </row>
    <row r="23" spans="1:11" ht="17.399999999999999" customHeight="1">
      <c r="A23" s="14" t="s">
        <v>9</v>
      </c>
      <c r="B23" s="54"/>
      <c r="C23" s="15">
        <v>58380</v>
      </c>
      <c r="D23" s="15">
        <v>550000</v>
      </c>
      <c r="E23" s="16">
        <v>0.10614545454545454</v>
      </c>
      <c r="F23" s="56"/>
    </row>
    <row r="24" spans="1:11" ht="17.399999999999999" customHeight="1">
      <c r="A24" s="14" t="s">
        <v>202</v>
      </c>
      <c r="B24" s="54"/>
      <c r="C24" s="15">
        <v>8495</v>
      </c>
      <c r="D24" s="15">
        <v>301612</v>
      </c>
      <c r="E24" s="16">
        <f t="shared" ref="E24:E35" si="0">C24/D24</f>
        <v>2.816532498706948E-2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66875</v>
      </c>
      <c r="D34" s="18">
        <f>SUM(D22:D33)</f>
        <v>1366128</v>
      </c>
      <c r="E34" s="19">
        <f t="shared" si="0"/>
        <v>4.8952221168148229E-2</v>
      </c>
      <c r="F34" s="57"/>
    </row>
    <row r="35" spans="1:6" ht="17.5">
      <c r="A35" s="17" t="s">
        <v>21</v>
      </c>
      <c r="B35" s="10"/>
      <c r="C35" s="18">
        <f>C34/3</f>
        <v>22291.666666666668</v>
      </c>
      <c r="D35" s="18">
        <f>D34/3</f>
        <v>455376</v>
      </c>
      <c r="E35" s="19">
        <f t="shared" si="0"/>
        <v>4.8952221168148229E-2</v>
      </c>
      <c r="F35" s="20" t="s">
        <v>192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71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204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/>
      <c r="F22" s="56" t="s">
        <v>203</v>
      </c>
    </row>
    <row r="23" spans="1:11" ht="17.399999999999999" customHeight="1">
      <c r="A23" s="14" t="s">
        <v>9</v>
      </c>
      <c r="B23" s="54"/>
      <c r="C23" s="15">
        <v>0</v>
      </c>
      <c r="D23" s="15">
        <v>412499</v>
      </c>
      <c r="E23" s="16">
        <f t="shared" ref="E23:E35" si="0">C23/D23</f>
        <v>0</v>
      </c>
      <c r="F23" s="56"/>
    </row>
    <row r="24" spans="1:11" ht="17.399999999999999" customHeight="1">
      <c r="A24" s="14" t="s">
        <v>243</v>
      </c>
      <c r="B24" s="54"/>
      <c r="C24" s="15">
        <v>0</v>
      </c>
      <c r="D24" s="15">
        <v>550000</v>
      </c>
      <c r="E24" s="16">
        <f t="shared" si="0"/>
        <v>0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962499</v>
      </c>
      <c r="E34" s="19">
        <f t="shared" si="0"/>
        <v>0</v>
      </c>
      <c r="F34" s="57"/>
    </row>
    <row r="35" spans="1:6" ht="17.5">
      <c r="A35" s="17" t="s">
        <v>21</v>
      </c>
      <c r="B35" s="10"/>
      <c r="C35" s="18">
        <f>C34/2</f>
        <v>0</v>
      </c>
      <c r="D35" s="18">
        <f>D34/2</f>
        <v>481249.5</v>
      </c>
      <c r="E35" s="19">
        <f t="shared" si="0"/>
        <v>0</v>
      </c>
      <c r="F35" s="20">
        <v>45698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72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206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19</v>
      </c>
      <c r="B22" s="53">
        <v>2024</v>
      </c>
      <c r="C22" s="15">
        <v>2901300</v>
      </c>
      <c r="D22" s="15">
        <v>550000</v>
      </c>
      <c r="E22" s="16">
        <v>5.2750909090909088</v>
      </c>
      <c r="F22" s="56" t="s">
        <v>205</v>
      </c>
    </row>
    <row r="23" spans="1:11" ht="17.399999999999999" customHeight="1">
      <c r="A23" s="14" t="s">
        <v>8</v>
      </c>
      <c r="B23" s="54"/>
      <c r="C23" s="15">
        <v>2732260</v>
      </c>
      <c r="D23" s="15">
        <v>1300000</v>
      </c>
      <c r="E23" s="16">
        <v>2.1017384615384613</v>
      </c>
      <c r="F23" s="56"/>
    </row>
    <row r="24" spans="1:11" ht="17.399999999999999" customHeight="1">
      <c r="A24" s="14" t="s">
        <v>9</v>
      </c>
      <c r="B24" s="53">
        <v>2025</v>
      </c>
      <c r="C24" s="15">
        <v>2174100</v>
      </c>
      <c r="D24" s="15">
        <v>1450000</v>
      </c>
      <c r="E24" s="16">
        <f t="shared" ref="E24:E35" si="0">C24/D24</f>
        <v>1.4993793103448276</v>
      </c>
      <c r="F24" s="56"/>
    </row>
    <row r="25" spans="1:11" ht="17.399999999999999" customHeight="1">
      <c r="A25" s="14" t="s">
        <v>207</v>
      </c>
      <c r="B25" s="54"/>
      <c r="C25" s="15">
        <v>2737600</v>
      </c>
      <c r="D25" s="15">
        <v>1650000</v>
      </c>
      <c r="E25" s="16">
        <f t="shared" si="0"/>
        <v>1.659151515151515</v>
      </c>
      <c r="F25" s="56"/>
    </row>
    <row r="26" spans="1:11" ht="17.399999999999999" hidden="1" customHeight="1">
      <c r="A26" s="14"/>
      <c r="B26" s="3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/>
      <c r="B27" s="3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/>
      <c r="B28" s="3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3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10545260</v>
      </c>
      <c r="D34" s="18">
        <f>SUM(D22:D33)</f>
        <v>4950000</v>
      </c>
      <c r="E34" s="19">
        <f t="shared" si="0"/>
        <v>2.1303555555555556</v>
      </c>
      <c r="F34" s="57"/>
    </row>
    <row r="35" spans="1:6" ht="17.5">
      <c r="A35" s="17" t="s">
        <v>21</v>
      </c>
      <c r="B35" s="10"/>
      <c r="C35" s="18">
        <f>C34/4</f>
        <v>2636315</v>
      </c>
      <c r="D35" s="18">
        <f>D34/4</f>
        <v>1237500</v>
      </c>
      <c r="E35" s="19">
        <f t="shared" si="0"/>
        <v>2.1303555555555556</v>
      </c>
      <c r="F35" s="20">
        <v>45628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3"/>
    <mergeCell ref="B24:B25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indexed="47"/>
  </sheetPr>
  <dimension ref="A1:K37"/>
  <sheetViews>
    <sheetView view="pageBreakPreview" zoomScale="60" zoomScaleNormal="6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14</v>
      </c>
      <c r="B22" s="54">
        <v>2024</v>
      </c>
      <c r="C22" s="15">
        <v>320740</v>
      </c>
      <c r="D22" s="15">
        <v>129032</v>
      </c>
      <c r="E22" s="16">
        <f>C22/D22</f>
        <v>2.4857399714799429</v>
      </c>
      <c r="F22" s="56" t="s">
        <v>47</v>
      </c>
    </row>
    <row r="23" spans="1:11" ht="17.399999999999999" customHeight="1">
      <c r="A23" s="14" t="s">
        <v>15</v>
      </c>
      <c r="B23" s="54"/>
      <c r="C23" s="15">
        <v>312830</v>
      </c>
      <c r="D23" s="15">
        <v>500000</v>
      </c>
      <c r="E23" s="16">
        <v>0.62565999999999999</v>
      </c>
      <c r="F23" s="56"/>
    </row>
    <row r="24" spans="1:11" ht="17.399999999999999" customHeight="1">
      <c r="A24" s="14" t="s">
        <v>16</v>
      </c>
      <c r="B24" s="54"/>
      <c r="C24" s="15">
        <v>138575</v>
      </c>
      <c r="D24" s="15">
        <v>500000</v>
      </c>
      <c r="E24" s="16">
        <f>C24/D24</f>
        <v>0.27715000000000001</v>
      </c>
      <c r="F24" s="56"/>
    </row>
    <row r="25" spans="1:11" ht="17.399999999999999" customHeight="1">
      <c r="A25" s="14" t="s">
        <v>17</v>
      </c>
      <c r="B25" s="54"/>
      <c r="C25" s="15">
        <v>333630</v>
      </c>
      <c r="D25" s="15">
        <v>500000</v>
      </c>
      <c r="E25" s="16">
        <f>C25/D25</f>
        <v>0.66725999999999996</v>
      </c>
      <c r="F25" s="56"/>
    </row>
    <row r="26" spans="1:11" ht="17.399999999999999" customHeight="1">
      <c r="A26" s="14" t="s">
        <v>18</v>
      </c>
      <c r="B26" s="54"/>
      <c r="C26" s="15">
        <v>322935</v>
      </c>
      <c r="D26" s="15">
        <v>500000</v>
      </c>
      <c r="E26" s="16">
        <v>0.64587000000000006</v>
      </c>
      <c r="F26" s="56"/>
    </row>
    <row r="27" spans="1:11" ht="17.5">
      <c r="A27" s="14" t="s">
        <v>19</v>
      </c>
      <c r="B27" s="55"/>
      <c r="C27" s="15">
        <v>433615</v>
      </c>
      <c r="D27" s="15">
        <v>500000</v>
      </c>
      <c r="E27" s="16">
        <v>0.86722999999999995</v>
      </c>
      <c r="F27" s="56"/>
    </row>
    <row r="28" spans="1:11" ht="17.5">
      <c r="A28" s="14" t="s">
        <v>8</v>
      </c>
      <c r="B28" s="42">
        <v>2025</v>
      </c>
      <c r="C28" s="15">
        <v>92080</v>
      </c>
      <c r="D28" s="15">
        <v>600000</v>
      </c>
      <c r="E28" s="16">
        <v>0.15346666666666667</v>
      </c>
      <c r="F28" s="56"/>
    </row>
    <row r="29" spans="1:11" ht="17.5">
      <c r="A29" s="17" t="s">
        <v>20</v>
      </c>
      <c r="B29" s="10"/>
      <c r="C29" s="18">
        <f>SUM(C22:C28)</f>
        <v>1954405</v>
      </c>
      <c r="D29" s="18">
        <f>SUM(D22:D28)</f>
        <v>3229032</v>
      </c>
      <c r="E29" s="19">
        <f>C29/D29</f>
        <v>0.60526033808274426</v>
      </c>
      <c r="F29" s="57"/>
    </row>
    <row r="30" spans="1:11" ht="17.5">
      <c r="A30" s="17" t="s">
        <v>21</v>
      </c>
      <c r="B30" s="10"/>
      <c r="C30" s="18">
        <f>C29/7</f>
        <v>279200.71428571426</v>
      </c>
      <c r="D30" s="18">
        <f>D29/7</f>
        <v>461290.28571428574</v>
      </c>
      <c r="E30" s="19">
        <f>C30/D30</f>
        <v>0.60526033808274426</v>
      </c>
      <c r="F30" s="28" t="s">
        <v>46</v>
      </c>
    </row>
    <row r="31" spans="1:11">
      <c r="A31" s="8"/>
      <c r="B31" s="21"/>
      <c r="C31" s="8"/>
    </row>
    <row r="32" spans="1:11">
      <c r="A32" s="22"/>
      <c r="B32" s="23"/>
      <c r="C32" s="8"/>
    </row>
    <row r="33" spans="1:5">
      <c r="A33" s="8"/>
      <c r="B33" s="21"/>
      <c r="C33" s="8"/>
      <c r="E33" s="24"/>
    </row>
    <row r="34" spans="1:5">
      <c r="A34" s="2" t="s">
        <v>22</v>
      </c>
      <c r="B34" s="21"/>
      <c r="C34" s="8"/>
    </row>
    <row r="35" spans="1:5" s="25" customFormat="1" ht="17.5">
      <c r="A35" s="2"/>
      <c r="B35" s="21"/>
      <c r="C35" s="8"/>
      <c r="D35" s="2"/>
      <c r="E35" s="2"/>
    </row>
    <row r="36" spans="1:5" ht="17.5">
      <c r="A36" s="3" t="s">
        <v>23</v>
      </c>
      <c r="B36" s="26"/>
      <c r="C36" s="27"/>
    </row>
    <row r="37" spans="1:5">
      <c r="A37" s="24" t="s">
        <v>24</v>
      </c>
      <c r="B37" s="27"/>
      <c r="C37" s="8"/>
    </row>
  </sheetData>
  <sheetProtection selectLockedCells="1" selectUnlockedCells="1"/>
  <mergeCells count="3">
    <mergeCell ref="C1:E1"/>
    <mergeCell ref="B22:B27"/>
    <mergeCell ref="F22:F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73"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209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208</v>
      </c>
    </row>
    <row r="23" spans="1:11" ht="17.399999999999999" customHeight="1">
      <c r="A23" s="14" t="s">
        <v>9</v>
      </c>
      <c r="B23" s="54"/>
      <c r="C23" s="15">
        <v>100480</v>
      </c>
      <c r="D23" s="15">
        <v>364285</v>
      </c>
      <c r="E23" s="16">
        <f t="shared" si="0"/>
        <v>0.27582799181959178</v>
      </c>
      <c r="F23" s="56"/>
    </row>
    <row r="24" spans="1:11" ht="17.399999999999999" customHeight="1">
      <c r="A24" s="14" t="s">
        <v>207</v>
      </c>
      <c r="B24" s="54"/>
      <c r="C24" s="15">
        <v>526820</v>
      </c>
      <c r="D24" s="15">
        <v>600000</v>
      </c>
      <c r="E24" s="16">
        <f t="shared" si="0"/>
        <v>0.87803333333333333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627300</v>
      </c>
      <c r="D34" s="18">
        <f>SUM(D22:D33)</f>
        <v>964285</v>
      </c>
      <c r="E34" s="19">
        <f t="shared" si="0"/>
        <v>0.65053381521023346</v>
      </c>
      <c r="F34" s="57"/>
    </row>
    <row r="35" spans="1:6" ht="17.5">
      <c r="A35" s="17" t="s">
        <v>21</v>
      </c>
      <c r="B35" s="10"/>
      <c r="C35" s="18">
        <f>C34/2</f>
        <v>313650</v>
      </c>
      <c r="D35" s="18">
        <f>D34/2</f>
        <v>482142.5</v>
      </c>
      <c r="E35" s="19">
        <f t="shared" si="0"/>
        <v>0.65053381521023346</v>
      </c>
      <c r="F35" s="20" t="s">
        <v>127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74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212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211</v>
      </c>
    </row>
    <row r="23" spans="1:11" ht="17.399999999999999" customHeight="1">
      <c r="A23" s="14" t="s">
        <v>9</v>
      </c>
      <c r="B23" s="54"/>
      <c r="C23" s="15">
        <v>0</v>
      </c>
      <c r="D23" s="15">
        <v>412499</v>
      </c>
      <c r="E23" s="16">
        <f t="shared" si="0"/>
        <v>0</v>
      </c>
      <c r="F23" s="56"/>
    </row>
    <row r="24" spans="1:11" ht="17.399999999999999" customHeight="1">
      <c r="A24" s="14" t="s">
        <v>10</v>
      </c>
      <c r="B24" s="54"/>
      <c r="C24" s="15">
        <v>25485</v>
      </c>
      <c r="D24" s="15">
        <v>550000</v>
      </c>
      <c r="E24" s="16">
        <f t="shared" si="0"/>
        <v>4.6336363636363634E-2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25485</v>
      </c>
      <c r="D34" s="18">
        <f>SUM(D22:D33)</f>
        <v>962499</v>
      </c>
      <c r="E34" s="19">
        <f t="shared" si="0"/>
        <v>2.647794958748009E-2</v>
      </c>
      <c r="F34" s="57"/>
    </row>
    <row r="35" spans="1:6" ht="17.5">
      <c r="A35" s="17" t="s">
        <v>21</v>
      </c>
      <c r="B35" s="10"/>
      <c r="C35" s="18">
        <f>C34/2</f>
        <v>12742.5</v>
      </c>
      <c r="D35" s="18">
        <f>D34/2</f>
        <v>481249.5</v>
      </c>
      <c r="E35" s="19">
        <f t="shared" si="0"/>
        <v>2.647794958748009E-2</v>
      </c>
      <c r="F35" s="20" t="s">
        <v>210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24">
    <tabColor indexed="47"/>
  </sheetPr>
  <dimension ref="A1:K39"/>
  <sheetViews>
    <sheetView view="pageBreakPreview" zoomScale="60" zoomScaleNormal="60" workbookViewId="0">
      <selection activeCell="F36" sqref="F3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85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84</v>
      </c>
    </row>
    <row r="23" spans="1:11" ht="17.399999999999999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customHeight="1">
      <c r="A24" s="14" t="s">
        <v>16</v>
      </c>
      <c r="B24" s="60">
        <v>2024</v>
      </c>
      <c r="C24" s="15">
        <v>111480</v>
      </c>
      <c r="D24" s="15">
        <v>333333</v>
      </c>
      <c r="E24" s="16">
        <v>0.33444033444033444</v>
      </c>
      <c r="F24" s="56"/>
    </row>
    <row r="25" spans="1:11" ht="17.399999999999999" customHeight="1">
      <c r="A25" s="14" t="s">
        <v>17</v>
      </c>
      <c r="B25" s="60"/>
      <c r="C25" s="15">
        <v>57990</v>
      </c>
      <c r="D25" s="15">
        <v>500000</v>
      </c>
      <c r="E25" s="16">
        <v>0.11598</v>
      </c>
      <c r="F25" s="56"/>
    </row>
    <row r="26" spans="1:11" ht="17.399999999999999" customHeight="1">
      <c r="A26" s="14" t="s">
        <v>18</v>
      </c>
      <c r="B26" s="60"/>
      <c r="C26" s="15">
        <v>201770</v>
      </c>
      <c r="D26" s="15">
        <v>500000</v>
      </c>
      <c r="E26" s="16">
        <v>0.40354000000000001</v>
      </c>
      <c r="F26" s="56"/>
    </row>
    <row r="27" spans="1:11" ht="17.399999999999999" customHeight="1">
      <c r="A27" s="14" t="s">
        <v>19</v>
      </c>
      <c r="B27" s="60"/>
      <c r="C27" s="15">
        <v>330825</v>
      </c>
      <c r="D27" s="15">
        <v>500000</v>
      </c>
      <c r="E27" s="16">
        <v>0.66164999999999996</v>
      </c>
      <c r="F27" s="56"/>
    </row>
    <row r="28" spans="1:11" ht="17.399999999999999" customHeight="1">
      <c r="A28" s="14" t="s">
        <v>8</v>
      </c>
      <c r="B28" s="53">
        <v>2025</v>
      </c>
      <c r="C28" s="15">
        <v>385035</v>
      </c>
      <c r="D28" s="15">
        <v>550000</v>
      </c>
      <c r="E28" s="16">
        <v>0.70006363636363633</v>
      </c>
      <c r="F28" s="56"/>
    </row>
    <row r="29" spans="1:11" ht="17.399999999999999" customHeight="1">
      <c r="A29" s="14" t="s">
        <v>9</v>
      </c>
      <c r="B29" s="54"/>
      <c r="C29" s="15">
        <v>228350</v>
      </c>
      <c r="D29" s="15">
        <v>550000</v>
      </c>
      <c r="E29" s="16">
        <v>0.41518181818181821</v>
      </c>
      <c r="F29" s="56"/>
    </row>
    <row r="30" spans="1:11" ht="17.5">
      <c r="A30" s="14" t="s">
        <v>10</v>
      </c>
      <c r="B30" s="55"/>
      <c r="C30" s="15">
        <v>259845</v>
      </c>
      <c r="D30" s="15">
        <v>301612</v>
      </c>
      <c r="E30" s="16">
        <f>C30/D30</f>
        <v>0.8615207617734042</v>
      </c>
      <c r="F30" s="56"/>
    </row>
    <row r="31" spans="1:11" ht="17.5">
      <c r="A31" s="17" t="s">
        <v>20</v>
      </c>
      <c r="B31" s="10"/>
      <c r="C31" s="18">
        <f>SUM(C22:C30)</f>
        <v>1575295</v>
      </c>
      <c r="D31" s="18">
        <f>SUM(D22:D30)</f>
        <v>3234945</v>
      </c>
      <c r="E31" s="19">
        <f>C31/D31</f>
        <v>0.48696191125351435</v>
      </c>
      <c r="F31" s="57"/>
    </row>
    <row r="32" spans="1:11" ht="17.5">
      <c r="A32" s="17" t="s">
        <v>21</v>
      </c>
      <c r="B32" s="10"/>
      <c r="C32" s="18">
        <f>C31/7</f>
        <v>225042.14285714287</v>
      </c>
      <c r="D32" s="18">
        <f>D31/7</f>
        <v>462135</v>
      </c>
      <c r="E32" s="19">
        <f>C32/D32</f>
        <v>0.4869619112535144</v>
      </c>
      <c r="F32" s="28" t="s">
        <v>83</v>
      </c>
    </row>
    <row r="33" spans="1:5">
      <c r="A33" s="8"/>
      <c r="B33" s="21"/>
      <c r="C33" s="8"/>
    </row>
    <row r="34" spans="1:5">
      <c r="A34" s="22"/>
      <c r="B34" s="23"/>
      <c r="C34" s="8"/>
    </row>
    <row r="35" spans="1:5">
      <c r="A35" s="8"/>
      <c r="B35" s="21"/>
      <c r="C35" s="8"/>
      <c r="E35" s="24"/>
    </row>
    <row r="36" spans="1:5">
      <c r="A36" s="2" t="s">
        <v>22</v>
      </c>
      <c r="B36" s="21"/>
      <c r="C36" s="8"/>
    </row>
    <row r="37" spans="1:5" s="25" customFormat="1" ht="17.5">
      <c r="A37" s="2"/>
      <c r="B37" s="21"/>
      <c r="C37" s="8"/>
      <c r="D37" s="2"/>
      <c r="E37" s="2"/>
    </row>
    <row r="38" spans="1:5" ht="17.5">
      <c r="A38" s="3" t="s">
        <v>23</v>
      </c>
      <c r="B38" s="26"/>
      <c r="C38" s="27"/>
    </row>
    <row r="39" spans="1:5">
      <c r="A39" s="24" t="s">
        <v>24</v>
      </c>
      <c r="B39" s="27"/>
      <c r="C39" s="8"/>
    </row>
  </sheetData>
  <sheetProtection selectLockedCells="1" selectUnlockedCells="1"/>
  <mergeCells count="4">
    <mergeCell ref="C1:E1"/>
    <mergeCell ref="F22:F31"/>
    <mergeCell ref="B24:B27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78">
    <tabColor indexed="47"/>
  </sheetPr>
  <dimension ref="A1:K42"/>
  <sheetViews>
    <sheetView view="pageBreakPreview" zoomScale="70" zoomScaleNormal="60" zoomScaleSheetLayoutView="70" workbookViewId="0">
      <selection activeCell="E56" sqref="E5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217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218</v>
      </c>
    </row>
    <row r="23" spans="1:11" ht="17.399999999999999" hidden="1" customHeight="1">
      <c r="A23" s="14"/>
      <c r="B23" s="54"/>
      <c r="C23" s="15"/>
      <c r="D23" s="15"/>
      <c r="E23" s="16"/>
      <c r="F23" s="56"/>
    </row>
    <row r="24" spans="1:11" ht="17.399999999999999" customHeight="1">
      <c r="A24" s="14" t="s">
        <v>213</v>
      </c>
      <c r="B24" s="54"/>
      <c r="C24" s="15">
        <v>0</v>
      </c>
      <c r="D24" s="15">
        <v>390322</v>
      </c>
      <c r="E24" s="16">
        <f t="shared" si="0"/>
        <v>0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390322</v>
      </c>
      <c r="E34" s="19">
        <f t="shared" si="0"/>
        <v>0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390322</v>
      </c>
      <c r="E35" s="19">
        <f t="shared" si="0"/>
        <v>0</v>
      </c>
      <c r="F35" s="20" t="s">
        <v>219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79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221</v>
      </c>
    </row>
    <row r="23" spans="1:11" ht="17.399999999999999" customHeight="1">
      <c r="A23" s="14" t="s">
        <v>9</v>
      </c>
      <c r="B23" s="54"/>
      <c r="C23" s="15">
        <v>44085</v>
      </c>
      <c r="D23" s="15">
        <v>372413</v>
      </c>
      <c r="E23" s="16">
        <v>0.11837664098729099</v>
      </c>
      <c r="F23" s="56"/>
    </row>
    <row r="24" spans="1:11" ht="17.399999999999999" customHeight="1">
      <c r="A24" s="14" t="s">
        <v>10</v>
      </c>
      <c r="B24" s="54"/>
      <c r="C24" s="15">
        <v>0</v>
      </c>
      <c r="D24" s="15">
        <v>500000</v>
      </c>
      <c r="E24" s="16">
        <v>0</v>
      </c>
      <c r="F24" s="56"/>
    </row>
    <row r="25" spans="1:11" ht="17.399999999999999" customHeight="1">
      <c r="A25" s="14" t="s">
        <v>11</v>
      </c>
      <c r="B25" s="54"/>
      <c r="C25" s="15">
        <v>523330</v>
      </c>
      <c r="D25" s="15">
        <v>500000</v>
      </c>
      <c r="E25" s="16">
        <v>1.0466599999999999</v>
      </c>
      <c r="F25" s="56"/>
    </row>
    <row r="26" spans="1:11" ht="17.399999999999999" customHeight="1">
      <c r="A26" s="14" t="s">
        <v>12</v>
      </c>
      <c r="B26" s="54"/>
      <c r="C26" s="15">
        <v>233645</v>
      </c>
      <c r="D26" s="15">
        <v>500000</v>
      </c>
      <c r="E26" s="16">
        <v>0.46728999999999998</v>
      </c>
      <c r="F26" s="56"/>
    </row>
    <row r="27" spans="1:11" ht="17.399999999999999" customHeight="1">
      <c r="A27" s="14" t="s">
        <v>13</v>
      </c>
      <c r="B27" s="54"/>
      <c r="C27" s="15">
        <v>380605</v>
      </c>
      <c r="D27" s="15">
        <v>500000</v>
      </c>
      <c r="E27" s="16">
        <v>0.76121000000000005</v>
      </c>
      <c r="F27" s="56"/>
    </row>
    <row r="28" spans="1:11" ht="17.399999999999999" customHeight="1">
      <c r="A28" s="14" t="s">
        <v>14</v>
      </c>
      <c r="B28" s="54"/>
      <c r="C28" s="15">
        <v>2078765</v>
      </c>
      <c r="D28" s="15">
        <v>500000</v>
      </c>
      <c r="E28" s="16">
        <v>4.1575300000000004</v>
      </c>
      <c r="F28" s="56"/>
    </row>
    <row r="29" spans="1:11" ht="17.399999999999999" customHeight="1">
      <c r="A29" s="14" t="s">
        <v>15</v>
      </c>
      <c r="B29" s="54"/>
      <c r="C29" s="15">
        <v>71280</v>
      </c>
      <c r="D29" s="15">
        <v>500000</v>
      </c>
      <c r="E29" s="16">
        <v>0.14255999999999999</v>
      </c>
      <c r="F29" s="56"/>
    </row>
    <row r="30" spans="1:11" ht="17.399999999999999" customHeight="1">
      <c r="A30" s="14" t="s">
        <v>16</v>
      </c>
      <c r="B30" s="54"/>
      <c r="C30" s="15">
        <v>25390</v>
      </c>
      <c r="D30" s="15">
        <v>500000</v>
      </c>
      <c r="E30" s="16">
        <v>5.0779999999999999E-2</v>
      </c>
      <c r="F30" s="56"/>
    </row>
    <row r="31" spans="1:11" ht="17.399999999999999" customHeight="1">
      <c r="A31" s="14" t="s">
        <v>17</v>
      </c>
      <c r="B31" s="54"/>
      <c r="C31" s="15">
        <v>224255</v>
      </c>
      <c r="D31" s="15">
        <v>500000</v>
      </c>
      <c r="E31" s="16">
        <v>0.44851000000000002</v>
      </c>
      <c r="F31" s="56"/>
    </row>
    <row r="32" spans="1:11" ht="17.399999999999999" customHeight="1">
      <c r="A32" s="14" t="s">
        <v>18</v>
      </c>
      <c r="B32" s="54"/>
      <c r="C32" s="15">
        <v>111970</v>
      </c>
      <c r="D32" s="15">
        <v>500000</v>
      </c>
      <c r="E32" s="16">
        <v>0.22394</v>
      </c>
      <c r="F32" s="56"/>
    </row>
    <row r="33" spans="1:6" ht="17.5">
      <c r="A33" s="14" t="s">
        <v>19</v>
      </c>
      <c r="B33" s="55"/>
      <c r="C33" s="15">
        <v>78585</v>
      </c>
      <c r="D33" s="15">
        <v>500000</v>
      </c>
      <c r="E33" s="16">
        <v>0.15717</v>
      </c>
      <c r="F33" s="56"/>
    </row>
    <row r="34" spans="1:6" ht="17.5">
      <c r="A34" s="17" t="s">
        <v>20</v>
      </c>
      <c r="B34" s="10"/>
      <c r="C34" s="18">
        <f>SUM(C22:C33)</f>
        <v>3771910</v>
      </c>
      <c r="D34" s="18">
        <f>SUM(D22:D33)</f>
        <v>5372413</v>
      </c>
      <c r="E34" s="19">
        <f t="shared" si="0"/>
        <v>0.70208861455736926</v>
      </c>
      <c r="F34" s="57"/>
    </row>
    <row r="35" spans="1:6" ht="17.5">
      <c r="A35" s="17" t="s">
        <v>21</v>
      </c>
      <c r="B35" s="10"/>
      <c r="C35" s="18">
        <f>C34/11</f>
        <v>342900.90909090912</v>
      </c>
      <c r="D35" s="18">
        <f>D34/11</f>
        <v>488401.18181818182</v>
      </c>
      <c r="E35" s="19">
        <f t="shared" si="0"/>
        <v>0.70208861455736937</v>
      </c>
      <c r="F35" s="20" t="s">
        <v>222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80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28995</v>
      </c>
      <c r="D22" s="15">
        <v>550000</v>
      </c>
      <c r="E22" s="16">
        <v>5.2718181818181817E-2</v>
      </c>
      <c r="F22" s="56" t="s">
        <v>221</v>
      </c>
    </row>
    <row r="23" spans="1:11" ht="17.399999999999999" customHeight="1">
      <c r="A23" s="14" t="s">
        <v>9</v>
      </c>
      <c r="B23" s="54"/>
      <c r="C23" s="15">
        <v>45190</v>
      </c>
      <c r="D23" s="15">
        <v>550000</v>
      </c>
      <c r="E23" s="16">
        <v>8.2163636363636369E-2</v>
      </c>
      <c r="F23" s="56"/>
    </row>
    <row r="24" spans="1:11" ht="17.399999999999999" customHeight="1">
      <c r="A24" s="14" t="s">
        <v>223</v>
      </c>
      <c r="B24" s="54"/>
      <c r="C24" s="15">
        <v>93680</v>
      </c>
      <c r="D24" s="15">
        <v>319354</v>
      </c>
      <c r="E24" s="16">
        <f t="shared" ref="E24:E35" si="0">C24/D24</f>
        <v>0.29334218453503008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167865</v>
      </c>
      <c r="D34" s="18">
        <f>SUM(D22:D33)</f>
        <v>1419354</v>
      </c>
      <c r="E34" s="19">
        <f t="shared" si="0"/>
        <v>0.11826859261325927</v>
      </c>
      <c r="F34" s="57"/>
    </row>
    <row r="35" spans="1:6" ht="17.5">
      <c r="A35" s="17" t="s">
        <v>21</v>
      </c>
      <c r="B35" s="10"/>
      <c r="C35" s="18">
        <f>C34/3</f>
        <v>55955</v>
      </c>
      <c r="D35" s="18">
        <f>D34/3</f>
        <v>473118</v>
      </c>
      <c r="E35" s="19">
        <f t="shared" si="0"/>
        <v>0.11826859261325927</v>
      </c>
      <c r="F35" s="20" t="s">
        <v>222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81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/>
      <c r="F22" s="56" t="s">
        <v>159</v>
      </c>
    </row>
    <row r="23" spans="1:11" ht="17.399999999999999" customHeight="1">
      <c r="A23" s="14" t="s">
        <v>9</v>
      </c>
      <c r="B23" s="54"/>
      <c r="C23" s="15">
        <v>0</v>
      </c>
      <c r="D23" s="15">
        <v>98214</v>
      </c>
      <c r="E23" s="16">
        <v>0</v>
      </c>
      <c r="F23" s="56"/>
    </row>
    <row r="24" spans="1:11" ht="17.399999999999999" customHeight="1">
      <c r="A24" s="14" t="s">
        <v>224</v>
      </c>
      <c r="B24" s="54"/>
      <c r="C24" s="15">
        <v>61990</v>
      </c>
      <c r="D24" s="15">
        <v>266129</v>
      </c>
      <c r="E24" s="16">
        <f t="shared" ref="E24:E35" si="0">C24/D24</f>
        <v>0.23293214944632115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61990</v>
      </c>
      <c r="D34" s="18">
        <f>SUM(D22:D33)</f>
        <v>364343</v>
      </c>
      <c r="E34" s="19">
        <f t="shared" si="0"/>
        <v>0.17014187180760987</v>
      </c>
      <c r="F34" s="57"/>
    </row>
    <row r="35" spans="1:6" ht="17.5">
      <c r="A35" s="17" t="s">
        <v>21</v>
      </c>
      <c r="B35" s="10"/>
      <c r="C35" s="18">
        <f>C34/2</f>
        <v>30995</v>
      </c>
      <c r="D35" s="18">
        <f>D34/2</f>
        <v>182171.5</v>
      </c>
      <c r="E35" s="19">
        <f t="shared" si="0"/>
        <v>0.17014187180760987</v>
      </c>
      <c r="F35" s="20" t="s">
        <v>160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82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1827800</v>
      </c>
      <c r="D22" s="15">
        <v>1700000</v>
      </c>
      <c r="E22" s="16">
        <v>1.0751764705882354</v>
      </c>
      <c r="F22" s="56" t="s">
        <v>225</v>
      </c>
    </row>
    <row r="23" spans="1:11" ht="17.399999999999999" customHeight="1">
      <c r="A23" s="14" t="s">
        <v>9</v>
      </c>
      <c r="B23" s="54"/>
      <c r="C23" s="15">
        <v>1623190</v>
      </c>
      <c r="D23" s="15">
        <v>1600000</v>
      </c>
      <c r="E23" s="16">
        <v>1.01449375</v>
      </c>
      <c r="F23" s="56"/>
    </row>
    <row r="24" spans="1:11" ht="17.399999999999999" customHeight="1">
      <c r="A24" s="14" t="s">
        <v>10</v>
      </c>
      <c r="B24" s="54"/>
      <c r="C24" s="15">
        <v>2369610</v>
      </c>
      <c r="D24" s="15">
        <v>1600000</v>
      </c>
      <c r="E24" s="16">
        <v>1.4810062500000001</v>
      </c>
      <c r="F24" s="56"/>
    </row>
    <row r="25" spans="1:11" ht="17.399999999999999" customHeight="1">
      <c r="A25" s="14" t="s">
        <v>11</v>
      </c>
      <c r="B25" s="54"/>
      <c r="C25" s="15">
        <v>3255275</v>
      </c>
      <c r="D25" s="15">
        <v>2100000</v>
      </c>
      <c r="E25" s="16">
        <v>1.5501309523809523</v>
      </c>
      <c r="F25" s="56"/>
    </row>
    <row r="26" spans="1:11" ht="17.399999999999999" customHeight="1">
      <c r="A26" s="14" t="s">
        <v>12</v>
      </c>
      <c r="B26" s="54"/>
      <c r="C26" s="15">
        <v>2973480</v>
      </c>
      <c r="D26" s="15">
        <v>2100000</v>
      </c>
      <c r="E26" s="16">
        <v>1.4159428571428572</v>
      </c>
      <c r="F26" s="56"/>
    </row>
    <row r="27" spans="1:11" ht="17.399999999999999" customHeight="1">
      <c r="A27" s="14" t="s">
        <v>13</v>
      </c>
      <c r="B27" s="54"/>
      <c r="C27" s="15">
        <v>1876220</v>
      </c>
      <c r="D27" s="15">
        <v>2200000</v>
      </c>
      <c r="E27" s="16">
        <v>0.85282727272727277</v>
      </c>
      <c r="F27" s="56"/>
    </row>
    <row r="28" spans="1:11" ht="17.399999999999999" customHeight="1">
      <c r="A28" s="14" t="s">
        <v>14</v>
      </c>
      <c r="B28" s="54"/>
      <c r="C28" s="15">
        <v>2336025</v>
      </c>
      <c r="D28" s="15">
        <v>2200000</v>
      </c>
      <c r="E28" s="16">
        <v>1.0618295454545454</v>
      </c>
      <c r="F28" s="56"/>
    </row>
    <row r="29" spans="1:11" ht="17.399999999999999" customHeight="1">
      <c r="A29" s="14" t="s">
        <v>15</v>
      </c>
      <c r="B29" s="54"/>
      <c r="C29" s="15">
        <v>2977445</v>
      </c>
      <c r="D29" s="15">
        <v>2000000</v>
      </c>
      <c r="E29" s="16">
        <v>1.4887224999999999</v>
      </c>
      <c r="F29" s="56"/>
    </row>
    <row r="30" spans="1:11" ht="17.399999999999999" customHeight="1">
      <c r="A30" s="14" t="s">
        <v>16</v>
      </c>
      <c r="B30" s="54"/>
      <c r="C30" s="15">
        <v>2035290</v>
      </c>
      <c r="D30" s="15">
        <v>2100000</v>
      </c>
      <c r="E30" s="16">
        <v>0.96918571428571432</v>
      </c>
      <c r="F30" s="56"/>
    </row>
    <row r="31" spans="1:11" ht="17.399999999999999" customHeight="1">
      <c r="A31" s="14" t="s">
        <v>17</v>
      </c>
      <c r="B31" s="54"/>
      <c r="C31" s="15">
        <v>2077645</v>
      </c>
      <c r="D31" s="15">
        <v>2000000</v>
      </c>
      <c r="E31" s="16">
        <v>1.0388225</v>
      </c>
      <c r="F31" s="56"/>
    </row>
    <row r="32" spans="1:11" ht="17.399999999999999" customHeight="1">
      <c r="A32" s="14" t="s">
        <v>18</v>
      </c>
      <c r="B32" s="54"/>
      <c r="C32" s="15">
        <v>1712000</v>
      </c>
      <c r="D32" s="15">
        <v>2100000</v>
      </c>
      <c r="E32" s="16">
        <v>0.81523809523809521</v>
      </c>
      <c r="F32" s="56"/>
    </row>
    <row r="33" spans="1:6" ht="17.5">
      <c r="A33" s="14" t="s">
        <v>19</v>
      </c>
      <c r="B33" s="55"/>
      <c r="C33" s="15">
        <v>1327355</v>
      </c>
      <c r="D33" s="15">
        <v>2500000</v>
      </c>
      <c r="E33" s="16">
        <v>0.53094200000000003</v>
      </c>
      <c r="F33" s="56"/>
    </row>
    <row r="34" spans="1:6" ht="17.5">
      <c r="A34" s="17" t="s">
        <v>20</v>
      </c>
      <c r="B34" s="10"/>
      <c r="C34" s="18">
        <f>SUM(C22:C33)</f>
        <v>26391335</v>
      </c>
      <c r="D34" s="18">
        <f>SUM(D22:D33)</f>
        <v>24200000</v>
      </c>
      <c r="E34" s="19">
        <f t="shared" ref="E34:E35" si="0">C34/D34</f>
        <v>1.0905510330578512</v>
      </c>
      <c r="F34" s="57"/>
    </row>
    <row r="35" spans="1:6" ht="17.5">
      <c r="A35" s="17" t="s">
        <v>21</v>
      </c>
      <c r="B35" s="10"/>
      <c r="C35" s="18">
        <f>C34/12</f>
        <v>2199277.9166666665</v>
      </c>
      <c r="D35" s="18">
        <f>D34/12</f>
        <v>2016666.6666666667</v>
      </c>
      <c r="E35" s="19">
        <f t="shared" si="0"/>
        <v>1.0905510330578512</v>
      </c>
      <c r="F35" s="20">
        <v>44341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83">
    <tabColor indexed="47"/>
  </sheetPr>
  <dimension ref="A1:K42"/>
  <sheetViews>
    <sheetView view="pageBreakPreview" zoomScale="70" zoomScaleNormal="60" zoomScaleSheetLayoutView="7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1859500</v>
      </c>
      <c r="D22" s="15">
        <v>2150000</v>
      </c>
      <c r="E22" s="16">
        <v>0.86488372093023258</v>
      </c>
      <c r="F22" s="56" t="s">
        <v>225</v>
      </c>
    </row>
    <row r="23" spans="1:11" ht="17.399999999999999" customHeight="1">
      <c r="A23" s="14" t="s">
        <v>9</v>
      </c>
      <c r="B23" s="54"/>
      <c r="C23" s="15">
        <v>2021885</v>
      </c>
      <c r="D23" s="15">
        <v>2000000</v>
      </c>
      <c r="E23" s="16">
        <f t="shared" ref="E23:E24" si="0">C23/D23</f>
        <v>1.0109425000000001</v>
      </c>
      <c r="F23" s="56"/>
    </row>
    <row r="24" spans="1:11" ht="17.399999999999999" customHeight="1">
      <c r="A24" s="14" t="s">
        <v>227</v>
      </c>
      <c r="B24" s="54"/>
      <c r="C24" s="15">
        <v>181170</v>
      </c>
      <c r="D24" s="15">
        <v>1290322</v>
      </c>
      <c r="E24" s="16">
        <f t="shared" si="0"/>
        <v>0.14040681318306594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4062555</v>
      </c>
      <c r="D34" s="18">
        <f>SUM(D22:D33)</f>
        <v>5440322</v>
      </c>
      <c r="E34" s="19">
        <f t="shared" ref="E34:E35" si="1">C34/D34</f>
        <v>0.74674899757771696</v>
      </c>
      <c r="F34" s="57"/>
    </row>
    <row r="35" spans="1:6" ht="17.5">
      <c r="A35" s="17" t="s">
        <v>21</v>
      </c>
      <c r="B35" s="10"/>
      <c r="C35" s="18">
        <f>C34/3</f>
        <v>1354185</v>
      </c>
      <c r="D35" s="18">
        <f>D34/3</f>
        <v>1813440.6666666667</v>
      </c>
      <c r="E35" s="19">
        <f t="shared" si="1"/>
        <v>0.74674899757771684</v>
      </c>
      <c r="F35" s="20">
        <v>44341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84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48190</v>
      </c>
      <c r="D22" s="15">
        <v>500000</v>
      </c>
      <c r="E22" s="16">
        <v>9.6379999999999993E-2</v>
      </c>
      <c r="F22" s="56" t="s">
        <v>230</v>
      </c>
    </row>
    <row r="23" spans="1:11" ht="17.399999999999999" customHeight="1">
      <c r="A23" s="14" t="s">
        <v>9</v>
      </c>
      <c r="B23" s="54"/>
      <c r="C23" s="15">
        <v>46485</v>
      </c>
      <c r="D23" s="15">
        <v>500000</v>
      </c>
      <c r="E23" s="16">
        <v>9.2969999999999997E-2</v>
      </c>
      <c r="F23" s="56"/>
    </row>
    <row r="24" spans="1:11" ht="17.399999999999999" customHeight="1">
      <c r="A24" s="14" t="s">
        <v>10</v>
      </c>
      <c r="B24" s="54"/>
      <c r="C24" s="15">
        <v>86980</v>
      </c>
      <c r="D24" s="15">
        <v>500000</v>
      </c>
      <c r="E24" s="16">
        <v>0.17396</v>
      </c>
      <c r="F24" s="56"/>
    </row>
    <row r="25" spans="1:11" ht="17.399999999999999" customHeight="1">
      <c r="A25" s="14" t="s">
        <v>11</v>
      </c>
      <c r="B25" s="54"/>
      <c r="C25" s="15">
        <v>1173665</v>
      </c>
      <c r="D25" s="15">
        <v>500000</v>
      </c>
      <c r="E25" s="16">
        <v>2.3473299999999999</v>
      </c>
      <c r="F25" s="56"/>
    </row>
    <row r="26" spans="1:11" ht="17.399999999999999" customHeight="1">
      <c r="A26" s="14" t="s">
        <v>12</v>
      </c>
      <c r="B26" s="54"/>
      <c r="C26" s="15">
        <v>683245</v>
      </c>
      <c r="D26" s="15">
        <v>500000</v>
      </c>
      <c r="E26" s="16">
        <v>1.36649</v>
      </c>
      <c r="F26" s="56"/>
    </row>
    <row r="27" spans="1:11" ht="17.399999999999999" customHeight="1">
      <c r="A27" s="14" t="s">
        <v>13</v>
      </c>
      <c r="B27" s="54"/>
      <c r="C27" s="15">
        <v>132775</v>
      </c>
      <c r="D27" s="15">
        <v>500000</v>
      </c>
      <c r="E27" s="16">
        <v>0.26555000000000001</v>
      </c>
      <c r="F27" s="56"/>
    </row>
    <row r="28" spans="1:11" ht="17.399999999999999" customHeight="1">
      <c r="A28" s="14" t="s">
        <v>14</v>
      </c>
      <c r="B28" s="54"/>
      <c r="C28" s="15">
        <v>116080</v>
      </c>
      <c r="D28" s="15">
        <v>500000</v>
      </c>
      <c r="E28" s="16">
        <v>0.23216000000000001</v>
      </c>
      <c r="F28" s="56"/>
    </row>
    <row r="29" spans="1:11" ht="17.399999999999999" customHeight="1">
      <c r="A29" s="14" t="s">
        <v>15</v>
      </c>
      <c r="B29" s="54"/>
      <c r="C29" s="15">
        <v>127875</v>
      </c>
      <c r="D29" s="15">
        <v>500000</v>
      </c>
      <c r="E29" s="16">
        <v>0.25574999999999998</v>
      </c>
      <c r="F29" s="56"/>
    </row>
    <row r="30" spans="1:11" ht="17.399999999999999" customHeight="1">
      <c r="A30" s="14" t="s">
        <v>16</v>
      </c>
      <c r="B30" s="54"/>
      <c r="C30" s="15">
        <v>130675</v>
      </c>
      <c r="D30" s="15">
        <v>500000</v>
      </c>
      <c r="E30" s="16">
        <v>0.26135000000000003</v>
      </c>
      <c r="F30" s="56"/>
    </row>
    <row r="31" spans="1:11" ht="17.399999999999999" customHeight="1">
      <c r="A31" s="14" t="s">
        <v>17</v>
      </c>
      <c r="B31" s="54"/>
      <c r="C31" s="15">
        <v>195465</v>
      </c>
      <c r="D31" s="15">
        <v>500000</v>
      </c>
      <c r="E31" s="16">
        <v>0.39093</v>
      </c>
      <c r="F31" s="56"/>
    </row>
    <row r="32" spans="1:11" ht="17.399999999999999" customHeight="1">
      <c r="A32" s="14" t="s">
        <v>18</v>
      </c>
      <c r="B32" s="54"/>
      <c r="C32" s="15">
        <v>865735</v>
      </c>
      <c r="D32" s="15">
        <v>500000</v>
      </c>
      <c r="E32" s="16">
        <v>1.7314700000000001</v>
      </c>
      <c r="F32" s="56"/>
    </row>
    <row r="33" spans="1:6" ht="17.5">
      <c r="A33" s="14" t="s">
        <v>19</v>
      </c>
      <c r="B33" s="55"/>
      <c r="C33" s="15">
        <v>658305</v>
      </c>
      <c r="D33" s="15">
        <v>500000</v>
      </c>
      <c r="E33" s="16">
        <v>1.3166100000000001</v>
      </c>
      <c r="F33" s="56"/>
    </row>
    <row r="34" spans="1:6" ht="17.5">
      <c r="A34" s="17" t="s">
        <v>20</v>
      </c>
      <c r="B34" s="10"/>
      <c r="C34" s="18">
        <f>SUM(C22:C33)</f>
        <v>4265475</v>
      </c>
      <c r="D34" s="18">
        <f>SUM(D22:D33)</f>
        <v>6000000</v>
      </c>
      <c r="E34" s="19">
        <f t="shared" ref="E34:E35" si="0">C34/D34</f>
        <v>0.71091249999999995</v>
      </c>
      <c r="F34" s="57"/>
    </row>
    <row r="35" spans="1:6" ht="17.5">
      <c r="A35" s="17" t="s">
        <v>21</v>
      </c>
      <c r="B35" s="10"/>
      <c r="C35" s="18">
        <f>C34/12</f>
        <v>355456.25</v>
      </c>
      <c r="D35" s="18">
        <f>D34/12</f>
        <v>500000</v>
      </c>
      <c r="E35" s="19">
        <f t="shared" si="0"/>
        <v>0.71091249999999995</v>
      </c>
      <c r="F35" s="20" t="s">
        <v>231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indexed="47"/>
  </sheetPr>
  <dimension ref="A1:K42"/>
  <sheetViews>
    <sheetView view="pageBreakPreview" zoomScale="60" zoomScaleNormal="6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2023</v>
      </c>
      <c r="C22" s="15">
        <v>215880</v>
      </c>
      <c r="D22" s="15">
        <v>800000</v>
      </c>
      <c r="E22" s="16">
        <v>0.26984999999999998</v>
      </c>
      <c r="F22" s="56" t="s">
        <v>74</v>
      </c>
    </row>
    <row r="23" spans="1:11" ht="17.399999999999999" customHeight="1">
      <c r="A23" s="14" t="s">
        <v>9</v>
      </c>
      <c r="B23" s="54"/>
      <c r="C23" s="15">
        <v>105580</v>
      </c>
      <c r="D23" s="15">
        <v>500000</v>
      </c>
      <c r="E23" s="16">
        <f t="shared" ref="E23" si="0">C23/D23</f>
        <v>0.21115999999999999</v>
      </c>
      <c r="F23" s="56"/>
    </row>
    <row r="24" spans="1:11" ht="17.399999999999999" customHeight="1">
      <c r="A24" s="14" t="s">
        <v>10</v>
      </c>
      <c r="B24" s="54"/>
      <c r="C24" s="15">
        <v>334080</v>
      </c>
      <c r="D24" s="15">
        <v>550000</v>
      </c>
      <c r="E24" s="16">
        <v>0.60741818181818186</v>
      </c>
      <c r="F24" s="56"/>
    </row>
    <row r="25" spans="1:11" ht="17.399999999999999" customHeight="1">
      <c r="A25" s="14" t="s">
        <v>11</v>
      </c>
      <c r="B25" s="54"/>
      <c r="C25" s="15">
        <v>600760</v>
      </c>
      <c r="D25" s="15">
        <v>550000</v>
      </c>
      <c r="E25" s="16">
        <v>1.0922909090909092</v>
      </c>
      <c r="F25" s="56"/>
    </row>
    <row r="26" spans="1:11" ht="17.399999999999999" customHeight="1">
      <c r="A26" s="14" t="s">
        <v>12</v>
      </c>
      <c r="B26" s="54"/>
      <c r="C26" s="15">
        <v>286610</v>
      </c>
      <c r="D26" s="15">
        <v>550000</v>
      </c>
      <c r="E26" s="16">
        <v>0.52110909090909086</v>
      </c>
      <c r="F26" s="56"/>
    </row>
    <row r="27" spans="1:11" ht="17.399999999999999" customHeight="1">
      <c r="A27" s="14" t="s">
        <v>13</v>
      </c>
      <c r="B27" s="54"/>
      <c r="C27" s="15">
        <v>554580</v>
      </c>
      <c r="D27" s="15">
        <v>550000</v>
      </c>
      <c r="E27" s="16">
        <v>1.0083272727272727</v>
      </c>
      <c r="F27" s="56"/>
    </row>
    <row r="28" spans="1:11" ht="17.399999999999999" customHeight="1">
      <c r="A28" s="14" t="s">
        <v>14</v>
      </c>
      <c r="B28" s="54"/>
      <c r="C28" s="15">
        <v>707905</v>
      </c>
      <c r="D28" s="15">
        <v>550000</v>
      </c>
      <c r="E28" s="16">
        <v>1.2870999999999999</v>
      </c>
      <c r="F28" s="56"/>
    </row>
    <row r="29" spans="1:11" ht="17.399999999999999" customHeight="1">
      <c r="A29" s="14" t="s">
        <v>15</v>
      </c>
      <c r="B29" s="54"/>
      <c r="C29" s="15">
        <v>369755</v>
      </c>
      <c r="D29" s="15">
        <v>550000</v>
      </c>
      <c r="E29" s="16">
        <v>0.6722818181818182</v>
      </c>
      <c r="F29" s="56"/>
    </row>
    <row r="30" spans="1:11" ht="17.399999999999999" customHeight="1">
      <c r="A30" s="14" t="s">
        <v>16</v>
      </c>
      <c r="B30" s="54"/>
      <c r="C30" s="15">
        <v>257025</v>
      </c>
      <c r="D30" s="15">
        <v>550000</v>
      </c>
      <c r="E30" s="16">
        <v>0.4673181818181818</v>
      </c>
      <c r="F30" s="56"/>
    </row>
    <row r="31" spans="1:11" ht="17.399999999999999" customHeight="1">
      <c r="A31" s="14" t="s">
        <v>17</v>
      </c>
      <c r="B31" s="54"/>
      <c r="C31" s="15">
        <v>144570</v>
      </c>
      <c r="D31" s="15">
        <v>500000</v>
      </c>
      <c r="E31" s="16">
        <v>0.28914000000000001</v>
      </c>
      <c r="F31" s="56"/>
    </row>
    <row r="32" spans="1:11" ht="17.399999999999999" customHeight="1">
      <c r="A32" s="14" t="s">
        <v>18</v>
      </c>
      <c r="B32" s="54"/>
      <c r="C32" s="15">
        <v>135995</v>
      </c>
      <c r="D32" s="15">
        <v>500000</v>
      </c>
      <c r="E32" s="16">
        <v>0.27199000000000001</v>
      </c>
      <c r="F32" s="56"/>
    </row>
    <row r="33" spans="1:6" ht="17.5">
      <c r="A33" s="14" t="s">
        <v>19</v>
      </c>
      <c r="B33" s="55"/>
      <c r="C33" s="15">
        <v>369020</v>
      </c>
      <c r="D33" s="15">
        <v>500000</v>
      </c>
      <c r="E33" s="16">
        <v>0.73804000000000003</v>
      </c>
      <c r="F33" s="56"/>
    </row>
    <row r="34" spans="1:6" ht="17.5">
      <c r="A34" s="17" t="s">
        <v>20</v>
      </c>
      <c r="B34" s="10"/>
      <c r="C34" s="18">
        <f>SUM(C22:C33)</f>
        <v>4081760</v>
      </c>
      <c r="D34" s="18">
        <f>SUM(D22:D33)</f>
        <v>6650000</v>
      </c>
      <c r="E34" s="19">
        <f t="shared" ref="E34:E35" si="1">C34/D34</f>
        <v>0.61379849624060145</v>
      </c>
      <c r="F34" s="57"/>
    </row>
    <row r="35" spans="1:6" ht="17.5">
      <c r="A35" s="17" t="s">
        <v>21</v>
      </c>
      <c r="B35" s="10"/>
      <c r="C35" s="18">
        <f>C34/12</f>
        <v>340146.66666666669</v>
      </c>
      <c r="D35" s="18">
        <f>D34/12</f>
        <v>554166.66666666663</v>
      </c>
      <c r="E35" s="19">
        <f t="shared" si="1"/>
        <v>0.61379849624060157</v>
      </c>
      <c r="F35" s="31" t="s">
        <v>75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85">
    <tabColor indexed="47"/>
  </sheetPr>
  <dimension ref="A1:K42"/>
  <sheetViews>
    <sheetView view="pageBreakPreview" zoomScale="70" zoomScaleNormal="60" zoomScaleSheetLayoutView="70" workbookViewId="0">
      <selection activeCell="F39" sqref="F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550000</v>
      </c>
      <c r="E22" s="16">
        <f t="shared" ref="E22:E24" si="0">C22/D22</f>
        <v>0</v>
      </c>
      <c r="F22" s="56" t="s">
        <v>230</v>
      </c>
    </row>
    <row r="23" spans="1:11" ht="17.399999999999999" customHeight="1">
      <c r="A23" s="14" t="s">
        <v>9</v>
      </c>
      <c r="B23" s="54"/>
      <c r="C23" s="15">
        <v>0</v>
      </c>
      <c r="D23" s="15">
        <v>550000</v>
      </c>
      <c r="E23" s="16">
        <f t="shared" si="0"/>
        <v>0</v>
      </c>
      <c r="F23" s="56"/>
    </row>
    <row r="24" spans="1:11" ht="17.399999999999999" customHeight="1">
      <c r="A24" s="14" t="s">
        <v>10</v>
      </c>
      <c r="B24" s="54"/>
      <c r="C24" s="15">
        <v>347045</v>
      </c>
      <c r="D24" s="15">
        <v>550000</v>
      </c>
      <c r="E24" s="16">
        <f t="shared" si="0"/>
        <v>0.63099090909090905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347045</v>
      </c>
      <c r="D34" s="18">
        <f>SUM(D22:D33)</f>
        <v>1650000</v>
      </c>
      <c r="E34" s="19">
        <f t="shared" ref="E34:E35" si="1">C34/D34</f>
        <v>0.21033030303030303</v>
      </c>
      <c r="F34" s="57"/>
    </row>
    <row r="35" spans="1:6" ht="17.5">
      <c r="A35" s="17" t="s">
        <v>21</v>
      </c>
      <c r="B35" s="10"/>
      <c r="C35" s="18">
        <f>C34/3</f>
        <v>115681.66666666667</v>
      </c>
      <c r="D35" s="18">
        <f>D34/3</f>
        <v>550000</v>
      </c>
      <c r="E35" s="19">
        <f t="shared" si="1"/>
        <v>0.21033030303030303</v>
      </c>
      <c r="F35" s="20" t="s">
        <v>231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87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2001605</v>
      </c>
      <c r="D22" s="15">
        <v>3000000</v>
      </c>
      <c r="E22" s="16">
        <v>0.66720166666666669</v>
      </c>
      <c r="F22" s="56" t="s">
        <v>234</v>
      </c>
    </row>
    <row r="23" spans="1:11" ht="17.399999999999999" customHeight="1">
      <c r="A23" s="14" t="s">
        <v>9</v>
      </c>
      <c r="B23" s="54"/>
      <c r="C23" s="15">
        <v>3338695</v>
      </c>
      <c r="D23" s="15">
        <v>3000000</v>
      </c>
      <c r="E23" s="16">
        <v>1.1128983333333333</v>
      </c>
      <c r="F23" s="56"/>
    </row>
    <row r="24" spans="1:11" ht="17.399999999999999" customHeight="1">
      <c r="A24" s="14" t="s">
        <v>10</v>
      </c>
      <c r="B24" s="54"/>
      <c r="C24" s="15">
        <v>3081645</v>
      </c>
      <c r="D24" s="15">
        <v>3000000</v>
      </c>
      <c r="E24" s="16">
        <f t="shared" ref="E24" si="0">C24/D24</f>
        <v>1.027215</v>
      </c>
      <c r="F24" s="56"/>
    </row>
    <row r="25" spans="1:11" ht="17.399999999999999" hidden="1" customHeight="1">
      <c r="A25" s="14" t="s">
        <v>11</v>
      </c>
      <c r="B25" s="54"/>
      <c r="C25" s="15" t="s">
        <v>144</v>
      </c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8421945</v>
      </c>
      <c r="D34" s="18">
        <f>SUM(D22:D33)</f>
        <v>9000000</v>
      </c>
      <c r="E34" s="19">
        <f t="shared" ref="E34:E35" si="1">C34/D34</f>
        <v>0.93577166666666667</v>
      </c>
      <c r="F34" s="57"/>
    </row>
    <row r="35" spans="1:6" ht="17.5">
      <c r="A35" s="17" t="s">
        <v>21</v>
      </c>
      <c r="B35" s="10"/>
      <c r="C35" s="18">
        <f>C34/3</f>
        <v>2807315</v>
      </c>
      <c r="D35" s="18">
        <f>D34/3</f>
        <v>3000000</v>
      </c>
      <c r="E35" s="19">
        <f t="shared" si="1"/>
        <v>0.93577166666666667</v>
      </c>
      <c r="F35" s="20">
        <v>43590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88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1216685</v>
      </c>
      <c r="D22" s="15">
        <v>600000</v>
      </c>
      <c r="E22" s="16">
        <v>2.0278083333333332</v>
      </c>
      <c r="F22" s="56" t="s">
        <v>235</v>
      </c>
    </row>
    <row r="23" spans="1:11" ht="17.399999999999999" customHeight="1">
      <c r="A23" s="14" t="s">
        <v>9</v>
      </c>
      <c r="B23" s="54"/>
      <c r="C23" s="15">
        <v>505265</v>
      </c>
      <c r="D23" s="15">
        <v>900000</v>
      </c>
      <c r="E23" s="16">
        <v>0.5614055555555556</v>
      </c>
      <c r="F23" s="56"/>
    </row>
    <row r="24" spans="1:11" ht="17.399999999999999" customHeight="1">
      <c r="A24" s="14" t="s">
        <v>10</v>
      </c>
      <c r="B24" s="54"/>
      <c r="C24" s="15">
        <v>612560</v>
      </c>
      <c r="D24" s="15">
        <v>1000000</v>
      </c>
      <c r="E24" s="16">
        <v>0.61255999999999999</v>
      </c>
      <c r="F24" s="56"/>
    </row>
    <row r="25" spans="1:11" ht="17.399999999999999" customHeight="1">
      <c r="A25" s="14" t="s">
        <v>11</v>
      </c>
      <c r="B25" s="54"/>
      <c r="C25" s="15">
        <v>1609730</v>
      </c>
      <c r="D25" s="15">
        <v>1000000</v>
      </c>
      <c r="E25" s="16">
        <v>1.6097300000000001</v>
      </c>
      <c r="F25" s="56"/>
    </row>
    <row r="26" spans="1:11" ht="17.399999999999999" customHeight="1">
      <c r="A26" s="14" t="s">
        <v>12</v>
      </c>
      <c r="B26" s="54"/>
      <c r="C26" s="15">
        <v>1484070</v>
      </c>
      <c r="D26" s="15">
        <v>1150000</v>
      </c>
      <c r="E26" s="16">
        <v>1.290495652173913</v>
      </c>
      <c r="F26" s="56"/>
    </row>
    <row r="27" spans="1:11" ht="17.399999999999999" customHeight="1">
      <c r="A27" s="14" t="s">
        <v>13</v>
      </c>
      <c r="B27" s="54"/>
      <c r="C27" s="15">
        <v>1062270</v>
      </c>
      <c r="D27" s="15">
        <v>1150000</v>
      </c>
      <c r="E27" s="16">
        <v>0.92371304347826089</v>
      </c>
      <c r="F27" s="56"/>
    </row>
    <row r="28" spans="1:11" ht="17.399999999999999" customHeight="1">
      <c r="A28" s="14" t="s">
        <v>14</v>
      </c>
      <c r="B28" s="54"/>
      <c r="C28" s="15">
        <v>436005</v>
      </c>
      <c r="D28" s="15">
        <v>1150000</v>
      </c>
      <c r="E28" s="16">
        <v>0.37913478260869565</v>
      </c>
      <c r="F28" s="56"/>
    </row>
    <row r="29" spans="1:11" ht="17.399999999999999" customHeight="1">
      <c r="A29" s="14" t="s">
        <v>15</v>
      </c>
      <c r="B29" s="54"/>
      <c r="C29" s="15">
        <v>784265</v>
      </c>
      <c r="D29" s="15">
        <v>1050000</v>
      </c>
      <c r="E29" s="16">
        <v>0.74691904761904759</v>
      </c>
      <c r="F29" s="56"/>
    </row>
    <row r="30" spans="1:11" ht="17.399999999999999" customHeight="1">
      <c r="A30" s="14" t="s">
        <v>16</v>
      </c>
      <c r="B30" s="54"/>
      <c r="C30" s="15">
        <v>760640</v>
      </c>
      <c r="D30" s="15">
        <v>1050000</v>
      </c>
      <c r="E30" s="16">
        <v>0.72441904761904763</v>
      </c>
      <c r="F30" s="56"/>
    </row>
    <row r="31" spans="1:11" ht="17.399999999999999" customHeight="1">
      <c r="A31" s="14" t="s">
        <v>17</v>
      </c>
      <c r="B31" s="54"/>
      <c r="C31" s="15">
        <v>730690</v>
      </c>
      <c r="D31" s="15">
        <v>950000</v>
      </c>
      <c r="E31" s="16">
        <v>0.76914736842105258</v>
      </c>
      <c r="F31" s="56"/>
    </row>
    <row r="32" spans="1:11" ht="17.399999999999999" customHeight="1">
      <c r="A32" s="14" t="s">
        <v>18</v>
      </c>
      <c r="B32" s="54"/>
      <c r="C32" s="15">
        <v>865245</v>
      </c>
      <c r="D32" s="15">
        <v>950000</v>
      </c>
      <c r="E32" s="16">
        <v>0.91078421052631575</v>
      </c>
      <c r="F32" s="56"/>
    </row>
    <row r="33" spans="1:6" ht="17.5">
      <c r="A33" s="14" t="s">
        <v>19</v>
      </c>
      <c r="B33" s="55"/>
      <c r="C33" s="15">
        <v>994785</v>
      </c>
      <c r="D33" s="15">
        <v>850000</v>
      </c>
      <c r="E33" s="16">
        <v>1.170335294117647</v>
      </c>
      <c r="F33" s="56"/>
    </row>
    <row r="34" spans="1:6" ht="17.5">
      <c r="A34" s="17" t="s">
        <v>20</v>
      </c>
      <c r="B34" s="10"/>
      <c r="C34" s="18">
        <f>SUM(C22:C33)</f>
        <v>11062210</v>
      </c>
      <c r="D34" s="18">
        <f>SUM(D22:D33)</f>
        <v>11800000</v>
      </c>
      <c r="E34" s="19">
        <f t="shared" ref="E34:E35" si="0">C34/D34</f>
        <v>0.93747542372881354</v>
      </c>
      <c r="F34" s="57"/>
    </row>
    <row r="35" spans="1:6" ht="17.5">
      <c r="A35" s="17" t="s">
        <v>21</v>
      </c>
      <c r="B35" s="10"/>
      <c r="C35" s="18">
        <f>C34/12</f>
        <v>921850.83333333337</v>
      </c>
      <c r="D35" s="18">
        <f>D34/12</f>
        <v>983333.33333333337</v>
      </c>
      <c r="E35" s="19">
        <f t="shared" si="0"/>
        <v>0.93747542372881354</v>
      </c>
      <c r="F35" s="20">
        <v>44896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399999999999999" customHeight="1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 ht="13.25" customHeight="1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89">
    <tabColor indexed="47"/>
  </sheetPr>
  <dimension ref="A1:K42"/>
  <sheetViews>
    <sheetView view="pageBreakPreview" zoomScale="70" zoomScaleNormal="60" zoomScaleSheetLayoutView="70" workbookViewId="0">
      <selection activeCell="C41" sqref="C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158560</v>
      </c>
      <c r="D22" s="15">
        <v>500000</v>
      </c>
      <c r="E22" s="16">
        <v>0.31712000000000001</v>
      </c>
      <c r="F22" s="56" t="s">
        <v>236</v>
      </c>
    </row>
    <row r="23" spans="1:11" ht="17.399999999999999" customHeight="1">
      <c r="A23" s="14" t="s">
        <v>9</v>
      </c>
      <c r="B23" s="54"/>
      <c r="C23" s="15">
        <v>153465</v>
      </c>
      <c r="D23" s="15">
        <v>500000</v>
      </c>
      <c r="E23" s="16">
        <v>0.30692999999999998</v>
      </c>
      <c r="F23" s="56"/>
    </row>
    <row r="24" spans="1:11" ht="17.399999999999999" customHeight="1">
      <c r="A24" s="14" t="s">
        <v>10</v>
      </c>
      <c r="B24" s="54"/>
      <c r="C24" s="15">
        <v>787550</v>
      </c>
      <c r="D24" s="15">
        <v>500000</v>
      </c>
      <c r="E24" s="16">
        <v>1.5750999999999999</v>
      </c>
      <c r="F24" s="56"/>
    </row>
    <row r="25" spans="1:11" ht="17.399999999999999" customHeight="1">
      <c r="A25" s="14" t="s">
        <v>11</v>
      </c>
      <c r="B25" s="54"/>
      <c r="C25" s="15">
        <v>307530</v>
      </c>
      <c r="D25" s="15">
        <v>500000</v>
      </c>
      <c r="E25" s="16">
        <v>0.61506000000000005</v>
      </c>
      <c r="F25" s="56"/>
    </row>
    <row r="26" spans="1:11" ht="17.399999999999999" customHeight="1">
      <c r="A26" s="14" t="s">
        <v>12</v>
      </c>
      <c r="B26" s="54"/>
      <c r="C26" s="15">
        <v>776395</v>
      </c>
      <c r="D26" s="15">
        <v>500000</v>
      </c>
      <c r="E26" s="16">
        <v>1.5527899999999999</v>
      </c>
      <c r="F26" s="56"/>
    </row>
    <row r="27" spans="1:11" ht="17.399999999999999" customHeight="1">
      <c r="A27" s="14" t="s">
        <v>13</v>
      </c>
      <c r="B27" s="54"/>
      <c r="C27" s="15">
        <v>285120</v>
      </c>
      <c r="D27" s="15">
        <v>500000</v>
      </c>
      <c r="E27" s="16">
        <v>0.57023999999999997</v>
      </c>
      <c r="F27" s="56"/>
    </row>
    <row r="28" spans="1:11" ht="17.399999999999999" customHeight="1">
      <c r="A28" s="14" t="s">
        <v>14</v>
      </c>
      <c r="B28" s="54"/>
      <c r="C28" s="15">
        <v>397495</v>
      </c>
      <c r="D28" s="15">
        <v>500000</v>
      </c>
      <c r="E28" s="16">
        <v>0.79498999999999997</v>
      </c>
      <c r="F28" s="56"/>
    </row>
    <row r="29" spans="1:11" ht="17.399999999999999" customHeight="1">
      <c r="A29" s="14" t="s">
        <v>15</v>
      </c>
      <c r="B29" s="54"/>
      <c r="C29" s="15">
        <v>481690</v>
      </c>
      <c r="D29" s="15">
        <v>500000</v>
      </c>
      <c r="E29" s="16">
        <v>0.96338000000000001</v>
      </c>
      <c r="F29" s="56"/>
    </row>
    <row r="30" spans="1:11" ht="17.399999999999999" customHeight="1">
      <c r="A30" s="14" t="s">
        <v>16</v>
      </c>
      <c r="B30" s="54"/>
      <c r="C30" s="15">
        <v>377195</v>
      </c>
      <c r="D30" s="15">
        <v>500000</v>
      </c>
      <c r="E30" s="16">
        <v>0.75439000000000001</v>
      </c>
      <c r="F30" s="56"/>
    </row>
    <row r="31" spans="1:11" ht="17.399999999999999" customHeight="1">
      <c r="A31" s="14" t="s">
        <v>17</v>
      </c>
      <c r="B31" s="54"/>
      <c r="C31" s="15">
        <v>379110</v>
      </c>
      <c r="D31" s="15">
        <v>500000</v>
      </c>
      <c r="E31" s="16">
        <v>0.75822000000000001</v>
      </c>
      <c r="F31" s="56"/>
    </row>
    <row r="32" spans="1:11" ht="17.399999999999999" customHeight="1">
      <c r="A32" s="14" t="s">
        <v>18</v>
      </c>
      <c r="B32" s="54"/>
      <c r="C32" s="15">
        <v>436180</v>
      </c>
      <c r="D32" s="15">
        <v>500000</v>
      </c>
      <c r="E32" s="16">
        <v>0.87236000000000002</v>
      </c>
      <c r="F32" s="56"/>
    </row>
    <row r="33" spans="1:6" ht="17.5">
      <c r="A33" s="14" t="s">
        <v>19</v>
      </c>
      <c r="B33" s="55"/>
      <c r="C33" s="15">
        <v>469180</v>
      </c>
      <c r="D33" s="15">
        <v>500000</v>
      </c>
      <c r="E33" s="16">
        <v>0.93835999999999997</v>
      </c>
      <c r="F33" s="56"/>
    </row>
    <row r="34" spans="1:6" ht="17.5">
      <c r="A34" s="17" t="s">
        <v>20</v>
      </c>
      <c r="B34" s="10"/>
      <c r="C34" s="18">
        <f>SUM(C22:C33)</f>
        <v>5009470</v>
      </c>
      <c r="D34" s="18">
        <f>SUM(D22:D33)</f>
        <v>6000000</v>
      </c>
      <c r="E34" s="19">
        <f t="shared" ref="E34:E35" si="0">C34/D34</f>
        <v>0.83491166666666672</v>
      </c>
      <c r="F34" s="57"/>
    </row>
    <row r="35" spans="1:6" ht="17.5">
      <c r="A35" s="17" t="s">
        <v>21</v>
      </c>
      <c r="B35" s="10"/>
      <c r="C35" s="18">
        <f>C34/12</f>
        <v>417455.83333333331</v>
      </c>
      <c r="D35" s="18">
        <f>D34/12</f>
        <v>500000</v>
      </c>
      <c r="E35" s="19">
        <f t="shared" si="0"/>
        <v>0.83491166666666661</v>
      </c>
      <c r="F35" s="20" t="s">
        <v>238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90">
    <tabColor indexed="47"/>
  </sheetPr>
  <dimension ref="A1:K42"/>
  <sheetViews>
    <sheetView view="pageBreakPreview" zoomScale="70" zoomScaleNormal="60" zoomScaleSheetLayoutView="70" workbookViewId="0">
      <selection activeCell="C41" sqref="C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554205</v>
      </c>
      <c r="D22" s="15">
        <v>500000</v>
      </c>
      <c r="E22" s="16">
        <v>1.1084099999999999</v>
      </c>
      <c r="F22" s="56" t="s">
        <v>240</v>
      </c>
    </row>
    <row r="23" spans="1:11" ht="17.399999999999999" customHeight="1">
      <c r="A23" s="14" t="s">
        <v>9</v>
      </c>
      <c r="B23" s="54"/>
      <c r="C23" s="15">
        <v>361330</v>
      </c>
      <c r="D23" s="15">
        <v>500000</v>
      </c>
      <c r="E23" s="16">
        <v>0.72265999999999997</v>
      </c>
      <c r="F23" s="56"/>
    </row>
    <row r="24" spans="1:11" ht="17.399999999999999" customHeight="1">
      <c r="A24" s="14" t="s">
        <v>10</v>
      </c>
      <c r="B24" s="54"/>
      <c r="C24" s="15">
        <v>284850</v>
      </c>
      <c r="D24" s="15">
        <v>550000</v>
      </c>
      <c r="E24" s="16">
        <v>0.51790909090909087</v>
      </c>
      <c r="F24" s="56"/>
    </row>
    <row r="25" spans="1:11" ht="17.399999999999999" customHeight="1">
      <c r="A25" s="14" t="s">
        <v>11</v>
      </c>
      <c r="B25" s="54"/>
      <c r="C25" s="15">
        <v>763530</v>
      </c>
      <c r="D25" s="15">
        <v>550000</v>
      </c>
      <c r="E25" s="16">
        <v>1.3882363636363637</v>
      </c>
      <c r="F25" s="56"/>
    </row>
    <row r="26" spans="1:11" ht="17.399999999999999" customHeight="1">
      <c r="A26" s="14" t="s">
        <v>12</v>
      </c>
      <c r="B26" s="54"/>
      <c r="C26" s="15">
        <v>1101145</v>
      </c>
      <c r="D26" s="15">
        <v>600000</v>
      </c>
      <c r="E26" s="16">
        <v>1.8352416666666667</v>
      </c>
      <c r="F26" s="56"/>
    </row>
    <row r="27" spans="1:11" ht="17.399999999999999" customHeight="1">
      <c r="A27" s="14" t="s">
        <v>13</v>
      </c>
      <c r="B27" s="54"/>
      <c r="C27" s="15">
        <v>618949</v>
      </c>
      <c r="D27" s="15">
        <v>600000</v>
      </c>
      <c r="E27" s="16">
        <v>1.0315816666666666</v>
      </c>
      <c r="F27" s="56"/>
    </row>
    <row r="28" spans="1:11" ht="17.399999999999999" customHeight="1">
      <c r="A28" s="14" t="s">
        <v>14</v>
      </c>
      <c r="B28" s="54"/>
      <c r="C28" s="15">
        <v>121770</v>
      </c>
      <c r="D28" s="15">
        <v>550000</v>
      </c>
      <c r="E28" s="16">
        <v>0.22140000000000001</v>
      </c>
      <c r="F28" s="56"/>
    </row>
    <row r="29" spans="1:11" ht="17.399999999999999" customHeight="1">
      <c r="A29" s="14" t="s">
        <v>15</v>
      </c>
      <c r="B29" s="54"/>
      <c r="C29" s="15">
        <v>192775</v>
      </c>
      <c r="D29" s="15">
        <v>550000</v>
      </c>
      <c r="E29" s="16">
        <v>0.35049999999999998</v>
      </c>
      <c r="F29" s="56"/>
    </row>
    <row r="30" spans="1:11" ht="17.399999999999999" customHeight="1">
      <c r="A30" s="14" t="s">
        <v>16</v>
      </c>
      <c r="B30" s="54"/>
      <c r="C30" s="15">
        <v>531520</v>
      </c>
      <c r="D30" s="15">
        <v>550000</v>
      </c>
      <c r="E30" s="16">
        <v>0.96640000000000004</v>
      </c>
      <c r="F30" s="56"/>
    </row>
    <row r="31" spans="1:11" ht="17.399999999999999" customHeight="1">
      <c r="A31" s="14" t="s">
        <v>17</v>
      </c>
      <c r="B31" s="54"/>
      <c r="C31" s="15">
        <v>441860</v>
      </c>
      <c r="D31" s="15">
        <v>550000</v>
      </c>
      <c r="E31" s="16">
        <v>0.8033818181818182</v>
      </c>
      <c r="F31" s="56"/>
    </row>
    <row r="32" spans="1:11" ht="17.399999999999999" customHeight="1">
      <c r="A32" s="14" t="s">
        <v>18</v>
      </c>
      <c r="B32" s="54"/>
      <c r="C32" s="15">
        <v>164655</v>
      </c>
      <c r="D32" s="15">
        <v>550000</v>
      </c>
      <c r="E32" s="16">
        <v>0.29937272727272729</v>
      </c>
      <c r="F32" s="56"/>
    </row>
    <row r="33" spans="1:6" ht="17.5">
      <c r="A33" s="14" t="s">
        <v>19</v>
      </c>
      <c r="B33" s="55"/>
      <c r="C33" s="15">
        <v>977460</v>
      </c>
      <c r="D33" s="15">
        <v>550000</v>
      </c>
      <c r="E33" s="16">
        <v>1.7771999999999999</v>
      </c>
      <c r="F33" s="56"/>
    </row>
    <row r="34" spans="1:6" ht="17.5">
      <c r="A34" s="17" t="s">
        <v>20</v>
      </c>
      <c r="B34" s="10"/>
      <c r="C34" s="18">
        <f>SUM(C22:C33)</f>
        <v>6114049</v>
      </c>
      <c r="D34" s="18">
        <f>SUM(D22:D33)</f>
        <v>6600000</v>
      </c>
      <c r="E34" s="19">
        <f t="shared" ref="E34:E35" si="0">C34/D34</f>
        <v>0.92637106060606056</v>
      </c>
      <c r="F34" s="57"/>
    </row>
    <row r="35" spans="1:6" ht="17.5">
      <c r="A35" s="17" t="s">
        <v>21</v>
      </c>
      <c r="B35" s="10"/>
      <c r="C35" s="18">
        <f>C34/12</f>
        <v>509504.08333333331</v>
      </c>
      <c r="D35" s="18">
        <f>D34/12</f>
        <v>550000</v>
      </c>
      <c r="E35" s="19">
        <f t="shared" si="0"/>
        <v>0.92637106060606056</v>
      </c>
      <c r="F35" s="20" t="s">
        <v>241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91">
    <tabColor indexed="47"/>
  </sheetPr>
  <dimension ref="A1:K42"/>
  <sheetViews>
    <sheetView view="pageBreakPreview" zoomScale="70" zoomScaleNormal="60" zoomScaleSheetLayoutView="70" workbookViewId="0">
      <selection activeCell="E37" sqref="E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545080</v>
      </c>
      <c r="D22" s="15">
        <v>850000</v>
      </c>
      <c r="E22" s="16">
        <v>0.64127058823529415</v>
      </c>
      <c r="F22" s="56" t="s">
        <v>235</v>
      </c>
    </row>
    <row r="23" spans="1:11" ht="17.399999999999999" customHeight="1">
      <c r="A23" s="14" t="s">
        <v>9</v>
      </c>
      <c r="B23" s="54"/>
      <c r="C23" s="15">
        <v>1468730</v>
      </c>
      <c r="D23" s="15">
        <v>1700000</v>
      </c>
      <c r="E23" s="16">
        <v>0.86395882352941178</v>
      </c>
      <c r="F23" s="56"/>
    </row>
    <row r="24" spans="1:11" ht="17.399999999999999" customHeight="1">
      <c r="A24" s="14" t="s">
        <v>10</v>
      </c>
      <c r="B24" s="54"/>
      <c r="C24" s="15">
        <v>1202265</v>
      </c>
      <c r="D24" s="15">
        <v>850000</v>
      </c>
      <c r="E24" s="16">
        <f t="shared" ref="E24" si="0">C24/D24</f>
        <v>1.4144294117647058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3216075</v>
      </c>
      <c r="D34" s="18">
        <f>SUM(D22:D33)</f>
        <v>3400000</v>
      </c>
      <c r="E34" s="19">
        <f t="shared" ref="E34:E35" si="1">C34/D34</f>
        <v>0.94590441176470585</v>
      </c>
      <c r="F34" s="57"/>
    </row>
    <row r="35" spans="1:6" ht="17.5">
      <c r="A35" s="17" t="s">
        <v>21</v>
      </c>
      <c r="B35" s="10"/>
      <c r="C35" s="18">
        <f>C34/3</f>
        <v>1072025</v>
      </c>
      <c r="D35" s="18">
        <f>D34/3</f>
        <v>1133333.3333333333</v>
      </c>
      <c r="E35" s="19">
        <f t="shared" si="1"/>
        <v>0.94590441176470597</v>
      </c>
      <c r="F35" s="20">
        <v>44896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92">
    <tabColor indexed="47"/>
  </sheetPr>
  <dimension ref="A1:K42"/>
  <sheetViews>
    <sheetView view="pageBreakPreview" zoomScale="70" zoomScaleNormal="60" zoomScaleSheetLayoutView="7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414090</v>
      </c>
      <c r="D22" s="15">
        <v>550000</v>
      </c>
      <c r="E22" s="16">
        <v>0.75289090909090906</v>
      </c>
      <c r="F22" s="56" t="s">
        <v>236</v>
      </c>
    </row>
    <row r="23" spans="1:11" ht="17.399999999999999" customHeight="1">
      <c r="A23" s="14" t="s">
        <v>9</v>
      </c>
      <c r="B23" s="54"/>
      <c r="C23" s="15">
        <v>353295</v>
      </c>
      <c r="D23" s="15">
        <v>550000</v>
      </c>
      <c r="E23" s="16">
        <v>0.6423545454545454</v>
      </c>
      <c r="F23" s="56"/>
    </row>
    <row r="24" spans="1:11" ht="17.399999999999999" customHeight="1">
      <c r="A24" s="14" t="s">
        <v>10</v>
      </c>
      <c r="B24" s="54"/>
      <c r="C24" s="15">
        <v>313330</v>
      </c>
      <c r="D24" s="15">
        <v>550000</v>
      </c>
      <c r="E24" s="16">
        <f t="shared" ref="E24" si="0">C24/D24</f>
        <v>0.56969090909090914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1080715</v>
      </c>
      <c r="D34" s="18">
        <f>SUM(D22:D33)</f>
        <v>1650000</v>
      </c>
      <c r="E34" s="19">
        <f t="shared" ref="E34:E35" si="1">C34/D34</f>
        <v>0.65497878787878783</v>
      </c>
      <c r="F34" s="57"/>
    </row>
    <row r="35" spans="1:6" ht="17.5">
      <c r="A35" s="17" t="s">
        <v>21</v>
      </c>
      <c r="B35" s="10"/>
      <c r="C35" s="18">
        <f>C34/3</f>
        <v>360238.33333333331</v>
      </c>
      <c r="D35" s="18">
        <f>D34/3</f>
        <v>550000</v>
      </c>
      <c r="E35" s="19">
        <f t="shared" si="1"/>
        <v>0.65497878787878783</v>
      </c>
      <c r="F35" s="20" t="s">
        <v>238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93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575015</v>
      </c>
      <c r="D22" s="15">
        <v>550000</v>
      </c>
      <c r="E22" s="16">
        <v>1.0454818181818182</v>
      </c>
      <c r="F22" s="56" t="s">
        <v>240</v>
      </c>
    </row>
    <row r="23" spans="1:11" ht="17.399999999999999" customHeight="1">
      <c r="A23" s="14" t="s">
        <v>9</v>
      </c>
      <c r="B23" s="54"/>
      <c r="C23" s="15">
        <v>683700</v>
      </c>
      <c r="D23" s="15">
        <v>550000</v>
      </c>
      <c r="E23" s="16">
        <v>1.243090909090909</v>
      </c>
      <c r="F23" s="56"/>
    </row>
    <row r="24" spans="1:11" ht="17.399999999999999" customHeight="1">
      <c r="A24" s="14" t="s">
        <v>10</v>
      </c>
      <c r="B24" s="54"/>
      <c r="C24" s="15">
        <v>577515</v>
      </c>
      <c r="D24" s="15">
        <v>550000</v>
      </c>
      <c r="E24" s="16">
        <f t="shared" ref="E24" si="0">C24/D24</f>
        <v>1.0500272727272728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1836230</v>
      </c>
      <c r="D34" s="18">
        <f>SUM(D22:D33)</f>
        <v>1650000</v>
      </c>
      <c r="E34" s="19">
        <f t="shared" ref="E34:E35" si="1">C34/D34</f>
        <v>1.1128666666666667</v>
      </c>
      <c r="F34" s="57"/>
    </row>
    <row r="35" spans="1:6" ht="17.5">
      <c r="A35" s="17" t="s">
        <v>21</v>
      </c>
      <c r="B35" s="10"/>
      <c r="C35" s="18">
        <f>C34/3</f>
        <v>612076.66666666663</v>
      </c>
      <c r="D35" s="18">
        <f>D34/3</f>
        <v>550000</v>
      </c>
      <c r="E35" s="19">
        <f t="shared" si="1"/>
        <v>1.1128666666666667</v>
      </c>
      <c r="F35" s="20" t="s">
        <v>241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44">
    <tabColor indexed="47"/>
  </sheetPr>
  <dimension ref="A1:K39"/>
  <sheetViews>
    <sheetView view="pageBreakPreview" zoomScale="60" zoomScaleNormal="60" workbookViewId="0">
      <selection activeCell="C35" sqref="C3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62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customHeight="1">
      <c r="A26" s="14" t="s">
        <v>18</v>
      </c>
      <c r="B26" s="54"/>
      <c r="C26" s="15">
        <v>212645</v>
      </c>
      <c r="D26" s="15">
        <v>183333</v>
      </c>
      <c r="E26" s="16">
        <v>1.1598839270616856</v>
      </c>
      <c r="F26" s="56"/>
    </row>
    <row r="27" spans="1:11" ht="17.5">
      <c r="A27" s="14" t="s">
        <v>19</v>
      </c>
      <c r="B27" s="55"/>
      <c r="C27" s="15">
        <v>441735</v>
      </c>
      <c r="D27" s="15">
        <v>500000</v>
      </c>
      <c r="E27" s="16">
        <v>0.88346999999999998</v>
      </c>
      <c r="F27" s="56"/>
    </row>
    <row r="28" spans="1:11" ht="17.5">
      <c r="A28" s="14" t="s">
        <v>8</v>
      </c>
      <c r="B28" s="53">
        <v>2025</v>
      </c>
      <c r="C28" s="15">
        <v>305850</v>
      </c>
      <c r="D28" s="15">
        <v>550000</v>
      </c>
      <c r="E28" s="16">
        <f>C28/D28</f>
        <v>0.55609090909090908</v>
      </c>
      <c r="F28" s="56"/>
    </row>
    <row r="29" spans="1:11" ht="17.5">
      <c r="A29" s="14" t="s">
        <v>9</v>
      </c>
      <c r="B29" s="54"/>
      <c r="C29" s="15">
        <v>268745</v>
      </c>
      <c r="D29" s="15">
        <v>550000</v>
      </c>
      <c r="E29" s="16">
        <v>0.48862727272727274</v>
      </c>
      <c r="F29" s="56"/>
    </row>
    <row r="30" spans="1:11" ht="17.5">
      <c r="A30" s="14" t="s">
        <v>10</v>
      </c>
      <c r="B30" s="55"/>
      <c r="C30" s="15">
        <v>79180</v>
      </c>
      <c r="D30" s="15">
        <v>550000</v>
      </c>
      <c r="E30" s="16">
        <v>0.14396363636363638</v>
      </c>
      <c r="F30" s="56"/>
    </row>
    <row r="31" spans="1:11" ht="17.5">
      <c r="A31" s="17" t="s">
        <v>20</v>
      </c>
      <c r="B31" s="10"/>
      <c r="C31" s="18">
        <f>SUM(C22:C30)</f>
        <v>1308155</v>
      </c>
      <c r="D31" s="18">
        <f>SUM(D22:D30)</f>
        <v>2333333</v>
      </c>
      <c r="E31" s="19">
        <f>C31/D31</f>
        <v>0.56063793723399102</v>
      </c>
      <c r="F31" s="57"/>
    </row>
    <row r="32" spans="1:11" ht="17.5">
      <c r="A32" s="17" t="s">
        <v>21</v>
      </c>
      <c r="B32" s="10"/>
      <c r="C32" s="18">
        <f>C31/5</f>
        <v>261631</v>
      </c>
      <c r="D32" s="18">
        <f>D31/5</f>
        <v>466666.6</v>
      </c>
      <c r="E32" s="19">
        <f>C32/D32</f>
        <v>0.56063793723399102</v>
      </c>
      <c r="F32" s="30" t="s">
        <v>61</v>
      </c>
    </row>
    <row r="33" spans="1:5">
      <c r="A33" s="8"/>
      <c r="B33" s="21"/>
      <c r="C33" s="8"/>
    </row>
    <row r="34" spans="1:5">
      <c r="A34" s="22"/>
      <c r="B34" s="23"/>
      <c r="C34" s="8"/>
    </row>
    <row r="35" spans="1:5">
      <c r="A35" s="8"/>
      <c r="B35" s="21"/>
      <c r="C35" s="8"/>
      <c r="E35" s="24"/>
    </row>
    <row r="36" spans="1:5">
      <c r="A36" s="2" t="s">
        <v>22</v>
      </c>
      <c r="B36" s="21"/>
      <c r="C36" s="8"/>
    </row>
    <row r="37" spans="1:5" s="25" customFormat="1" ht="17.5">
      <c r="A37" s="2"/>
      <c r="B37" s="21"/>
      <c r="C37" s="8"/>
      <c r="D37" s="2"/>
      <c r="E37" s="2"/>
    </row>
    <row r="38" spans="1:5" ht="17.5">
      <c r="A38" s="3" t="s">
        <v>23</v>
      </c>
      <c r="B38" s="26"/>
      <c r="C38" s="27"/>
    </row>
    <row r="39" spans="1:5">
      <c r="A39" s="24" t="s">
        <v>24</v>
      </c>
      <c r="B39" s="27"/>
      <c r="C39" s="8"/>
    </row>
  </sheetData>
  <sheetProtection selectLockedCells="1" selectUnlockedCells="1"/>
  <mergeCells count="4">
    <mergeCell ref="C1:E1"/>
    <mergeCell ref="B22:B27"/>
    <mergeCell ref="F22:F31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37">
    <tabColor indexed="47"/>
  </sheetPr>
  <dimension ref="A1:K40"/>
  <sheetViews>
    <sheetView view="pageBreakPreview" zoomScale="60" zoomScaleNormal="60" workbookViewId="0">
      <selection activeCell="F38" sqref="F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32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31</v>
      </c>
      <c r="B24" s="54"/>
      <c r="C24" s="15">
        <v>139765</v>
      </c>
      <c r="D24" s="15">
        <v>233333</v>
      </c>
      <c r="E24" s="16">
        <v>0.59899371284816116</v>
      </c>
      <c r="F24" s="56"/>
    </row>
    <row r="25" spans="1:11" ht="17.399999999999999" customHeight="1">
      <c r="A25" s="14" t="s">
        <v>17</v>
      </c>
      <c r="B25" s="54"/>
      <c r="C25" s="15">
        <v>179760</v>
      </c>
      <c r="D25" s="15">
        <v>500000</v>
      </c>
      <c r="E25" s="16">
        <v>0.35952000000000001</v>
      </c>
      <c r="F25" s="56"/>
    </row>
    <row r="26" spans="1:11" ht="17.399999999999999" customHeight="1">
      <c r="A26" s="14" t="s">
        <v>18</v>
      </c>
      <c r="B26" s="54"/>
      <c r="C26" s="15">
        <v>255625</v>
      </c>
      <c r="D26" s="15">
        <v>500000</v>
      </c>
      <c r="E26" s="16">
        <v>0.51124999999999998</v>
      </c>
      <c r="F26" s="56"/>
    </row>
    <row r="27" spans="1:11" ht="17.5">
      <c r="A27" s="14" t="s">
        <v>19</v>
      </c>
      <c r="B27" s="55"/>
      <c r="C27" s="15">
        <v>198560</v>
      </c>
      <c r="D27" s="15">
        <v>500000</v>
      </c>
      <c r="E27" s="16">
        <f>C27/D27</f>
        <v>0.39711999999999997</v>
      </c>
      <c r="F27" s="56"/>
    </row>
    <row r="28" spans="1:11" ht="17.5">
      <c r="A28" s="14" t="s">
        <v>8</v>
      </c>
      <c r="B28" s="53">
        <v>2025</v>
      </c>
      <c r="C28" s="15">
        <v>333130</v>
      </c>
      <c r="D28" s="15">
        <v>550000</v>
      </c>
      <c r="E28" s="16">
        <f>C28/D28</f>
        <v>0.60569090909090906</v>
      </c>
      <c r="F28" s="56"/>
    </row>
    <row r="29" spans="1:11" ht="17.5">
      <c r="A29" s="14" t="s">
        <v>9</v>
      </c>
      <c r="B29" s="54"/>
      <c r="C29" s="15">
        <v>80580</v>
      </c>
      <c r="D29" s="15">
        <v>550000</v>
      </c>
      <c r="E29" s="16">
        <v>0.14650909090909092</v>
      </c>
      <c r="F29" s="56"/>
    </row>
    <row r="30" spans="1:11" ht="17.5">
      <c r="A30" s="14" t="s">
        <v>10</v>
      </c>
      <c r="B30" s="55"/>
      <c r="C30" s="15">
        <v>232660</v>
      </c>
      <c r="D30" s="15">
        <v>550000</v>
      </c>
      <c r="E30" s="16">
        <v>0.42301818181818179</v>
      </c>
      <c r="F30" s="56"/>
    </row>
    <row r="31" spans="1:11" ht="17.5">
      <c r="A31" s="14" t="s">
        <v>11</v>
      </c>
      <c r="B31" s="46"/>
      <c r="C31" s="15">
        <v>478975</v>
      </c>
      <c r="D31" s="15">
        <v>550000</v>
      </c>
      <c r="E31" s="16">
        <f>C31/D31</f>
        <v>0.8708636363636364</v>
      </c>
      <c r="F31" s="56"/>
    </row>
    <row r="32" spans="1:11" ht="17.5">
      <c r="A32" s="17" t="s">
        <v>20</v>
      </c>
      <c r="B32" s="10"/>
      <c r="C32" s="18">
        <f>SUM(C22:C31)</f>
        <v>1899055</v>
      </c>
      <c r="D32" s="18">
        <f>SUM(D22:D31)</f>
        <v>3933333</v>
      </c>
      <c r="E32" s="19">
        <f>C32/D32</f>
        <v>0.48281063413649444</v>
      </c>
      <c r="F32" s="57"/>
    </row>
    <row r="33" spans="1:6" ht="17.5">
      <c r="A33" s="17" t="s">
        <v>21</v>
      </c>
      <c r="B33" s="10"/>
      <c r="C33" s="18">
        <f>C32/8</f>
        <v>237381.875</v>
      </c>
      <c r="D33" s="18">
        <f>D32/8</f>
        <v>491666.625</v>
      </c>
      <c r="E33" s="19">
        <f>C33/D33</f>
        <v>0.48281063413649444</v>
      </c>
      <c r="F33" s="28" t="s">
        <v>30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B22:B27"/>
    <mergeCell ref="F22:F32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indexed="47"/>
  </sheetPr>
  <dimension ref="A1:K42"/>
  <sheetViews>
    <sheetView view="pageBreakPreview" zoomScale="70" zoomScaleNormal="60" zoomScaleSheetLayoutView="70" workbookViewId="0">
      <selection activeCell="F39" sqref="F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222463</v>
      </c>
      <c r="D22" s="15">
        <v>500000</v>
      </c>
      <c r="E22" s="16">
        <v>0.44492599999999999</v>
      </c>
      <c r="F22" s="56" t="s">
        <v>93</v>
      </c>
    </row>
    <row r="23" spans="1:11" ht="17.399999999999999" customHeight="1">
      <c r="A23" s="14" t="s">
        <v>9</v>
      </c>
      <c r="B23" s="54"/>
      <c r="C23" s="15">
        <v>140860</v>
      </c>
      <c r="D23" s="15">
        <v>500000</v>
      </c>
      <c r="E23" s="16">
        <v>0.28172000000000003</v>
      </c>
      <c r="F23" s="56"/>
    </row>
    <row r="24" spans="1:11" ht="17.399999999999999" customHeight="1">
      <c r="A24" s="14" t="s">
        <v>10</v>
      </c>
      <c r="B24" s="54"/>
      <c r="C24" s="15">
        <v>130470</v>
      </c>
      <c r="D24" s="15">
        <v>500000</v>
      </c>
      <c r="E24" s="16">
        <v>0.26094000000000001</v>
      </c>
      <c r="F24" s="56"/>
    </row>
    <row r="25" spans="1:11" ht="17.399999999999999" customHeight="1">
      <c r="A25" s="14" t="s">
        <v>11</v>
      </c>
      <c r="B25" s="54"/>
      <c r="C25" s="15">
        <v>470015</v>
      </c>
      <c r="D25" s="15">
        <v>500000</v>
      </c>
      <c r="E25" s="16">
        <v>0.94003000000000003</v>
      </c>
      <c r="F25" s="56"/>
    </row>
    <row r="26" spans="1:11" ht="17.399999999999999" customHeight="1">
      <c r="A26" s="14" t="s">
        <v>12</v>
      </c>
      <c r="B26" s="54"/>
      <c r="C26" s="15">
        <v>431785</v>
      </c>
      <c r="D26" s="15">
        <v>500000</v>
      </c>
      <c r="E26" s="16">
        <v>0.86356999999999995</v>
      </c>
      <c r="F26" s="56"/>
    </row>
    <row r="27" spans="1:11" ht="17.399999999999999" customHeight="1">
      <c r="A27" s="14" t="s">
        <v>13</v>
      </c>
      <c r="B27" s="54"/>
      <c r="C27" s="15">
        <v>297430</v>
      </c>
      <c r="D27" s="15">
        <v>500000</v>
      </c>
      <c r="E27" s="16">
        <v>0.59486000000000006</v>
      </c>
      <c r="F27" s="56"/>
    </row>
    <row r="28" spans="1:11" ht="17.399999999999999" customHeight="1">
      <c r="A28" s="14" t="s">
        <v>14</v>
      </c>
      <c r="B28" s="54"/>
      <c r="C28" s="15">
        <v>229950</v>
      </c>
      <c r="D28" s="15">
        <v>500000</v>
      </c>
      <c r="E28" s="16">
        <v>0.45989999999999998</v>
      </c>
      <c r="F28" s="56"/>
    </row>
    <row r="29" spans="1:11" ht="17.399999999999999" customHeight="1">
      <c r="A29" s="14" t="s">
        <v>15</v>
      </c>
      <c r="B29" s="54"/>
      <c r="C29" s="15">
        <v>101665</v>
      </c>
      <c r="D29" s="15">
        <v>500000</v>
      </c>
      <c r="E29" s="16">
        <v>0.20333000000000001</v>
      </c>
      <c r="F29" s="56"/>
    </row>
    <row r="30" spans="1:11" ht="17.399999999999999" customHeight="1">
      <c r="A30" s="14" t="s">
        <v>16</v>
      </c>
      <c r="B30" s="54"/>
      <c r="C30" s="15">
        <v>172755</v>
      </c>
      <c r="D30" s="15">
        <v>500000</v>
      </c>
      <c r="E30" s="16">
        <v>0.34550999999999998</v>
      </c>
      <c r="F30" s="56"/>
    </row>
    <row r="31" spans="1:11" ht="17.399999999999999" customHeight="1">
      <c r="A31" s="14" t="s">
        <v>17</v>
      </c>
      <c r="B31" s="54"/>
      <c r="C31" s="15">
        <v>192355</v>
      </c>
      <c r="D31" s="15">
        <v>500000</v>
      </c>
      <c r="E31" s="16">
        <v>0.38471</v>
      </c>
      <c r="F31" s="56"/>
    </row>
    <row r="32" spans="1:11" ht="17.399999999999999" customHeight="1">
      <c r="A32" s="14" t="s">
        <v>18</v>
      </c>
      <c r="B32" s="54"/>
      <c r="C32" s="15">
        <v>541685</v>
      </c>
      <c r="D32" s="15">
        <v>500000</v>
      </c>
      <c r="E32" s="16">
        <v>1.0833699999999999</v>
      </c>
      <c r="F32" s="56"/>
    </row>
    <row r="33" spans="1:6" ht="17.5">
      <c r="A33" s="14" t="s">
        <v>19</v>
      </c>
      <c r="B33" s="55"/>
      <c r="C33" s="15">
        <v>197955</v>
      </c>
      <c r="D33" s="15">
        <v>500000</v>
      </c>
      <c r="E33" s="16">
        <v>0.39590999999999998</v>
      </c>
      <c r="F33" s="56"/>
    </row>
    <row r="34" spans="1:6" ht="17.5">
      <c r="A34" s="17" t="s">
        <v>20</v>
      </c>
      <c r="B34" s="10"/>
      <c r="C34" s="18">
        <f>SUM(C22:C33)</f>
        <v>3129388</v>
      </c>
      <c r="D34" s="18">
        <f>SUM(D22:D33)</f>
        <v>6000000</v>
      </c>
      <c r="E34" s="19">
        <f t="shared" ref="E34:E35" si="0">C34/D34</f>
        <v>0.52156466666666668</v>
      </c>
      <c r="F34" s="57"/>
    </row>
    <row r="35" spans="1:6" ht="17.5">
      <c r="A35" s="17" t="s">
        <v>21</v>
      </c>
      <c r="B35" s="10"/>
      <c r="C35" s="18">
        <f>C34/12</f>
        <v>260782.33333333334</v>
      </c>
      <c r="D35" s="18">
        <f>D34/12</f>
        <v>500000</v>
      </c>
      <c r="E35" s="19">
        <f t="shared" si="0"/>
        <v>0.52156466666666668</v>
      </c>
      <c r="F35" s="20" t="s">
        <v>94</v>
      </c>
    </row>
    <row r="36" spans="1:6">
      <c r="A36" s="8"/>
      <c r="B36" s="21"/>
      <c r="C36" s="8"/>
    </row>
    <row r="37" spans="1:6">
      <c r="A37" s="22" t="s">
        <v>76</v>
      </c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38">
    <tabColor indexed="47"/>
  </sheetPr>
  <dimension ref="A1:K40"/>
  <sheetViews>
    <sheetView view="pageBreakPreview" zoomScale="60" zoomScaleNormal="6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28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27</v>
      </c>
      <c r="B24" s="54"/>
      <c r="C24" s="15">
        <v>126265</v>
      </c>
      <c r="D24" s="15">
        <v>216666</v>
      </c>
      <c r="E24" s="16">
        <f>C24/D24</f>
        <v>0.58276333157948179</v>
      </c>
      <c r="F24" s="56"/>
    </row>
    <row r="25" spans="1:11" ht="17.399999999999999" customHeight="1">
      <c r="A25" s="14" t="s">
        <v>17</v>
      </c>
      <c r="B25" s="54"/>
      <c r="C25" s="15">
        <v>372215</v>
      </c>
      <c r="D25" s="15">
        <v>500000</v>
      </c>
      <c r="E25" s="16">
        <v>0.74443000000000004</v>
      </c>
      <c r="F25" s="56"/>
    </row>
    <row r="26" spans="1:11" ht="17.399999999999999" customHeight="1">
      <c r="A26" s="14" t="s">
        <v>18</v>
      </c>
      <c r="B26" s="54"/>
      <c r="C26" s="15">
        <v>301430</v>
      </c>
      <c r="D26" s="15">
        <v>500000</v>
      </c>
      <c r="E26" s="16">
        <v>0.60285999999999995</v>
      </c>
      <c r="F26" s="56"/>
    </row>
    <row r="27" spans="1:11" ht="17.5">
      <c r="A27" s="14" t="s">
        <v>19</v>
      </c>
      <c r="B27" s="55"/>
      <c r="C27" s="15">
        <v>308830</v>
      </c>
      <c r="D27" s="15">
        <v>500000</v>
      </c>
      <c r="E27" s="16">
        <v>0.61765999999999999</v>
      </c>
      <c r="F27" s="56"/>
    </row>
    <row r="28" spans="1:11" ht="17.5">
      <c r="A28" s="14" t="s">
        <v>8</v>
      </c>
      <c r="B28" s="53">
        <v>2025</v>
      </c>
      <c r="C28" s="15">
        <v>335540</v>
      </c>
      <c r="D28" s="15">
        <v>550000</v>
      </c>
      <c r="E28" s="16">
        <f>C28/D28</f>
        <v>0.61007272727272732</v>
      </c>
      <c r="F28" s="56"/>
    </row>
    <row r="29" spans="1:11" ht="17.5">
      <c r="A29" s="14" t="s">
        <v>9</v>
      </c>
      <c r="B29" s="54"/>
      <c r="C29" s="15">
        <v>168845</v>
      </c>
      <c r="D29" s="15">
        <v>550000</v>
      </c>
      <c r="E29" s="16">
        <v>0.30699090909090909</v>
      </c>
      <c r="F29" s="56"/>
    </row>
    <row r="30" spans="1:11" ht="17.5">
      <c r="A30" s="14" t="s">
        <v>10</v>
      </c>
      <c r="B30" s="55"/>
      <c r="C30" s="15">
        <v>304835</v>
      </c>
      <c r="D30" s="15">
        <v>550000</v>
      </c>
      <c r="E30" s="16">
        <v>0.5542454545454546</v>
      </c>
      <c r="F30" s="56"/>
    </row>
    <row r="31" spans="1:11" ht="17.5">
      <c r="A31" s="14" t="s">
        <v>261</v>
      </c>
      <c r="B31" s="47"/>
      <c r="C31" s="15">
        <v>690265</v>
      </c>
      <c r="D31" s="15">
        <v>550000</v>
      </c>
      <c r="E31" s="16">
        <v>1.26</v>
      </c>
      <c r="F31" s="56"/>
    </row>
    <row r="32" spans="1:11" ht="17.5">
      <c r="A32" s="17" t="s">
        <v>20</v>
      </c>
      <c r="B32" s="10"/>
      <c r="C32" s="18">
        <f>SUM(C22:C31)</f>
        <v>2608225</v>
      </c>
      <c r="D32" s="18">
        <f>SUM(D22:D31)</f>
        <v>3916666</v>
      </c>
      <c r="E32" s="19">
        <f>C32/D32</f>
        <v>0.66592990058381285</v>
      </c>
      <c r="F32" s="57"/>
    </row>
    <row r="33" spans="1:6" ht="17.5">
      <c r="A33" s="17" t="s">
        <v>21</v>
      </c>
      <c r="B33" s="10"/>
      <c r="C33" s="18">
        <f>C32/8</f>
        <v>326028.125</v>
      </c>
      <c r="D33" s="18">
        <f>D32/8</f>
        <v>489583.25</v>
      </c>
      <c r="E33" s="19">
        <f>C33/D33</f>
        <v>0.66592990058381285</v>
      </c>
      <c r="F33" s="28" t="s">
        <v>26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B22:B27"/>
    <mergeCell ref="F22:F32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 codeName="Sheet62">
    <tabColor indexed="47"/>
  </sheetPr>
  <dimension ref="A1:K42"/>
  <sheetViews>
    <sheetView view="pageBreakPreview" zoomScale="70" zoomScaleNormal="60" zoomScaleSheetLayoutView="70" workbookViewId="0">
      <selection activeCell="E40" sqref="E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185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40">
        <v>0</v>
      </c>
      <c r="D25" s="40">
        <v>99999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40">
        <v>55480</v>
      </c>
      <c r="D26" s="40">
        <v>500000</v>
      </c>
      <c r="E26" s="16">
        <v>0.11096</v>
      </c>
      <c r="F26" s="56"/>
    </row>
    <row r="27" spans="1:11" ht="17.399999999999999" customHeight="1">
      <c r="A27" s="14" t="s">
        <v>8</v>
      </c>
      <c r="B27" s="60">
        <v>2025</v>
      </c>
      <c r="C27" s="40">
        <v>41185</v>
      </c>
      <c r="D27" s="40">
        <v>550000</v>
      </c>
      <c r="E27" s="16">
        <v>7.4881818181818188E-2</v>
      </c>
      <c r="F27" s="56"/>
    </row>
    <row r="28" spans="1:11" ht="17.399999999999999" customHeight="1">
      <c r="A28" s="14" t="s">
        <v>9</v>
      </c>
      <c r="B28" s="60"/>
      <c r="C28" s="40">
        <v>62480</v>
      </c>
      <c r="D28" s="40">
        <v>550000</v>
      </c>
      <c r="E28" s="16">
        <v>0.11360000000000001</v>
      </c>
      <c r="F28" s="56"/>
    </row>
    <row r="29" spans="1:11" ht="17.399999999999999" customHeight="1">
      <c r="A29" s="14" t="s">
        <v>10</v>
      </c>
      <c r="B29" s="60"/>
      <c r="C29" s="40">
        <v>51285</v>
      </c>
      <c r="D29" s="15">
        <v>550000</v>
      </c>
      <c r="E29" s="16">
        <f t="shared" ref="E29:E35" si="0">C29/D29</f>
        <v>9.3245454545454548E-2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210430</v>
      </c>
      <c r="D34" s="18">
        <f>SUM(D22:D33)</f>
        <v>2249999</v>
      </c>
      <c r="E34" s="19">
        <f t="shared" si="0"/>
        <v>9.3524486010882674E-2</v>
      </c>
      <c r="F34" s="57"/>
    </row>
    <row r="35" spans="1:6" ht="17.5">
      <c r="A35" s="17" t="s">
        <v>21</v>
      </c>
      <c r="B35" s="10"/>
      <c r="C35" s="18">
        <f>C34/5</f>
        <v>42086</v>
      </c>
      <c r="D35" s="18">
        <f>D34/5</f>
        <v>449999.8</v>
      </c>
      <c r="E35" s="19">
        <f t="shared" si="0"/>
        <v>9.3524486010882674E-2</v>
      </c>
      <c r="F35" s="20">
        <v>45621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63">
    <tabColor indexed="47"/>
  </sheetPr>
  <dimension ref="A1:K42"/>
  <sheetViews>
    <sheetView view="pageBreakPreview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188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40">
        <v>0</v>
      </c>
      <c r="D25" s="40">
        <v>83333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40">
        <v>25285</v>
      </c>
      <c r="D26" s="40">
        <v>500000</v>
      </c>
      <c r="E26" s="16">
        <v>5.0569999999999997E-2</v>
      </c>
      <c r="F26" s="56"/>
    </row>
    <row r="27" spans="1:11" ht="17.399999999999999" customHeight="1">
      <c r="A27" s="14" t="s">
        <v>8</v>
      </c>
      <c r="B27" s="60">
        <v>2025</v>
      </c>
      <c r="C27" s="40">
        <v>19190</v>
      </c>
      <c r="D27" s="40">
        <v>550000</v>
      </c>
      <c r="E27" s="16">
        <v>3.489090909090909E-2</v>
      </c>
      <c r="F27" s="56"/>
    </row>
    <row r="28" spans="1:11" ht="17.399999999999999" customHeight="1">
      <c r="A28" s="14" t="s">
        <v>9</v>
      </c>
      <c r="B28" s="60"/>
      <c r="C28" s="40">
        <v>44385</v>
      </c>
      <c r="D28" s="40">
        <v>550000</v>
      </c>
      <c r="E28" s="16">
        <v>8.0699999999999994E-2</v>
      </c>
      <c r="F28" s="56"/>
    </row>
    <row r="29" spans="1:11" ht="17.399999999999999" customHeight="1">
      <c r="A29" s="14" t="s">
        <v>10</v>
      </c>
      <c r="B29" s="60"/>
      <c r="C29" s="40">
        <v>41490</v>
      </c>
      <c r="D29" s="15">
        <v>550000</v>
      </c>
      <c r="E29" s="16">
        <f t="shared" ref="E29:E35" si="0">C29/D29</f>
        <v>7.5436363636363635E-2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130350</v>
      </c>
      <c r="D34" s="18">
        <f>SUM(D22:D33)</f>
        <v>2233333</v>
      </c>
      <c r="E34" s="19">
        <f t="shared" si="0"/>
        <v>5.8365680353086619E-2</v>
      </c>
      <c r="F34" s="57"/>
    </row>
    <row r="35" spans="1:6" ht="17.5">
      <c r="A35" s="17" t="s">
        <v>21</v>
      </c>
      <c r="B35" s="10"/>
      <c r="C35" s="18">
        <f>C34/5</f>
        <v>26070</v>
      </c>
      <c r="D35" s="18">
        <f>D34/5</f>
        <v>446666.6</v>
      </c>
      <c r="E35" s="19">
        <f t="shared" si="0"/>
        <v>5.8365680353086626E-2</v>
      </c>
      <c r="F35" s="20">
        <v>45622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47">
    <tabColor indexed="47"/>
  </sheetPr>
  <dimension ref="A1:K40"/>
  <sheetViews>
    <sheetView view="pageBreakPreview" zoomScale="60" zoomScaleNormal="60" workbookViewId="0">
      <selection activeCell="E35" sqref="E3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41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40</v>
      </c>
      <c r="B24" s="54"/>
      <c r="C24" s="15">
        <v>72590</v>
      </c>
      <c r="D24" s="15">
        <v>133333</v>
      </c>
      <c r="E24" s="16">
        <f>C24/D24</f>
        <v>0.5444263610659027</v>
      </c>
      <c r="F24" s="56"/>
    </row>
    <row r="25" spans="1:11" ht="17.399999999999999" customHeight="1">
      <c r="A25" s="14" t="s">
        <v>17</v>
      </c>
      <c r="B25" s="54"/>
      <c r="C25" s="15">
        <v>305240</v>
      </c>
      <c r="D25" s="15">
        <v>500000</v>
      </c>
      <c r="E25" s="16">
        <v>0.61048000000000002</v>
      </c>
      <c r="F25" s="56"/>
    </row>
    <row r="26" spans="1:11" ht="17.399999999999999" customHeight="1">
      <c r="A26" s="14" t="s">
        <v>18</v>
      </c>
      <c r="B26" s="54"/>
      <c r="C26" s="15">
        <v>403345</v>
      </c>
      <c r="D26" s="15">
        <v>500000</v>
      </c>
      <c r="E26" s="16">
        <v>0.80669000000000002</v>
      </c>
      <c r="F26" s="56"/>
    </row>
    <row r="27" spans="1:11" ht="17.5">
      <c r="A27" s="14" t="s">
        <v>19</v>
      </c>
      <c r="B27" s="55"/>
      <c r="C27" s="15">
        <v>149275</v>
      </c>
      <c r="D27" s="15">
        <v>500000</v>
      </c>
      <c r="E27" s="16">
        <f>C27/D27</f>
        <v>0.29854999999999998</v>
      </c>
      <c r="F27" s="56"/>
    </row>
    <row r="28" spans="1:11" ht="17.5">
      <c r="A28" s="14" t="s">
        <v>8</v>
      </c>
      <c r="B28" s="53">
        <v>2025</v>
      </c>
      <c r="C28" s="15">
        <v>509920</v>
      </c>
      <c r="D28" s="15">
        <v>550000</v>
      </c>
      <c r="E28" s="16">
        <f>C28/D28</f>
        <v>0.92712727272727269</v>
      </c>
      <c r="F28" s="56"/>
    </row>
    <row r="29" spans="1:11" ht="17.5">
      <c r="A29" s="14" t="s">
        <v>9</v>
      </c>
      <c r="B29" s="54"/>
      <c r="C29" s="15">
        <v>77185</v>
      </c>
      <c r="D29" s="15">
        <v>600000</v>
      </c>
      <c r="E29" s="16">
        <v>0.12864166666666665</v>
      </c>
      <c r="F29" s="56"/>
    </row>
    <row r="30" spans="1:11" ht="17.5">
      <c r="A30" s="14" t="s">
        <v>10</v>
      </c>
      <c r="B30" s="55"/>
      <c r="C30" s="15">
        <v>452515</v>
      </c>
      <c r="D30" s="15">
        <v>600000</v>
      </c>
      <c r="E30" s="16">
        <v>0.7541916666666667</v>
      </c>
      <c r="F30" s="56"/>
    </row>
    <row r="31" spans="1:11" ht="17.5">
      <c r="A31" s="14" t="s">
        <v>261</v>
      </c>
      <c r="B31" s="46"/>
      <c r="C31" s="15">
        <v>853930</v>
      </c>
      <c r="D31" s="15">
        <v>650000</v>
      </c>
      <c r="E31" s="16">
        <f>C31/D31</f>
        <v>1.3137384615384615</v>
      </c>
      <c r="F31" s="56"/>
    </row>
    <row r="32" spans="1:11" ht="17.5">
      <c r="A32" s="17" t="s">
        <v>20</v>
      </c>
      <c r="B32" s="10"/>
      <c r="C32" s="18">
        <f>SUM(C22:C31)</f>
        <v>2824000</v>
      </c>
      <c r="D32" s="18">
        <f>SUM(D22:D31)</f>
        <v>4033333</v>
      </c>
      <c r="E32" s="19">
        <f>C32/D32</f>
        <v>0.70016534712110312</v>
      </c>
      <c r="F32" s="57"/>
    </row>
    <row r="33" spans="1:6" ht="17.5">
      <c r="A33" s="17" t="s">
        <v>21</v>
      </c>
      <c r="B33" s="10"/>
      <c r="C33" s="18">
        <f>C32/8</f>
        <v>353000</v>
      </c>
      <c r="D33" s="18">
        <f>D32/8</f>
        <v>504166.625</v>
      </c>
      <c r="E33" s="19">
        <f>C33/D33</f>
        <v>0.70016534712110312</v>
      </c>
      <c r="F33" s="28" t="s">
        <v>39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B22:B27"/>
    <mergeCell ref="F22:F32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64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190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40">
        <v>0</v>
      </c>
      <c r="D25" s="40">
        <v>161290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40">
        <v>36650</v>
      </c>
      <c r="D26" s="40">
        <v>500000</v>
      </c>
      <c r="E26" s="16">
        <v>7.3300000000000004E-2</v>
      </c>
      <c r="F26" s="56"/>
    </row>
    <row r="27" spans="1:11" ht="17.399999999999999" customHeight="1">
      <c r="A27" s="14" t="s">
        <v>8</v>
      </c>
      <c r="B27" s="60">
        <v>2025</v>
      </c>
      <c r="C27" s="40">
        <v>72180</v>
      </c>
      <c r="D27" s="40">
        <v>550000</v>
      </c>
      <c r="E27" s="16">
        <v>0.13123636363636362</v>
      </c>
      <c r="F27" s="56"/>
    </row>
    <row r="28" spans="1:11" ht="17.399999999999999" customHeight="1">
      <c r="A28" s="14" t="s">
        <v>9</v>
      </c>
      <c r="B28" s="60"/>
      <c r="C28" s="40">
        <v>28995</v>
      </c>
      <c r="D28" s="40">
        <v>550000</v>
      </c>
      <c r="E28" s="16">
        <v>5.2718181818181817E-2</v>
      </c>
      <c r="F28" s="56"/>
    </row>
    <row r="29" spans="1:11" ht="17.399999999999999" customHeight="1">
      <c r="A29" s="14" t="s">
        <v>10</v>
      </c>
      <c r="B29" s="60"/>
      <c r="C29" s="40">
        <v>32995</v>
      </c>
      <c r="D29" s="15">
        <v>550000</v>
      </c>
      <c r="E29" s="16">
        <f t="shared" ref="E29:E35" si="0">C29/D29</f>
        <v>5.9990909090909088E-2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170820</v>
      </c>
      <c r="D34" s="18">
        <f>SUM(D22:D33)</f>
        <v>2311290</v>
      </c>
      <c r="E34" s="19">
        <f t="shared" si="0"/>
        <v>7.3906779331022937E-2</v>
      </c>
      <c r="F34" s="57"/>
    </row>
    <row r="35" spans="1:6" ht="17.5">
      <c r="A35" s="17" t="s">
        <v>21</v>
      </c>
      <c r="B35" s="10"/>
      <c r="C35" s="18">
        <f>C34/5</f>
        <v>34164</v>
      </c>
      <c r="D35" s="18">
        <f>D34/5</f>
        <v>462258</v>
      </c>
      <c r="E35" s="19">
        <f t="shared" si="0"/>
        <v>7.3906779331022937E-2</v>
      </c>
      <c r="F35" s="20">
        <v>45617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61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184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15">
        <v>0</v>
      </c>
      <c r="D25" s="15">
        <v>161290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39"/>
      <c r="D26" s="15">
        <v>500000</v>
      </c>
      <c r="E26" s="16">
        <v>0</v>
      </c>
      <c r="F26" s="56"/>
    </row>
    <row r="27" spans="1:11" ht="17.399999999999999" customHeight="1">
      <c r="A27" s="14" t="s">
        <v>8</v>
      </c>
      <c r="B27" s="60">
        <v>2025</v>
      </c>
      <c r="C27" s="15">
        <v>0</v>
      </c>
      <c r="D27" s="15">
        <v>550000</v>
      </c>
      <c r="E27" s="16">
        <f t="shared" ref="E27:E35" si="0">C27/D27</f>
        <v>0</v>
      </c>
      <c r="F27" s="56"/>
    </row>
    <row r="28" spans="1:11" ht="17.399999999999999" customHeight="1">
      <c r="A28" s="14" t="s">
        <v>9</v>
      </c>
      <c r="B28" s="60"/>
      <c r="C28" s="15">
        <v>38380</v>
      </c>
      <c r="D28" s="15">
        <v>550000</v>
      </c>
      <c r="E28" s="16">
        <f t="shared" si="0"/>
        <v>6.9781818181818181E-2</v>
      </c>
      <c r="F28" s="56"/>
    </row>
    <row r="29" spans="1:11" ht="17.399999999999999" customHeight="1">
      <c r="A29" s="14" t="s">
        <v>10</v>
      </c>
      <c r="B29" s="60"/>
      <c r="C29" s="15">
        <v>41385</v>
      </c>
      <c r="D29" s="15">
        <v>550000</v>
      </c>
      <c r="E29" s="16">
        <f t="shared" si="0"/>
        <v>7.5245454545454546E-2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79765</v>
      </c>
      <c r="D34" s="18">
        <f>SUM(D22:D33)</f>
        <v>2311290</v>
      </c>
      <c r="E34" s="19">
        <f t="shared" si="0"/>
        <v>3.4511030636570919E-2</v>
      </c>
      <c r="F34" s="57"/>
    </row>
    <row r="35" spans="1:6" ht="17.5">
      <c r="A35" s="17" t="s">
        <v>21</v>
      </c>
      <c r="B35" s="10"/>
      <c r="C35" s="18">
        <f>C34/5</f>
        <v>15953</v>
      </c>
      <c r="D35" s="18">
        <f>D34/5</f>
        <v>462258</v>
      </c>
      <c r="E35" s="19">
        <f t="shared" si="0"/>
        <v>3.4511030636570919E-2</v>
      </c>
      <c r="F35" s="20">
        <v>45617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60">
    <tabColor indexed="47"/>
  </sheetPr>
  <dimension ref="A1:K42"/>
  <sheetViews>
    <sheetView view="pageBreakPreview" zoomScale="70" zoomScaleNormal="60" zoomScaleSheetLayoutView="7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266129</v>
      </c>
      <c r="E22" s="16">
        <v>0</v>
      </c>
      <c r="F22" s="56" t="s">
        <v>182</v>
      </c>
    </row>
    <row r="23" spans="1:11" ht="17.399999999999999" customHeight="1">
      <c r="A23" s="14" t="s">
        <v>9</v>
      </c>
      <c r="B23" s="54"/>
      <c r="C23" s="15">
        <v>0</v>
      </c>
      <c r="D23" s="15">
        <v>550000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48280</v>
      </c>
      <c r="D24" s="15">
        <v>550000</v>
      </c>
      <c r="E24" s="16">
        <f t="shared" ref="E24:E35" si="0">C24/D24</f>
        <v>8.7781818181818183E-2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48280</v>
      </c>
      <c r="D34" s="18">
        <f>SUM(D22:D33)</f>
        <v>1366129</v>
      </c>
      <c r="E34" s="19">
        <f t="shared" si="0"/>
        <v>3.5340732829769371E-2</v>
      </c>
      <c r="F34" s="57"/>
    </row>
    <row r="35" spans="1:6" ht="19">
      <c r="A35" s="17" t="s">
        <v>21</v>
      </c>
      <c r="B35" s="10"/>
      <c r="C35" s="18">
        <f>C34/3</f>
        <v>16093.333333333334</v>
      </c>
      <c r="D35" s="18">
        <f>D34/3</f>
        <v>455376.33333333331</v>
      </c>
      <c r="E35" s="19">
        <f t="shared" si="0"/>
        <v>3.5340732829769371E-2</v>
      </c>
      <c r="F35" s="45">
        <v>45674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sheetPr codeName="Sheet25">
    <tabColor indexed="47"/>
  </sheetPr>
  <dimension ref="A1:K40"/>
  <sheetViews>
    <sheetView view="pageBreakPreview" zoomScale="60" zoomScaleNormal="6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82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81</v>
      </c>
    </row>
    <row r="23" spans="1:11" ht="17.399999999999999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hidden="1" customHeight="1">
      <c r="A24" s="14" t="s">
        <v>16</v>
      </c>
      <c r="B24" s="34"/>
      <c r="C24" s="15"/>
      <c r="D24" s="15"/>
      <c r="E24" s="16"/>
      <c r="F24" s="56"/>
    </row>
    <row r="25" spans="1:11" ht="17.399999999999999" customHeight="1">
      <c r="A25" s="14" t="s">
        <v>17</v>
      </c>
      <c r="B25" s="60">
        <v>2024</v>
      </c>
      <c r="C25" s="15">
        <v>59790</v>
      </c>
      <c r="D25" s="15">
        <v>500000</v>
      </c>
      <c r="E25" s="16">
        <f>C25/D25</f>
        <v>0.11958000000000001</v>
      </c>
      <c r="F25" s="56"/>
    </row>
    <row r="26" spans="1:11" ht="17.399999999999999" customHeight="1">
      <c r="A26" s="14" t="s">
        <v>18</v>
      </c>
      <c r="B26" s="60"/>
      <c r="C26" s="15">
        <v>173155</v>
      </c>
      <c r="D26" s="15">
        <v>500000</v>
      </c>
      <c r="E26" s="16">
        <v>0.34631000000000001</v>
      </c>
      <c r="F26" s="56"/>
    </row>
    <row r="27" spans="1:11" ht="17.399999999999999" customHeight="1">
      <c r="A27" s="14" t="s">
        <v>19</v>
      </c>
      <c r="B27" s="60"/>
      <c r="C27" s="15">
        <v>144855</v>
      </c>
      <c r="D27" s="15">
        <v>500000</v>
      </c>
      <c r="E27" s="16">
        <v>0.28971000000000002</v>
      </c>
      <c r="F27" s="56"/>
    </row>
    <row r="28" spans="1:11" ht="17.399999999999999" customHeight="1">
      <c r="A28" s="14" t="s">
        <v>8</v>
      </c>
      <c r="B28" s="53">
        <v>2025</v>
      </c>
      <c r="C28" s="15">
        <v>166660</v>
      </c>
      <c r="D28" s="15">
        <v>550000</v>
      </c>
      <c r="E28" s="16">
        <f>C28/D28</f>
        <v>0.3030181818181818</v>
      </c>
      <c r="F28" s="56"/>
    </row>
    <row r="29" spans="1:11" ht="17.399999999999999" customHeight="1">
      <c r="A29" s="14" t="s">
        <v>9</v>
      </c>
      <c r="B29" s="54"/>
      <c r="C29" s="15">
        <v>50385</v>
      </c>
      <c r="D29" s="15">
        <v>550000</v>
      </c>
      <c r="E29" s="16">
        <v>9.1609090909090904E-2</v>
      </c>
      <c r="F29" s="56"/>
    </row>
    <row r="30" spans="1:11" ht="17.399999999999999" customHeight="1">
      <c r="A30" s="14" t="s">
        <v>10</v>
      </c>
      <c r="B30" s="54"/>
      <c r="C30" s="15">
        <v>241950</v>
      </c>
      <c r="D30" s="15">
        <v>550000</v>
      </c>
      <c r="E30" s="16">
        <v>0.43990909090909092</v>
      </c>
      <c r="F30" s="56"/>
    </row>
    <row r="31" spans="1:11" ht="17.5">
      <c r="A31" s="14" t="s">
        <v>11</v>
      </c>
      <c r="B31" s="55"/>
      <c r="C31" s="15">
        <v>904890</v>
      </c>
      <c r="D31" s="15">
        <v>600000</v>
      </c>
      <c r="E31" s="16">
        <f>C31/D31</f>
        <v>1.5081500000000001</v>
      </c>
      <c r="F31" s="56"/>
    </row>
    <row r="32" spans="1:11" ht="17.5">
      <c r="A32" s="17" t="s">
        <v>20</v>
      </c>
      <c r="B32" s="10"/>
      <c r="C32" s="18">
        <f>SUM(C22:C31)</f>
        <v>1741685</v>
      </c>
      <c r="D32" s="18">
        <f>SUM(D22:D31)</f>
        <v>3750000</v>
      </c>
      <c r="E32" s="19">
        <f>C32/D32</f>
        <v>0.46444933333333333</v>
      </c>
      <c r="F32" s="57"/>
    </row>
    <row r="33" spans="1:6" ht="17.5">
      <c r="A33" s="17" t="s">
        <v>21</v>
      </c>
      <c r="B33" s="10"/>
      <c r="C33" s="18">
        <f>C32/7</f>
        <v>248812.14285714287</v>
      </c>
      <c r="D33" s="18">
        <f>D32/7</f>
        <v>535714.28571428568</v>
      </c>
      <c r="E33" s="19">
        <f>C33/D33</f>
        <v>0.46444933333333338</v>
      </c>
      <c r="F33" s="28" t="s">
        <v>80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F22:F32"/>
    <mergeCell ref="B25:B27"/>
    <mergeCell ref="B28:B31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sheetPr codeName="Sheet23">
    <tabColor indexed="47"/>
  </sheetPr>
  <dimension ref="A1:K39"/>
  <sheetViews>
    <sheetView view="pageBreakPreview" topLeftCell="A4" zoomScale="60" zoomScaleNormal="60" workbookViewId="0">
      <selection activeCell="F37" sqref="F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90</v>
      </c>
    </row>
    <row r="23" spans="1:11" ht="4.25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hidden="1" customHeight="1">
      <c r="A24" s="14"/>
      <c r="B24" s="34"/>
      <c r="C24" s="15"/>
      <c r="D24" s="15"/>
      <c r="E24" s="16"/>
      <c r="F24" s="56"/>
    </row>
    <row r="25" spans="1:11" ht="17.399999999999999" hidden="1" customHeight="1">
      <c r="A25" s="14"/>
      <c r="B25" s="34"/>
      <c r="C25" s="15"/>
      <c r="D25" s="15"/>
      <c r="E25" s="16"/>
      <c r="F25" s="56"/>
    </row>
    <row r="26" spans="1:11" ht="17.399999999999999" customHeight="1">
      <c r="A26" s="14" t="s">
        <v>19</v>
      </c>
      <c r="B26" s="35">
        <v>2024</v>
      </c>
      <c r="C26" s="15">
        <v>594310</v>
      </c>
      <c r="D26" s="15">
        <v>306451</v>
      </c>
      <c r="E26" s="16">
        <v>1.9393312470835469</v>
      </c>
      <c r="F26" s="56"/>
    </row>
    <row r="27" spans="1:11" ht="17.399999999999999" customHeight="1">
      <c r="A27" s="14" t="s">
        <v>8</v>
      </c>
      <c r="B27" s="53">
        <v>2025</v>
      </c>
      <c r="C27" s="15">
        <v>1696675</v>
      </c>
      <c r="D27" s="15">
        <v>550000</v>
      </c>
      <c r="E27" s="16">
        <v>3.0848636363636364</v>
      </c>
      <c r="F27" s="56"/>
    </row>
    <row r="28" spans="1:11" ht="17.399999999999999" customHeight="1">
      <c r="A28" s="14" t="s">
        <v>9</v>
      </c>
      <c r="B28" s="54"/>
      <c r="C28" s="15">
        <v>1621325</v>
      </c>
      <c r="D28" s="15">
        <v>750000</v>
      </c>
      <c r="E28" s="16">
        <v>2.1617666666666668</v>
      </c>
      <c r="F28" s="56"/>
    </row>
    <row r="29" spans="1:11" ht="17.399999999999999" customHeight="1">
      <c r="A29" s="14" t="s">
        <v>10</v>
      </c>
      <c r="B29" s="54"/>
      <c r="C29" s="15">
        <v>990055</v>
      </c>
      <c r="D29" s="15">
        <v>850000</v>
      </c>
      <c r="E29" s="16">
        <v>1.1647705882352941</v>
      </c>
      <c r="F29" s="56"/>
    </row>
    <row r="30" spans="1:11" ht="17.5">
      <c r="A30" s="14" t="s">
        <v>247</v>
      </c>
      <c r="B30" s="55"/>
      <c r="C30" s="15">
        <v>613600</v>
      </c>
      <c r="D30" s="15">
        <v>1000000</v>
      </c>
      <c r="E30" s="16">
        <v>0.61</v>
      </c>
      <c r="F30" s="56"/>
    </row>
    <row r="31" spans="1:11" ht="17.5">
      <c r="A31" s="17" t="s">
        <v>20</v>
      </c>
      <c r="B31" s="10"/>
      <c r="C31" s="18">
        <f>SUM(C22:C30)</f>
        <v>5515965</v>
      </c>
      <c r="D31" s="18">
        <f>SUM(D22:D30)</f>
        <v>3456451</v>
      </c>
      <c r="E31" s="19">
        <f>C31/D31</f>
        <v>1.5958464332345519</v>
      </c>
      <c r="F31" s="57"/>
    </row>
    <row r="32" spans="1:11" ht="17.5">
      <c r="A32" s="17" t="s">
        <v>21</v>
      </c>
      <c r="B32" s="10"/>
      <c r="C32" s="18">
        <f>C31/5</f>
        <v>1103193</v>
      </c>
      <c r="D32" s="18">
        <f>D31/5</f>
        <v>691290.2</v>
      </c>
      <c r="E32" s="19">
        <f>C32/D32</f>
        <v>1.5958464332345519</v>
      </c>
      <c r="F32" s="30" t="s">
        <v>89</v>
      </c>
    </row>
    <row r="33" spans="1:5">
      <c r="A33" s="8"/>
      <c r="B33" s="21"/>
      <c r="C33" s="8"/>
    </row>
    <row r="34" spans="1:5">
      <c r="A34" s="22"/>
      <c r="B34" s="23"/>
      <c r="C34" s="8"/>
    </row>
    <row r="35" spans="1:5">
      <c r="A35" s="8"/>
      <c r="B35" s="21"/>
      <c r="C35" s="8"/>
      <c r="E35" s="24"/>
    </row>
    <row r="36" spans="1:5">
      <c r="A36" s="2" t="s">
        <v>22</v>
      </c>
      <c r="B36" s="21"/>
      <c r="C36" s="8"/>
    </row>
    <row r="37" spans="1:5" s="25" customFormat="1" ht="17.5">
      <c r="A37" s="2"/>
      <c r="B37" s="21"/>
      <c r="C37" s="8"/>
      <c r="D37" s="2"/>
      <c r="E37" s="2"/>
    </row>
    <row r="38" spans="1:5" ht="17.5">
      <c r="A38" s="3" t="s">
        <v>23</v>
      </c>
      <c r="B38" s="26"/>
      <c r="C38" s="27"/>
    </row>
    <row r="39" spans="1:5">
      <c r="A39" s="24" t="s">
        <v>24</v>
      </c>
      <c r="B39" s="27"/>
      <c r="C39" s="8"/>
    </row>
  </sheetData>
  <sheetProtection selectLockedCells="1" selectUnlockedCells="1"/>
  <mergeCells count="3">
    <mergeCell ref="C1:E1"/>
    <mergeCell ref="F22:F31"/>
    <mergeCell ref="B27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sheetPr codeName="Sheet40">
    <tabColor indexed="47"/>
  </sheetPr>
  <dimension ref="A1:K41"/>
  <sheetViews>
    <sheetView view="pageBreakPreview" zoomScale="60" zoomScaleNormal="6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51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50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17</v>
      </c>
      <c r="B25" s="54"/>
      <c r="C25" s="15">
        <v>0</v>
      </c>
      <c r="D25" s="15">
        <v>64516</v>
      </c>
      <c r="E25" s="16">
        <f t="shared" ref="E25:E34" si="0">C25/D25</f>
        <v>0</v>
      </c>
      <c r="F25" s="56"/>
    </row>
    <row r="26" spans="1:11" ht="17.399999999999999" customHeight="1">
      <c r="A26" s="14" t="s">
        <v>18</v>
      </c>
      <c r="B26" s="54"/>
      <c r="C26" s="15">
        <v>281355</v>
      </c>
      <c r="D26" s="15">
        <v>500000</v>
      </c>
      <c r="E26" s="16">
        <f t="shared" si="0"/>
        <v>0.56271000000000004</v>
      </c>
      <c r="F26" s="56"/>
    </row>
    <row r="27" spans="1:11" ht="17.5">
      <c r="A27" s="14" t="s">
        <v>19</v>
      </c>
      <c r="B27" s="55"/>
      <c r="C27" s="15">
        <v>136075</v>
      </c>
      <c r="D27" s="15">
        <v>500000</v>
      </c>
      <c r="E27" s="16">
        <f t="shared" si="0"/>
        <v>0.27215</v>
      </c>
      <c r="F27" s="56"/>
    </row>
    <row r="28" spans="1:11" ht="17.5">
      <c r="A28" s="14" t="s">
        <v>8</v>
      </c>
      <c r="B28" s="53">
        <v>2025</v>
      </c>
      <c r="C28" s="15">
        <v>74885</v>
      </c>
      <c r="D28" s="15">
        <v>550000</v>
      </c>
      <c r="E28" s="16">
        <f t="shared" si="0"/>
        <v>0.13615454545454544</v>
      </c>
      <c r="F28" s="56"/>
    </row>
    <row r="29" spans="1:11" ht="17.5">
      <c r="A29" s="14" t="s">
        <v>9</v>
      </c>
      <c r="B29" s="54"/>
      <c r="C29" s="15">
        <v>468940</v>
      </c>
      <c r="D29" s="15">
        <v>550000</v>
      </c>
      <c r="E29" s="16">
        <v>0.85261818181818183</v>
      </c>
      <c r="F29" s="56"/>
    </row>
    <row r="30" spans="1:11" ht="17.5">
      <c r="A30" s="14" t="s">
        <v>10</v>
      </c>
      <c r="B30" s="55"/>
      <c r="C30" s="15">
        <v>209495</v>
      </c>
      <c r="D30" s="15">
        <v>550000</v>
      </c>
      <c r="E30" s="16">
        <v>0.38090000000000002</v>
      </c>
      <c r="F30" s="56"/>
    </row>
    <row r="31" spans="1:11" ht="17.5">
      <c r="A31" s="14" t="s">
        <v>11</v>
      </c>
      <c r="B31" s="49"/>
      <c r="C31" s="15">
        <v>67085</v>
      </c>
      <c r="D31" s="15">
        <v>550000</v>
      </c>
      <c r="E31" s="16">
        <v>0.12197272727272727</v>
      </c>
      <c r="F31" s="56"/>
    </row>
    <row r="32" spans="1:11" ht="17.5">
      <c r="A32" s="14" t="s">
        <v>12</v>
      </c>
      <c r="B32" s="48"/>
      <c r="C32" s="15">
        <v>142265</v>
      </c>
      <c r="D32" s="15">
        <v>550000</v>
      </c>
      <c r="E32" s="16">
        <f t="shared" si="0"/>
        <v>0.25866363636363637</v>
      </c>
      <c r="F32" s="56"/>
    </row>
    <row r="33" spans="1:6" ht="17.5">
      <c r="A33" s="17" t="s">
        <v>20</v>
      </c>
      <c r="B33" s="10"/>
      <c r="C33" s="18">
        <f>SUM(C22:C32)</f>
        <v>1380100</v>
      </c>
      <c r="D33" s="18">
        <f>SUM(D22:D32)</f>
        <v>3814516</v>
      </c>
      <c r="E33" s="19">
        <f t="shared" si="0"/>
        <v>0.3618021264034546</v>
      </c>
      <c r="F33" s="57"/>
    </row>
    <row r="34" spans="1:6" ht="17.5">
      <c r="A34" s="17" t="s">
        <v>21</v>
      </c>
      <c r="B34" s="10"/>
      <c r="C34" s="18">
        <f>C33/8</f>
        <v>172512.5</v>
      </c>
      <c r="D34" s="18">
        <f>D33/8</f>
        <v>476814.5</v>
      </c>
      <c r="E34" s="19">
        <f t="shared" si="0"/>
        <v>0.3618021264034546</v>
      </c>
      <c r="F34" s="28" t="s">
        <v>49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4">
    <mergeCell ref="C1:E1"/>
    <mergeCell ref="B22:B27"/>
    <mergeCell ref="F22:F33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indexed="47"/>
  </sheetPr>
  <dimension ref="A1:K37"/>
  <sheetViews>
    <sheetView view="pageBreakPreview" zoomScale="60" zoomScaleNormal="60" workbookViewId="0">
      <selection activeCell="E34" sqref="E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44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17</v>
      </c>
      <c r="B25" s="54"/>
      <c r="C25" s="15">
        <v>666700</v>
      </c>
      <c r="D25" s="15">
        <v>241935</v>
      </c>
      <c r="E25" s="16">
        <v>2.7556988447310227</v>
      </c>
      <c r="F25" s="56"/>
    </row>
    <row r="26" spans="1:11" ht="17.399999999999999" customHeight="1">
      <c r="A26" s="14" t="s">
        <v>18</v>
      </c>
      <c r="B26" s="54"/>
      <c r="C26" s="15">
        <v>1366410</v>
      </c>
      <c r="D26" s="15">
        <v>700000</v>
      </c>
      <c r="E26" s="16">
        <v>1.9520142857142857</v>
      </c>
      <c r="F26" s="56"/>
    </row>
    <row r="27" spans="1:11" ht="17.5">
      <c r="A27" s="14" t="s">
        <v>19</v>
      </c>
      <c r="B27" s="55"/>
      <c r="C27" s="15">
        <v>1531705</v>
      </c>
      <c r="D27" s="15">
        <v>1600000</v>
      </c>
      <c r="E27" s="16">
        <v>0.957315625</v>
      </c>
      <c r="F27" s="56"/>
    </row>
    <row r="28" spans="1:11" ht="17.5">
      <c r="A28" s="14" t="s">
        <v>8</v>
      </c>
      <c r="B28" s="36">
        <v>2025</v>
      </c>
      <c r="C28" s="15">
        <v>1313500</v>
      </c>
      <c r="D28" s="15">
        <v>1300000</v>
      </c>
      <c r="E28" s="16">
        <f>C28/D28</f>
        <v>1.0103846153846154</v>
      </c>
      <c r="F28" s="56"/>
    </row>
    <row r="29" spans="1:11" ht="17.5">
      <c r="A29" s="17" t="s">
        <v>20</v>
      </c>
      <c r="B29" s="10"/>
      <c r="C29" s="18">
        <f>SUM(C22:C28)</f>
        <v>4878315</v>
      </c>
      <c r="D29" s="18">
        <f>SUM(D22:D28)</f>
        <v>3841935</v>
      </c>
      <c r="E29" s="19">
        <f>C29/D29</f>
        <v>1.2697546939237649</v>
      </c>
      <c r="F29" s="57"/>
    </row>
    <row r="30" spans="1:11" ht="17.5">
      <c r="A30" s="17" t="s">
        <v>21</v>
      </c>
      <c r="B30" s="10"/>
      <c r="C30" s="18">
        <f>C29/4</f>
        <v>1219578.75</v>
      </c>
      <c r="D30" s="18">
        <f>D29/4</f>
        <v>960483.75</v>
      </c>
      <c r="E30" s="19">
        <f>C30/D30</f>
        <v>1.2697546939237649</v>
      </c>
      <c r="F30" s="28" t="s">
        <v>43</v>
      </c>
    </row>
    <row r="31" spans="1:11">
      <c r="A31" s="8"/>
      <c r="B31" s="21"/>
      <c r="C31" s="8"/>
    </row>
    <row r="32" spans="1:11">
      <c r="A32" s="22"/>
      <c r="B32" s="23"/>
      <c r="C32" s="8"/>
    </row>
    <row r="33" spans="1:5">
      <c r="A33" s="8"/>
      <c r="B33" s="21"/>
      <c r="C33" s="8"/>
      <c r="E33" s="24"/>
    </row>
    <row r="34" spans="1:5">
      <c r="A34" s="2" t="s">
        <v>22</v>
      </c>
      <c r="B34" s="21"/>
      <c r="C34" s="8"/>
    </row>
    <row r="35" spans="1:5" s="25" customFormat="1" ht="17.5">
      <c r="A35" s="2"/>
      <c r="B35" s="21"/>
      <c r="C35" s="8"/>
      <c r="D35" s="2"/>
      <c r="E35" s="2"/>
    </row>
    <row r="36" spans="1:5" ht="17.5">
      <c r="A36" s="3" t="s">
        <v>23</v>
      </c>
      <c r="B36" s="26"/>
      <c r="C36" s="27"/>
    </row>
    <row r="37" spans="1:5">
      <c r="A37" s="24" t="s">
        <v>24</v>
      </c>
      <c r="B37" s="27"/>
      <c r="C37" s="8"/>
    </row>
  </sheetData>
  <sheetProtection selectLockedCells="1" selectUnlockedCells="1"/>
  <mergeCells count="3">
    <mergeCell ref="C1:E1"/>
    <mergeCell ref="B22:B27"/>
    <mergeCell ref="F22:F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sheetPr codeName="Sheet94">
    <tabColor indexed="47"/>
  </sheetPr>
  <dimension ref="A1:K42"/>
  <sheetViews>
    <sheetView view="pageBreakPreview" zoomScale="70" zoomScaleNormal="60" zoomScaleSheetLayoutView="70" workbookViewId="0">
      <selection activeCell="F39" sqref="F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21390</v>
      </c>
      <c r="D22" s="15">
        <v>550000</v>
      </c>
      <c r="E22" s="16">
        <v>3.8890909090909094E-2</v>
      </c>
      <c r="F22" s="56" t="s">
        <v>277</v>
      </c>
    </row>
    <row r="23" spans="1:11" ht="17.399999999999999" customHeight="1">
      <c r="A23" s="14" t="s">
        <v>9</v>
      </c>
      <c r="B23" s="54"/>
      <c r="C23" s="15">
        <v>0</v>
      </c>
      <c r="D23" s="15">
        <v>550000</v>
      </c>
      <c r="E23" s="16">
        <f t="shared" ref="E23:E35" si="0">C23/D23</f>
        <v>0</v>
      </c>
      <c r="F23" s="56"/>
    </row>
    <row r="24" spans="1:11" ht="17.399999999999999" customHeight="1">
      <c r="A24" s="14" t="s">
        <v>10</v>
      </c>
      <c r="B24" s="54"/>
      <c r="C24" s="15">
        <v>33885</v>
      </c>
      <c r="D24" s="15">
        <v>550000</v>
      </c>
      <c r="E24" s="16">
        <f t="shared" si="0"/>
        <v>6.1609090909090912E-2</v>
      </c>
      <c r="F24" s="56"/>
    </row>
    <row r="25" spans="1:11" ht="17.399999999999999" customHeight="1">
      <c r="A25" s="14" t="s">
        <v>11</v>
      </c>
      <c r="B25" s="54"/>
      <c r="C25" s="15">
        <v>69885</v>
      </c>
      <c r="D25" s="15">
        <v>550000</v>
      </c>
      <c r="E25" s="16">
        <f t="shared" si="0"/>
        <v>0.12706363636363635</v>
      </c>
      <c r="F25" s="56"/>
    </row>
    <row r="26" spans="1:11" ht="17.399999999999999" customHeight="1">
      <c r="A26" s="14" t="s">
        <v>12</v>
      </c>
      <c r="B26" s="54"/>
      <c r="C26" s="15">
        <v>0</v>
      </c>
      <c r="D26" s="15">
        <v>550000</v>
      </c>
      <c r="E26" s="16">
        <f t="shared" si="0"/>
        <v>0</v>
      </c>
      <c r="F26" s="56"/>
    </row>
    <row r="27" spans="1:11" ht="17.399999999999999" hidden="1" customHeight="1">
      <c r="A27" s="14" t="s">
        <v>13</v>
      </c>
      <c r="B27" s="54"/>
      <c r="C27" s="15"/>
      <c r="D27" s="15">
        <v>550000</v>
      </c>
      <c r="E27" s="16">
        <f t="shared" si="0"/>
        <v>0</v>
      </c>
      <c r="F27" s="56"/>
    </row>
    <row r="28" spans="1:11" ht="17.399999999999999" hidden="1" customHeight="1">
      <c r="A28" s="14" t="s">
        <v>14</v>
      </c>
      <c r="B28" s="54"/>
      <c r="C28" s="15"/>
      <c r="D28" s="15">
        <v>550000</v>
      </c>
      <c r="E28" s="16">
        <f t="shared" si="0"/>
        <v>0</v>
      </c>
      <c r="F28" s="56"/>
    </row>
    <row r="29" spans="1:11" ht="17.399999999999999" hidden="1" customHeight="1">
      <c r="A29" s="14" t="s">
        <v>15</v>
      </c>
      <c r="B29" s="54"/>
      <c r="C29" s="15"/>
      <c r="D29" s="15">
        <v>550000</v>
      </c>
      <c r="E29" s="16">
        <f t="shared" si="0"/>
        <v>0</v>
      </c>
      <c r="F29" s="56"/>
    </row>
    <row r="30" spans="1:11" ht="17.399999999999999" hidden="1" customHeight="1">
      <c r="A30" s="14" t="s">
        <v>16</v>
      </c>
      <c r="B30" s="54"/>
      <c r="C30" s="15"/>
      <c r="D30" s="15">
        <v>550000</v>
      </c>
      <c r="E30" s="16">
        <f t="shared" si="0"/>
        <v>0</v>
      </c>
      <c r="F30" s="56"/>
    </row>
    <row r="31" spans="1:11" ht="17.399999999999999" hidden="1" customHeight="1">
      <c r="A31" s="14" t="s">
        <v>17</v>
      </c>
      <c r="B31" s="54"/>
      <c r="C31" s="15"/>
      <c r="D31" s="15">
        <v>550000</v>
      </c>
      <c r="E31" s="16">
        <f t="shared" si="0"/>
        <v>0</v>
      </c>
      <c r="F31" s="56"/>
    </row>
    <row r="32" spans="1:11" ht="17.399999999999999" hidden="1" customHeight="1">
      <c r="A32" s="14" t="s">
        <v>18</v>
      </c>
      <c r="B32" s="54"/>
      <c r="C32" s="15"/>
      <c r="D32" s="15">
        <v>550000</v>
      </c>
      <c r="E32" s="16">
        <f t="shared" si="0"/>
        <v>0</v>
      </c>
      <c r="F32" s="56"/>
    </row>
    <row r="33" spans="1:6" ht="17.5" hidden="1">
      <c r="A33" s="14" t="s">
        <v>19</v>
      </c>
      <c r="B33" s="55"/>
      <c r="C33" s="15"/>
      <c r="D33" s="15">
        <v>550000</v>
      </c>
      <c r="E33" s="16">
        <f t="shared" si="0"/>
        <v>0</v>
      </c>
      <c r="F33" s="56"/>
    </row>
    <row r="34" spans="1:6" ht="17.5">
      <c r="A34" s="17" t="s">
        <v>20</v>
      </c>
      <c r="B34" s="10"/>
      <c r="C34" s="18">
        <f>SUM(C22:C33)</f>
        <v>125160</v>
      </c>
      <c r="D34" s="18">
        <f>SUM(D22:D33)</f>
        <v>6600000</v>
      </c>
      <c r="E34" s="19">
        <f t="shared" si="0"/>
        <v>1.8963636363636363E-2</v>
      </c>
      <c r="F34" s="57"/>
    </row>
    <row r="35" spans="1:6" ht="17.5">
      <c r="A35" s="17" t="s">
        <v>21</v>
      </c>
      <c r="B35" s="10"/>
      <c r="C35" s="18">
        <f>C34/5</f>
        <v>25032</v>
      </c>
      <c r="D35" s="18">
        <f>D34/5</f>
        <v>1320000</v>
      </c>
      <c r="E35" s="19">
        <f t="shared" si="0"/>
        <v>1.8963636363636363E-2</v>
      </c>
      <c r="F35" s="20" t="s">
        <v>278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sheetPr codeName="Sheet76">
    <tabColor indexed="47"/>
  </sheetPr>
  <dimension ref="A1:K42"/>
  <sheetViews>
    <sheetView view="pageBreakPreview" topLeftCell="A3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139</v>
      </c>
    </row>
    <row r="23" spans="1:11" ht="17.399999999999999" customHeight="1">
      <c r="A23" s="14" t="s">
        <v>9</v>
      </c>
      <c r="B23" s="54"/>
      <c r="C23" s="15">
        <v>850840</v>
      </c>
      <c r="D23" s="15">
        <v>510714</v>
      </c>
      <c r="E23" s="16">
        <f t="shared" si="0"/>
        <v>1.6659813515979589</v>
      </c>
      <c r="F23" s="56"/>
    </row>
    <row r="24" spans="1:11" ht="17.399999999999999" customHeight="1">
      <c r="A24" s="14" t="s">
        <v>10</v>
      </c>
      <c r="B24" s="54"/>
      <c r="C24" s="15">
        <v>1771180</v>
      </c>
      <c r="D24" s="15">
        <v>550000</v>
      </c>
      <c r="E24" s="16">
        <f t="shared" si="0"/>
        <v>3.2203272727272729</v>
      </c>
      <c r="F24" s="56"/>
    </row>
    <row r="25" spans="1:11" ht="17.399999999999999" customHeight="1">
      <c r="A25" s="14" t="s">
        <v>11</v>
      </c>
      <c r="B25" s="54"/>
      <c r="C25" s="15">
        <v>1966900</v>
      </c>
      <c r="D25" s="15">
        <v>1000000</v>
      </c>
      <c r="E25" s="16">
        <f t="shared" si="0"/>
        <v>1.9669000000000001</v>
      </c>
      <c r="F25" s="56"/>
    </row>
    <row r="26" spans="1:11" ht="17.399999999999999" customHeight="1">
      <c r="A26" s="14" t="s">
        <v>12</v>
      </c>
      <c r="B26" s="54"/>
      <c r="C26" s="15">
        <v>2675980</v>
      </c>
      <c r="D26" s="15">
        <v>1200000</v>
      </c>
      <c r="E26" s="16">
        <f t="shared" si="0"/>
        <v>2.2299833333333332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7264900</v>
      </c>
      <c r="D34" s="18">
        <f>SUM(D22:D33)</f>
        <v>3260714</v>
      </c>
      <c r="E34" s="19">
        <f t="shared" si="0"/>
        <v>2.2280089575473347</v>
      </c>
      <c r="F34" s="57"/>
    </row>
    <row r="35" spans="1:6" ht="17.5">
      <c r="A35" s="17" t="s">
        <v>21</v>
      </c>
      <c r="B35" s="10"/>
      <c r="C35" s="18">
        <f>C34/4</f>
        <v>1816225</v>
      </c>
      <c r="D35" s="18">
        <f>D34/4</f>
        <v>815178.5</v>
      </c>
      <c r="E35" s="19">
        <f t="shared" si="0"/>
        <v>2.2280089575473347</v>
      </c>
      <c r="F35" s="20" t="s">
        <v>140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>
  <sheetPr codeName="Sheet58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44"/>
    </row>
    <row r="23" spans="1:11" ht="17.399999999999999" customHeight="1">
      <c r="A23" s="14" t="s">
        <v>9</v>
      </c>
      <c r="B23" s="54"/>
      <c r="C23" s="15">
        <v>119180</v>
      </c>
      <c r="D23" s="15">
        <v>196428</v>
      </c>
      <c r="E23" s="16">
        <v>0.60673631050563059</v>
      </c>
      <c r="F23" s="56" t="s">
        <v>177</v>
      </c>
    </row>
    <row r="24" spans="1:11" ht="17.399999999999999" customHeight="1">
      <c r="A24" s="14" t="s">
        <v>10</v>
      </c>
      <c r="B24" s="54"/>
      <c r="C24" s="15">
        <v>348230</v>
      </c>
      <c r="D24" s="15">
        <v>550000</v>
      </c>
      <c r="E24" s="16">
        <v>0.63314545454545457</v>
      </c>
      <c r="F24" s="56"/>
    </row>
    <row r="25" spans="1:11" ht="17.399999999999999" customHeight="1">
      <c r="A25" s="14" t="s">
        <v>11</v>
      </c>
      <c r="B25" s="54"/>
      <c r="C25" s="15">
        <v>629965</v>
      </c>
      <c r="D25" s="15">
        <v>600000</v>
      </c>
      <c r="E25" s="16">
        <v>1.0499416666666668</v>
      </c>
      <c r="F25" s="56"/>
    </row>
    <row r="26" spans="1:11" ht="17.399999999999999" customHeight="1">
      <c r="A26" s="14" t="s">
        <v>12</v>
      </c>
      <c r="B26" s="54"/>
      <c r="C26" s="15">
        <v>828570</v>
      </c>
      <c r="D26" s="15">
        <v>600000</v>
      </c>
      <c r="E26" s="16">
        <v>1.38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1925945</v>
      </c>
      <c r="D34" s="18">
        <f>SUM(D22:D33)</f>
        <v>1946428</v>
      </c>
      <c r="E34" s="19">
        <f t="shared" si="0"/>
        <v>0.98947662076377862</v>
      </c>
      <c r="F34" s="57"/>
    </row>
    <row r="35" spans="1:6" ht="17.5">
      <c r="A35" s="17" t="s">
        <v>21</v>
      </c>
      <c r="B35" s="10"/>
      <c r="C35" s="18">
        <f>C34/4</f>
        <v>481486.25</v>
      </c>
      <c r="D35" s="18">
        <f>D34/4</f>
        <v>486607</v>
      </c>
      <c r="E35" s="19">
        <f t="shared" si="0"/>
        <v>0.98947662076377862</v>
      </c>
      <c r="F35" s="20" t="s">
        <v>178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3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>
  <sheetPr codeName="Sheet49">
    <tabColor indexed="47"/>
  </sheetPr>
  <dimension ref="A1:K42"/>
  <sheetViews>
    <sheetView view="pageBreakPreview" zoomScale="70" zoomScaleNormal="60" zoomScaleSheetLayoutView="7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156</v>
      </c>
    </row>
    <row r="23" spans="1:11" ht="17.399999999999999" customHeight="1">
      <c r="A23" s="14" t="s">
        <v>9</v>
      </c>
      <c r="B23" s="54"/>
      <c r="C23" s="15">
        <v>0</v>
      </c>
      <c r="D23" s="15">
        <v>235714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10695</v>
      </c>
      <c r="D24" s="15">
        <v>550000</v>
      </c>
      <c r="E24" s="16">
        <v>1.9445454545454547E-2</v>
      </c>
      <c r="F24" s="56"/>
    </row>
    <row r="25" spans="1:11" ht="17.399999999999999" customHeight="1">
      <c r="A25" s="14" t="s">
        <v>11</v>
      </c>
      <c r="B25" s="54"/>
      <c r="C25" s="15">
        <v>32085</v>
      </c>
      <c r="D25" s="15">
        <v>550000</v>
      </c>
      <c r="E25" s="16">
        <f>C25/D25</f>
        <v>5.8336363636363638E-2</v>
      </c>
      <c r="F25" s="56"/>
    </row>
    <row r="26" spans="1:11" ht="17.399999999999999" customHeight="1">
      <c r="A26" s="14" t="s">
        <v>12</v>
      </c>
      <c r="B26" s="54"/>
      <c r="C26" s="15">
        <v>0</v>
      </c>
      <c r="D26" s="15">
        <v>550000</v>
      </c>
      <c r="E26" s="16">
        <f t="shared" si="0"/>
        <v>0</v>
      </c>
      <c r="F26" s="56"/>
    </row>
    <row r="27" spans="1:11" ht="17.399999999999999" customHeight="1">
      <c r="A27" s="14" t="s">
        <v>315</v>
      </c>
      <c r="B27" s="54"/>
      <c r="C27" s="15">
        <v>41690</v>
      </c>
      <c r="D27" s="15">
        <v>348333</v>
      </c>
      <c r="E27" s="16">
        <f t="shared" si="0"/>
        <v>0.11968432505677039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84470</v>
      </c>
      <c r="D34" s="18">
        <f>SUM(D22:D33)</f>
        <v>2234047</v>
      </c>
      <c r="E34" s="19">
        <f t="shared" si="0"/>
        <v>3.7810305691867718E-2</v>
      </c>
      <c r="F34" s="57"/>
    </row>
    <row r="35" spans="1:6" ht="17.5">
      <c r="A35" s="17" t="s">
        <v>21</v>
      </c>
      <c r="B35" s="10"/>
      <c r="C35" s="18">
        <f>C34/5</f>
        <v>16894</v>
      </c>
      <c r="D35" s="18">
        <f>D34/5</f>
        <v>446809.4</v>
      </c>
      <c r="E35" s="19">
        <f t="shared" si="0"/>
        <v>3.7810305691867718E-2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>
  <sheetPr codeName="Sheet52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164</v>
      </c>
    </row>
    <row r="23" spans="1:11" ht="17.399999999999999" customHeight="1">
      <c r="A23" s="14" t="s">
        <v>9</v>
      </c>
      <c r="B23" s="54"/>
      <c r="C23" s="15">
        <v>41490</v>
      </c>
      <c r="D23" s="15">
        <v>235714</v>
      </c>
      <c r="E23" s="16">
        <v>0.17601839517381232</v>
      </c>
      <c r="F23" s="56"/>
    </row>
    <row r="24" spans="1:11" ht="17.399999999999999" customHeight="1">
      <c r="A24" s="14" t="s">
        <v>10</v>
      </c>
      <c r="B24" s="54"/>
      <c r="C24" s="15">
        <v>150275</v>
      </c>
      <c r="D24" s="15">
        <v>550000</v>
      </c>
      <c r="E24" s="16">
        <v>0.27322727272727271</v>
      </c>
      <c r="F24" s="56"/>
    </row>
    <row r="25" spans="1:11" ht="17.399999999999999" customHeight="1">
      <c r="A25" s="14" t="s">
        <v>11</v>
      </c>
      <c r="B25" s="54"/>
      <c r="C25" s="15">
        <v>507845</v>
      </c>
      <c r="D25" s="15">
        <v>550000</v>
      </c>
      <c r="E25" s="16">
        <f t="shared" si="0"/>
        <v>0.92335454545454543</v>
      </c>
      <c r="F25" s="56"/>
    </row>
    <row r="26" spans="1:11" ht="17.399999999999999" customHeight="1">
      <c r="A26" s="14" t="s">
        <v>12</v>
      </c>
      <c r="B26" s="54"/>
      <c r="C26" s="15">
        <v>621145</v>
      </c>
      <c r="D26" s="15">
        <v>550000</v>
      </c>
      <c r="E26" s="16">
        <f t="shared" si="0"/>
        <v>1.1293545454545455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1320755</v>
      </c>
      <c r="D34" s="18">
        <f>SUM(D22:D33)</f>
        <v>1885714</v>
      </c>
      <c r="E34" s="19">
        <f t="shared" si="0"/>
        <v>0.7004004849091644</v>
      </c>
      <c r="F34" s="57"/>
    </row>
    <row r="35" spans="1:6" ht="17.5">
      <c r="A35" s="17" t="s">
        <v>21</v>
      </c>
      <c r="B35" s="10"/>
      <c r="C35" s="18">
        <f>C34/4</f>
        <v>330188.75</v>
      </c>
      <c r="D35" s="18">
        <f>D34/4</f>
        <v>471428.5</v>
      </c>
      <c r="E35" s="19">
        <f t="shared" si="0"/>
        <v>0.7004004849091644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35433070866141736" right="0.11811023622047245" top="0.35433070866141736" bottom="0.78740157480314965" header="0.19685039370078741" footer="0.51181102362204722"/>
  <pageSetup paperSize="9" scale="78" firstPageNumber="0" orientation="portrait" horizontalDpi="300" verticalDpi="3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>
  <sheetPr codeName="Sheet42">
    <tabColor indexed="47"/>
  </sheetPr>
  <dimension ref="A1:K41"/>
  <sheetViews>
    <sheetView view="pageBreakPreview" zoomScale="60" zoomScaleNormal="6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57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56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customHeight="1">
      <c r="A26" s="14" t="s">
        <v>18</v>
      </c>
      <c r="B26" s="54"/>
      <c r="C26" s="15">
        <v>0</v>
      </c>
      <c r="D26" s="15">
        <v>66666</v>
      </c>
      <c r="E26" s="16">
        <f>C26/D26</f>
        <v>0</v>
      </c>
      <c r="F26" s="56"/>
    </row>
    <row r="27" spans="1:11" ht="17.5">
      <c r="A27" s="14" t="s">
        <v>19</v>
      </c>
      <c r="B27" s="55"/>
      <c r="C27" s="15">
        <v>514985</v>
      </c>
      <c r="D27" s="15">
        <v>500000</v>
      </c>
      <c r="E27" s="16">
        <f>C27/D27</f>
        <v>1.0299700000000001</v>
      </c>
      <c r="F27" s="56"/>
    </row>
    <row r="28" spans="1:11" ht="17.5">
      <c r="A28" s="14" t="s">
        <v>8</v>
      </c>
      <c r="B28" s="53">
        <v>2025</v>
      </c>
      <c r="C28" s="15">
        <v>417120</v>
      </c>
      <c r="D28" s="15">
        <v>550000</v>
      </c>
      <c r="E28" s="16">
        <f>C28/D28</f>
        <v>0.75839999999999996</v>
      </c>
      <c r="F28" s="56"/>
    </row>
    <row r="29" spans="1:11" ht="17.5">
      <c r="A29" s="14" t="s">
        <v>154</v>
      </c>
      <c r="B29" s="54"/>
      <c r="C29" s="15">
        <v>339840</v>
      </c>
      <c r="D29" s="15">
        <v>550000</v>
      </c>
      <c r="E29" s="16">
        <v>0.61789090909090905</v>
      </c>
      <c r="F29" s="56"/>
    </row>
    <row r="30" spans="1:11" ht="17.5">
      <c r="A30" s="14" t="s">
        <v>10</v>
      </c>
      <c r="B30" s="54"/>
      <c r="C30" s="15">
        <v>784140</v>
      </c>
      <c r="D30" s="15">
        <v>550000</v>
      </c>
      <c r="E30" s="16">
        <v>1.4257090909090908</v>
      </c>
      <c r="F30" s="56"/>
    </row>
    <row r="31" spans="1:11" ht="17.5">
      <c r="A31" s="14" t="s">
        <v>11</v>
      </c>
      <c r="B31" s="54"/>
      <c r="C31" s="15">
        <v>865915</v>
      </c>
      <c r="D31" s="15">
        <v>600000</v>
      </c>
      <c r="E31" s="16">
        <v>1.4431916666666667</v>
      </c>
      <c r="F31" s="56"/>
    </row>
    <row r="32" spans="1:11" ht="17.5">
      <c r="A32" s="14" t="s">
        <v>12</v>
      </c>
      <c r="B32" s="55"/>
      <c r="C32" s="15">
        <v>1017775</v>
      </c>
      <c r="D32" s="15">
        <v>650000</v>
      </c>
      <c r="E32" s="16">
        <v>1.5658076923076922</v>
      </c>
      <c r="F32" s="56"/>
    </row>
    <row r="33" spans="1:6" ht="17.5">
      <c r="A33" s="17" t="s">
        <v>20</v>
      </c>
      <c r="B33" s="10"/>
      <c r="C33" s="18">
        <f>SUM(C22:C32)</f>
        <v>3939775</v>
      </c>
      <c r="D33" s="18">
        <f>SUM(D22:D32)</f>
        <v>3466666</v>
      </c>
      <c r="E33" s="19">
        <f>C33/D33</f>
        <v>1.136473776244957</v>
      </c>
      <c r="F33" s="57"/>
    </row>
    <row r="34" spans="1:6" ht="17.5">
      <c r="A34" s="17" t="s">
        <v>21</v>
      </c>
      <c r="B34" s="10"/>
      <c r="C34" s="18">
        <f>C33/7</f>
        <v>562825</v>
      </c>
      <c r="D34" s="18">
        <f>D33/7</f>
        <v>495238</v>
      </c>
      <c r="E34" s="19">
        <f>C34/D34</f>
        <v>1.136473776244957</v>
      </c>
      <c r="F34" s="28" t="s">
        <v>55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4">
    <mergeCell ref="C1:E1"/>
    <mergeCell ref="B22:B27"/>
    <mergeCell ref="F22:F33"/>
    <mergeCell ref="B28:B32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Sheet45">
    <tabColor indexed="47"/>
  </sheetPr>
  <dimension ref="A1:K42"/>
  <sheetViews>
    <sheetView view="pageBreakPreview" zoomScale="60" zoomScaleNormal="6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59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customHeight="1">
      <c r="A26" s="14" t="s">
        <v>18</v>
      </c>
      <c r="B26" s="54"/>
      <c r="C26" s="15">
        <v>0</v>
      </c>
      <c r="D26" s="15">
        <v>49999</v>
      </c>
      <c r="E26" s="16">
        <f>C26/D26</f>
        <v>0</v>
      </c>
      <c r="F26" s="56"/>
    </row>
    <row r="27" spans="1:11" ht="17.5">
      <c r="A27" s="14" t="s">
        <v>19</v>
      </c>
      <c r="B27" s="55"/>
      <c r="C27" s="15">
        <v>134160</v>
      </c>
      <c r="D27" s="15">
        <v>500000</v>
      </c>
      <c r="E27" s="16">
        <f>C27/D27</f>
        <v>0.26832</v>
      </c>
      <c r="F27" s="56"/>
    </row>
    <row r="28" spans="1:11" ht="17.5">
      <c r="A28" s="14" t="s">
        <v>8</v>
      </c>
      <c r="B28" s="53">
        <v>2025</v>
      </c>
      <c r="C28" s="15">
        <v>112375</v>
      </c>
      <c r="D28" s="15">
        <v>550000</v>
      </c>
      <c r="E28" s="16">
        <f>C28/D28</f>
        <v>0.20431818181818182</v>
      </c>
      <c r="F28" s="56"/>
    </row>
    <row r="29" spans="1:11" ht="17.5">
      <c r="A29" s="14" t="s">
        <v>9</v>
      </c>
      <c r="B29" s="54"/>
      <c r="C29" s="15">
        <v>68475</v>
      </c>
      <c r="D29" s="15">
        <v>550000</v>
      </c>
      <c r="E29" s="16">
        <v>0.1245</v>
      </c>
      <c r="F29" s="56"/>
    </row>
    <row r="30" spans="1:11" ht="17.5">
      <c r="A30" s="14" t="s">
        <v>10</v>
      </c>
      <c r="B30" s="55"/>
      <c r="C30" s="15">
        <v>230740</v>
      </c>
      <c r="D30" s="15">
        <v>550000</v>
      </c>
      <c r="E30" s="16">
        <v>0.41952727272727275</v>
      </c>
      <c r="F30" s="56"/>
    </row>
    <row r="31" spans="1:11" ht="17.5">
      <c r="A31" s="14" t="s">
        <v>11</v>
      </c>
      <c r="B31" s="50"/>
      <c r="C31" s="15">
        <v>221440</v>
      </c>
      <c r="D31" s="15">
        <v>550000</v>
      </c>
      <c r="E31" s="16">
        <v>0.40261818181818182</v>
      </c>
      <c r="F31" s="56"/>
    </row>
    <row r="32" spans="1:11" ht="17.5">
      <c r="A32" s="14" t="s">
        <v>12</v>
      </c>
      <c r="B32" s="51"/>
      <c r="C32" s="15">
        <v>153355</v>
      </c>
      <c r="D32" s="15">
        <v>550000</v>
      </c>
      <c r="E32" s="16">
        <v>0.2788272727272727</v>
      </c>
      <c r="F32" s="56"/>
    </row>
    <row r="33" spans="1:6" ht="17.5">
      <c r="A33" s="14" t="s">
        <v>13</v>
      </c>
      <c r="B33" s="48"/>
      <c r="C33" s="15">
        <v>105165</v>
      </c>
      <c r="D33" s="15">
        <v>550000</v>
      </c>
      <c r="E33" s="16">
        <v>0.19</v>
      </c>
      <c r="F33" s="56"/>
    </row>
    <row r="34" spans="1:6" ht="17.5">
      <c r="A34" s="17" t="s">
        <v>20</v>
      </c>
      <c r="B34" s="10"/>
      <c r="C34" s="18">
        <f>SUM(C22:C33)</f>
        <v>1025710</v>
      </c>
      <c r="D34" s="18">
        <f>SUM(D22:D33)</f>
        <v>3849999</v>
      </c>
      <c r="E34" s="19">
        <f>C34/D34</f>
        <v>0.26641825101772754</v>
      </c>
      <c r="F34" s="57"/>
    </row>
    <row r="35" spans="1:6" ht="17.5">
      <c r="A35" s="17" t="s">
        <v>21</v>
      </c>
      <c r="B35" s="10"/>
      <c r="C35" s="18">
        <f>C34/8</f>
        <v>128213.75</v>
      </c>
      <c r="D35" s="18">
        <f>D34/8</f>
        <v>481249.875</v>
      </c>
      <c r="E35" s="19">
        <f>C35/D35</f>
        <v>0.26641825101772754</v>
      </c>
      <c r="F35" s="28" t="s">
        <v>58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7"/>
    <mergeCell ref="F22:F34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>
  <sheetPr codeName="Sheet116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830260</v>
      </c>
      <c r="D22" s="15">
        <v>950000</v>
      </c>
      <c r="E22" s="16">
        <v>0.87395789473684216</v>
      </c>
      <c r="F22" s="56" t="s">
        <v>303</v>
      </c>
    </row>
    <row r="23" spans="1:11" ht="17.399999999999999" customHeight="1">
      <c r="A23" s="14" t="s">
        <v>9</v>
      </c>
      <c r="B23" s="54"/>
      <c r="C23" s="15">
        <v>879700</v>
      </c>
      <c r="D23" s="15">
        <v>950000</v>
      </c>
      <c r="E23" s="16">
        <v>0.92600000000000005</v>
      </c>
      <c r="F23" s="56"/>
    </row>
    <row r="24" spans="1:11" ht="17.399999999999999" customHeight="1">
      <c r="A24" s="14" t="s">
        <v>10</v>
      </c>
      <c r="B24" s="54"/>
      <c r="C24" s="15">
        <v>877820</v>
      </c>
      <c r="D24" s="15">
        <v>950000</v>
      </c>
      <c r="E24" s="16">
        <v>0.92402105263157897</v>
      </c>
      <c r="F24" s="56"/>
    </row>
    <row r="25" spans="1:11" ht="17.399999999999999" customHeight="1">
      <c r="A25" s="14" t="s">
        <v>11</v>
      </c>
      <c r="B25" s="54"/>
      <c r="C25" s="15">
        <v>855930</v>
      </c>
      <c r="D25" s="15">
        <v>950000</v>
      </c>
      <c r="E25" s="16">
        <v>0.9009789473684211</v>
      </c>
      <c r="F25" s="56"/>
    </row>
    <row r="26" spans="1:11" ht="17.399999999999999" customHeight="1">
      <c r="A26" s="14" t="s">
        <v>12</v>
      </c>
      <c r="B26" s="54"/>
      <c r="C26" s="15">
        <v>1302505</v>
      </c>
      <c r="D26" s="15">
        <v>950000</v>
      </c>
      <c r="E26" s="16">
        <v>1.3710578947368421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ref="E27:E35" si="0">C27/D27</f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4746215</v>
      </c>
      <c r="D34" s="18">
        <f>SUM(D22:D33)</f>
        <v>4750000</v>
      </c>
      <c r="E34" s="19">
        <f t="shared" si="0"/>
        <v>0.99920315789473679</v>
      </c>
      <c r="F34" s="57"/>
    </row>
    <row r="35" spans="1:6" ht="17.5">
      <c r="A35" s="17" t="s">
        <v>21</v>
      </c>
      <c r="B35" s="10"/>
      <c r="C35" s="18">
        <f>C34/5</f>
        <v>949243</v>
      </c>
      <c r="D35" s="18">
        <f>D34/5</f>
        <v>950000</v>
      </c>
      <c r="E35" s="19">
        <f t="shared" si="0"/>
        <v>0.99920315789473679</v>
      </c>
      <c r="F35" s="20">
        <v>44333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>
  <sheetPr codeName="Sheet117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395520</v>
      </c>
      <c r="D22" s="15">
        <v>600000</v>
      </c>
      <c r="E22" s="16">
        <v>0.65920000000000001</v>
      </c>
      <c r="F22" s="56" t="s">
        <v>305</v>
      </c>
    </row>
    <row r="23" spans="1:11" ht="17.399999999999999" customHeight="1">
      <c r="A23" s="14" t="s">
        <v>9</v>
      </c>
      <c r="B23" s="54"/>
      <c r="C23" s="15">
        <v>444730</v>
      </c>
      <c r="D23" s="15">
        <v>600000</v>
      </c>
      <c r="E23" s="16">
        <v>0.74121666666666663</v>
      </c>
      <c r="F23" s="56"/>
    </row>
    <row r="24" spans="1:11" ht="17.399999999999999" customHeight="1">
      <c r="A24" s="14" t="s">
        <v>10</v>
      </c>
      <c r="B24" s="54"/>
      <c r="C24" s="15">
        <v>757815</v>
      </c>
      <c r="D24" s="15">
        <v>600000</v>
      </c>
      <c r="E24" s="16">
        <v>1.2630250000000001</v>
      </c>
      <c r="F24" s="56"/>
    </row>
    <row r="25" spans="1:11" ht="17.399999999999999" customHeight="1">
      <c r="A25" s="14" t="s">
        <v>11</v>
      </c>
      <c r="B25" s="54"/>
      <c r="C25" s="15">
        <v>490420</v>
      </c>
      <c r="D25" s="15">
        <v>700000</v>
      </c>
      <c r="E25" s="16">
        <v>0.7006</v>
      </c>
      <c r="F25" s="56"/>
    </row>
    <row r="26" spans="1:11" ht="17.399999999999999" customHeight="1">
      <c r="A26" s="14" t="s">
        <v>12</v>
      </c>
      <c r="B26" s="54"/>
      <c r="C26" s="15">
        <v>806960</v>
      </c>
      <c r="D26" s="15">
        <v>700000</v>
      </c>
      <c r="E26" s="16">
        <v>1.1528</v>
      </c>
      <c r="F26" s="56"/>
    </row>
    <row r="27" spans="1:11" ht="17.399999999999999" customHeight="1">
      <c r="A27" s="14" t="s">
        <v>13</v>
      </c>
      <c r="B27" s="54"/>
      <c r="C27" s="15">
        <v>421840</v>
      </c>
      <c r="D27" s="15">
        <v>650000</v>
      </c>
      <c r="E27" s="16">
        <v>0.64898461538461538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3317285</v>
      </c>
      <c r="D34" s="18">
        <f>SUM(D22:D33)</f>
        <v>3850000</v>
      </c>
      <c r="E34" s="19">
        <f t="shared" si="0"/>
        <v>0.86163246753246758</v>
      </c>
      <c r="F34" s="57"/>
    </row>
    <row r="35" spans="1:6" ht="17.5">
      <c r="A35" s="17" t="s">
        <v>21</v>
      </c>
      <c r="B35" s="10"/>
      <c r="C35" s="18">
        <f>C34/6</f>
        <v>552880.83333333337</v>
      </c>
      <c r="D35" s="18">
        <f>D34/6</f>
        <v>641666.66666666663</v>
      </c>
      <c r="E35" s="19">
        <f t="shared" si="0"/>
        <v>0.86163246753246769</v>
      </c>
      <c r="F35" s="20" t="s">
        <v>306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>
  <sheetPr codeName="Sheet118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893890</v>
      </c>
      <c r="D22" s="15">
        <v>800000</v>
      </c>
      <c r="E22" s="16">
        <v>1.1173625</v>
      </c>
      <c r="F22" s="56" t="s">
        <v>308</v>
      </c>
    </row>
    <row r="23" spans="1:11" ht="17.399999999999999" customHeight="1">
      <c r="A23" s="14" t="s">
        <v>9</v>
      </c>
      <c r="B23" s="54"/>
      <c r="C23" s="15">
        <v>481430</v>
      </c>
      <c r="D23" s="15">
        <v>900000</v>
      </c>
      <c r="E23" s="16">
        <v>0.53492222222222219</v>
      </c>
      <c r="F23" s="56"/>
    </row>
    <row r="24" spans="1:11" ht="17.399999999999999" customHeight="1">
      <c r="A24" s="14" t="s">
        <v>10</v>
      </c>
      <c r="B24" s="54"/>
      <c r="C24" s="15">
        <v>1015070</v>
      </c>
      <c r="D24" s="15">
        <v>900000</v>
      </c>
      <c r="E24" s="16">
        <v>1.1278555555555556</v>
      </c>
      <c r="F24" s="56"/>
    </row>
    <row r="25" spans="1:11" ht="17.399999999999999" customHeight="1">
      <c r="A25" s="14" t="s">
        <v>11</v>
      </c>
      <c r="B25" s="54"/>
      <c r="C25" s="15">
        <v>844755</v>
      </c>
      <c r="D25" s="15">
        <v>900000</v>
      </c>
      <c r="E25" s="16">
        <v>0.93861666666666665</v>
      </c>
      <c r="F25" s="56"/>
    </row>
    <row r="26" spans="1:11" ht="17.399999999999999" customHeight="1">
      <c r="A26" s="14" t="s">
        <v>12</v>
      </c>
      <c r="B26" s="54"/>
      <c r="C26" s="15">
        <v>1444805</v>
      </c>
      <c r="D26" s="15">
        <v>900000</v>
      </c>
      <c r="E26" s="16">
        <v>1.6053388888888889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ref="E27:E35" si="0">C27/D27</f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4679950</v>
      </c>
      <c r="D34" s="18">
        <f>SUM(D22:D33)</f>
        <v>4400000</v>
      </c>
      <c r="E34" s="19">
        <f t="shared" si="0"/>
        <v>1.063625</v>
      </c>
      <c r="F34" s="57"/>
    </row>
    <row r="35" spans="1:6" ht="17.5">
      <c r="A35" s="17" t="s">
        <v>21</v>
      </c>
      <c r="B35" s="10"/>
      <c r="C35" s="18">
        <f>C34/5</f>
        <v>935990</v>
      </c>
      <c r="D35" s="18">
        <f>D34/5</f>
        <v>880000</v>
      </c>
      <c r="E35" s="19">
        <f t="shared" si="0"/>
        <v>1.063625</v>
      </c>
      <c r="F35" s="20" t="s">
        <v>83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indexed="47"/>
  </sheetPr>
  <dimension ref="A1:K42"/>
  <sheetViews>
    <sheetView view="pageBreakPreview" zoomScale="70" zoomScaleNormal="60" zoomScaleSheetLayoutView="70" workbookViewId="0">
      <selection activeCell="F22" sqref="F22:F2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302950</v>
      </c>
      <c r="D22" s="15">
        <v>600000</v>
      </c>
      <c r="E22" s="16">
        <v>0.50491666666666668</v>
      </c>
      <c r="F22" s="58" t="s">
        <v>101</v>
      </c>
    </row>
    <row r="23" spans="1:11" ht="17.399999999999999" customHeight="1">
      <c r="A23" s="14" t="s">
        <v>9</v>
      </c>
      <c r="B23" s="54"/>
      <c r="C23" s="15">
        <v>284630</v>
      </c>
      <c r="D23" s="15">
        <v>700000</v>
      </c>
      <c r="E23" s="16">
        <v>0.40661428571428571</v>
      </c>
      <c r="F23" s="56"/>
    </row>
    <row r="24" spans="1:11" ht="17.399999999999999" customHeight="1">
      <c r="A24" s="14" t="s">
        <v>10</v>
      </c>
      <c r="B24" s="54"/>
      <c r="C24" s="15">
        <v>408230</v>
      </c>
      <c r="D24" s="15">
        <v>650000</v>
      </c>
      <c r="E24" s="16">
        <v>0.62804615384615381</v>
      </c>
      <c r="F24" s="56"/>
    </row>
    <row r="25" spans="1:11" ht="17.399999999999999" customHeight="1">
      <c r="A25" s="14" t="s">
        <v>11</v>
      </c>
      <c r="B25" s="54"/>
      <c r="C25" s="39"/>
      <c r="D25" s="15">
        <v>650000</v>
      </c>
      <c r="E25" s="16">
        <v>0</v>
      </c>
      <c r="F25" s="56"/>
    </row>
    <row r="26" spans="1:11" ht="17.399999999999999" customHeight="1">
      <c r="A26" s="14" t="s">
        <v>12</v>
      </c>
      <c r="B26" s="54"/>
      <c r="C26" s="15">
        <v>296140</v>
      </c>
      <c r="D26" s="15">
        <v>129032</v>
      </c>
      <c r="E26" s="16">
        <v>2.2950895901791806</v>
      </c>
      <c r="F26" s="59" t="s">
        <v>99</v>
      </c>
    </row>
    <row r="27" spans="1:11" ht="17.399999999999999" customHeight="1">
      <c r="A27" s="14" t="s">
        <v>13</v>
      </c>
      <c r="B27" s="54"/>
      <c r="C27" s="15">
        <v>1136165</v>
      </c>
      <c r="D27" s="15">
        <v>500000</v>
      </c>
      <c r="E27" s="16">
        <v>2.2723300000000002</v>
      </c>
      <c r="F27" s="59"/>
    </row>
    <row r="28" spans="1:11" ht="17.399999999999999" customHeight="1">
      <c r="A28" s="14" t="s">
        <v>14</v>
      </c>
      <c r="B28" s="54"/>
      <c r="C28" s="15">
        <v>665670</v>
      </c>
      <c r="D28" s="15">
        <v>650000</v>
      </c>
      <c r="E28" s="16">
        <v>1.0241076923076924</v>
      </c>
      <c r="F28" s="59"/>
    </row>
    <row r="29" spans="1:11" ht="17.399999999999999" customHeight="1">
      <c r="A29" s="14" t="s">
        <v>15</v>
      </c>
      <c r="B29" s="54"/>
      <c r="C29" s="15">
        <v>1521010</v>
      </c>
      <c r="D29" s="15">
        <v>650000</v>
      </c>
      <c r="E29" s="16">
        <v>2.3400153846153846</v>
      </c>
      <c r="F29" s="59"/>
    </row>
    <row r="30" spans="1:11" ht="17.399999999999999" customHeight="1">
      <c r="A30" s="14" t="s">
        <v>16</v>
      </c>
      <c r="B30" s="54"/>
      <c r="C30" s="15">
        <v>557085</v>
      </c>
      <c r="D30" s="15">
        <v>850000</v>
      </c>
      <c r="E30" s="16">
        <v>0.65539411764705879</v>
      </c>
      <c r="F30" s="59"/>
    </row>
    <row r="31" spans="1:11" ht="17.399999999999999" customHeight="1">
      <c r="A31" s="14" t="s">
        <v>17</v>
      </c>
      <c r="B31" s="54"/>
      <c r="C31" s="15">
        <v>761025</v>
      </c>
      <c r="D31" s="15">
        <v>750000</v>
      </c>
      <c r="E31" s="16">
        <v>1.0146999999999999</v>
      </c>
      <c r="F31" s="59"/>
    </row>
    <row r="32" spans="1:11" ht="17.399999999999999" customHeight="1">
      <c r="A32" s="14" t="s">
        <v>18</v>
      </c>
      <c r="B32" s="54"/>
      <c r="C32" s="15">
        <v>754240</v>
      </c>
      <c r="D32" s="15">
        <v>750000</v>
      </c>
      <c r="E32" s="16">
        <v>1.0056533333333333</v>
      </c>
      <c r="F32" s="59"/>
    </row>
    <row r="33" spans="1:6" ht="17.5">
      <c r="A33" s="14" t="s">
        <v>19</v>
      </c>
      <c r="B33" s="55"/>
      <c r="C33" s="15">
        <v>1128035</v>
      </c>
      <c r="D33" s="15">
        <v>850000</v>
      </c>
      <c r="E33" s="16">
        <v>1.3270999999999999</v>
      </c>
      <c r="F33" s="59"/>
    </row>
    <row r="34" spans="1:6" ht="17.5">
      <c r="A34" s="17" t="s">
        <v>20</v>
      </c>
      <c r="B34" s="10"/>
      <c r="C34" s="18">
        <f>SUM(C22:C33)</f>
        <v>7815180</v>
      </c>
      <c r="D34" s="18">
        <f>SUM(D22:D33)</f>
        <v>7729032</v>
      </c>
      <c r="E34" s="19">
        <f t="shared" ref="E34:E35" si="0">C34/D34</f>
        <v>1.0111460270833399</v>
      </c>
      <c r="F34" s="38"/>
    </row>
    <row r="35" spans="1:6" ht="17.5">
      <c r="A35" s="17" t="s">
        <v>21</v>
      </c>
      <c r="B35" s="10"/>
      <c r="C35" s="18">
        <f>C34/12</f>
        <v>651265</v>
      </c>
      <c r="D35" s="18">
        <f>D34/12</f>
        <v>644086</v>
      </c>
      <c r="E35" s="19">
        <f t="shared" si="0"/>
        <v>1.0111460270833399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33"/>
    <mergeCell ref="F22:F25"/>
    <mergeCell ref="F26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>
  <sheetPr codeName="Sheet119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40690</v>
      </c>
      <c r="D22" s="15">
        <v>550000</v>
      </c>
      <c r="E22" s="16">
        <v>7.3981818181818176E-2</v>
      </c>
      <c r="F22" s="56" t="s">
        <v>310</v>
      </c>
    </row>
    <row r="23" spans="1:11" ht="17.399999999999999" customHeight="1">
      <c r="A23" s="14" t="s">
        <v>9</v>
      </c>
      <c r="B23" s="54"/>
      <c r="C23" s="15">
        <v>114375</v>
      </c>
      <c r="D23" s="15">
        <v>550000</v>
      </c>
      <c r="E23" s="16">
        <v>0.20795454545454545</v>
      </c>
      <c r="F23" s="56"/>
    </row>
    <row r="24" spans="1:11" ht="17.399999999999999" customHeight="1">
      <c r="A24" s="14" t="s">
        <v>10</v>
      </c>
      <c r="B24" s="54"/>
      <c r="C24" s="15">
        <v>87380</v>
      </c>
      <c r="D24" s="15">
        <v>550000</v>
      </c>
      <c r="E24" s="16">
        <v>0.15887272727272728</v>
      </c>
      <c r="F24" s="56"/>
    </row>
    <row r="25" spans="1:11" ht="17.399999999999999" customHeight="1">
      <c r="A25" s="14" t="s">
        <v>11</v>
      </c>
      <c r="B25" s="54"/>
      <c r="C25" s="15">
        <v>171650</v>
      </c>
      <c r="D25" s="15">
        <v>550000</v>
      </c>
      <c r="E25" s="16">
        <v>0.31209090909090909</v>
      </c>
      <c r="F25" s="56"/>
    </row>
    <row r="26" spans="1:11" ht="17.399999999999999" customHeight="1">
      <c r="A26" s="14" t="s">
        <v>12</v>
      </c>
      <c r="B26" s="54"/>
      <c r="C26" s="15">
        <v>553430</v>
      </c>
      <c r="D26" s="15">
        <v>550000</v>
      </c>
      <c r="E26" s="16">
        <v>1.0062363636363636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ref="E27:E35" si="0">C27/D27</f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967525</v>
      </c>
      <c r="D34" s="18">
        <f>SUM(D22:D33)</f>
        <v>2750000</v>
      </c>
      <c r="E34" s="19">
        <f t="shared" si="0"/>
        <v>0.35182727272727271</v>
      </c>
      <c r="F34" s="57"/>
    </row>
    <row r="35" spans="1:6" ht="17.5">
      <c r="A35" s="17" t="s">
        <v>21</v>
      </c>
      <c r="B35" s="10"/>
      <c r="C35" s="18">
        <f>C34/5</f>
        <v>193505</v>
      </c>
      <c r="D35" s="18">
        <f>D34/5</f>
        <v>550000</v>
      </c>
      <c r="E35" s="19">
        <f t="shared" si="0"/>
        <v>0.35182727272727271</v>
      </c>
      <c r="F35" s="20" t="s">
        <v>311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>
  <sheetPr codeName="Sheet77">
    <tabColor indexed="47"/>
  </sheetPr>
  <dimension ref="A1:K42"/>
  <sheetViews>
    <sheetView view="pageBreakPreview" topLeftCell="A4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214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215</v>
      </c>
    </row>
    <row r="23" spans="1:11" ht="17.399999999999999" hidden="1" customHeight="1">
      <c r="A23" s="14"/>
      <c r="B23" s="54"/>
      <c r="C23" s="15"/>
      <c r="D23" s="15"/>
      <c r="E23" s="16"/>
      <c r="F23" s="56"/>
    </row>
    <row r="24" spans="1:11" ht="17.399999999999999" customHeight="1">
      <c r="A24" s="14" t="s">
        <v>10</v>
      </c>
      <c r="B24" s="54"/>
      <c r="C24" s="15">
        <v>393515</v>
      </c>
      <c r="D24" s="15">
        <v>319354</v>
      </c>
      <c r="E24" s="16">
        <v>1.2322219230070706</v>
      </c>
      <c r="F24" s="56"/>
    </row>
    <row r="25" spans="1:11" ht="17.399999999999999" customHeight="1">
      <c r="A25" s="14" t="s">
        <v>11</v>
      </c>
      <c r="B25" s="54"/>
      <c r="C25" s="15">
        <v>549385</v>
      </c>
      <c r="D25" s="15">
        <v>600000</v>
      </c>
      <c r="E25" s="16">
        <f t="shared" si="0"/>
        <v>0.91564166666666669</v>
      </c>
      <c r="F25" s="56"/>
    </row>
    <row r="26" spans="1:11" ht="17.399999999999999" customHeight="1">
      <c r="A26" s="14" t="s">
        <v>12</v>
      </c>
      <c r="B26" s="54"/>
      <c r="C26" s="15">
        <v>685160</v>
      </c>
      <c r="D26" s="15">
        <v>600000</v>
      </c>
      <c r="E26" s="16">
        <f t="shared" si="0"/>
        <v>1.1419333333333332</v>
      </c>
      <c r="F26" s="56"/>
    </row>
    <row r="27" spans="1:11" ht="17.399999999999999" customHeight="1">
      <c r="A27" s="14" t="s">
        <v>13</v>
      </c>
      <c r="B27" s="54"/>
      <c r="C27" s="15">
        <v>442980</v>
      </c>
      <c r="D27" s="15">
        <v>600000</v>
      </c>
      <c r="E27" s="16">
        <v>0.73829999999999996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2071040</v>
      </c>
      <c r="D34" s="18">
        <f>SUM(D22:D33)</f>
        <v>2119354</v>
      </c>
      <c r="E34" s="19">
        <f t="shared" si="0"/>
        <v>0.97720343085676109</v>
      </c>
      <c r="F34" s="57"/>
    </row>
    <row r="35" spans="1:6" ht="17.5">
      <c r="A35" s="17" t="s">
        <v>21</v>
      </c>
      <c r="B35" s="10"/>
      <c r="C35" s="18">
        <f>C34/4</f>
        <v>517760</v>
      </c>
      <c r="D35" s="18">
        <f>D34/4</f>
        <v>529838.5</v>
      </c>
      <c r="E35" s="19">
        <f t="shared" si="0"/>
        <v>0.97720343085676109</v>
      </c>
      <c r="F35" s="20" t="s">
        <v>216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>
  <sheetPr codeName="Sheet121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316</v>
      </c>
    </row>
    <row r="23" spans="1:11" ht="17.399999999999999" customHeight="1">
      <c r="A23" s="14" t="s">
        <v>9</v>
      </c>
      <c r="B23" s="54"/>
      <c r="C23" s="15">
        <v>15795</v>
      </c>
      <c r="D23" s="15">
        <v>386206</v>
      </c>
      <c r="E23" s="16">
        <v>4.0897862798610067E-2</v>
      </c>
      <c r="F23" s="56"/>
    </row>
    <row r="24" spans="1:11" ht="17.399999999999999" customHeight="1">
      <c r="A24" s="14" t="s">
        <v>10</v>
      </c>
      <c r="B24" s="54"/>
      <c r="C24" s="15">
        <v>159945</v>
      </c>
      <c r="D24" s="15">
        <v>500000</v>
      </c>
      <c r="E24" s="16">
        <v>0.31989000000000001</v>
      </c>
      <c r="F24" s="56"/>
    </row>
    <row r="25" spans="1:11" ht="17.399999999999999" customHeight="1">
      <c r="A25" s="14" t="s">
        <v>11</v>
      </c>
      <c r="B25" s="54"/>
      <c r="C25" s="15">
        <v>397405</v>
      </c>
      <c r="D25" s="15">
        <v>500000</v>
      </c>
      <c r="E25" s="16">
        <v>0.79481000000000002</v>
      </c>
      <c r="F25" s="56"/>
    </row>
    <row r="26" spans="1:11" ht="17.399999999999999" customHeight="1">
      <c r="A26" s="14" t="s">
        <v>12</v>
      </c>
      <c r="B26" s="54"/>
      <c r="C26" s="15">
        <v>362600</v>
      </c>
      <c r="D26" s="15">
        <v>500000</v>
      </c>
      <c r="E26" s="16">
        <v>0.72519999999999996</v>
      </c>
      <c r="F26" s="56"/>
    </row>
    <row r="27" spans="1:11" ht="17.399999999999999" customHeight="1">
      <c r="A27" s="14" t="s">
        <v>13</v>
      </c>
      <c r="B27" s="54"/>
      <c r="C27" s="15">
        <v>20990</v>
      </c>
      <c r="D27" s="15">
        <v>500000</v>
      </c>
      <c r="E27" s="16">
        <v>4.1980000000000003E-2</v>
      </c>
      <c r="F27" s="56"/>
    </row>
    <row r="28" spans="1:11" ht="17.399999999999999" customHeight="1">
      <c r="A28" s="14" t="s">
        <v>14</v>
      </c>
      <c r="B28" s="54"/>
      <c r="C28" s="15">
        <v>251130</v>
      </c>
      <c r="D28" s="15">
        <v>500000</v>
      </c>
      <c r="E28" s="16">
        <v>0.50226000000000004</v>
      </c>
      <c r="F28" s="56"/>
    </row>
    <row r="29" spans="1:11" ht="17.399999999999999" customHeight="1">
      <c r="A29" s="14" t="s">
        <v>15</v>
      </c>
      <c r="B29" s="54"/>
      <c r="C29" s="15">
        <v>225540</v>
      </c>
      <c r="D29" s="15">
        <v>500000</v>
      </c>
      <c r="E29" s="16">
        <v>0.45107999999999998</v>
      </c>
      <c r="F29" s="56"/>
    </row>
    <row r="30" spans="1:11" ht="17.399999999999999" customHeight="1">
      <c r="A30" s="14" t="s">
        <v>16</v>
      </c>
      <c r="B30" s="54"/>
      <c r="C30" s="15">
        <v>162265</v>
      </c>
      <c r="D30" s="15">
        <v>500000</v>
      </c>
      <c r="E30" s="16">
        <v>0.32452999999999999</v>
      </c>
      <c r="F30" s="56"/>
    </row>
    <row r="31" spans="1:11" ht="17.399999999999999" customHeight="1">
      <c r="A31" s="14" t="s">
        <v>17</v>
      </c>
      <c r="B31" s="54"/>
      <c r="C31" s="15">
        <v>0</v>
      </c>
      <c r="D31" s="15">
        <v>32358</v>
      </c>
      <c r="E31" s="16">
        <v>0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1595670</v>
      </c>
      <c r="D34" s="18">
        <f>SUM(D22:D33)</f>
        <v>3918564</v>
      </c>
      <c r="E34" s="19">
        <f t="shared" si="0"/>
        <v>0.40720784450630382</v>
      </c>
      <c r="F34" s="57"/>
    </row>
    <row r="35" spans="1:6" ht="17.5">
      <c r="A35" s="17" t="s">
        <v>21</v>
      </c>
      <c r="B35" s="10"/>
      <c r="C35" s="18">
        <f>C34/9</f>
        <v>177296.66666666666</v>
      </c>
      <c r="D35" s="18">
        <f>D34/9</f>
        <v>435396</v>
      </c>
      <c r="E35" s="19">
        <f t="shared" si="0"/>
        <v>0.40720784450630382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>
  <sheetPr codeName="Sheet122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318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158370</v>
      </c>
      <c r="D22" s="15">
        <v>550000</v>
      </c>
      <c r="E22" s="16">
        <v>0.28794545454545456</v>
      </c>
      <c r="F22" s="56" t="s">
        <v>317</v>
      </c>
    </row>
    <row r="23" spans="1:11" ht="17.399999999999999" customHeight="1">
      <c r="A23" s="14" t="s">
        <v>9</v>
      </c>
      <c r="B23" s="54"/>
      <c r="C23" s="15">
        <v>95775</v>
      </c>
      <c r="D23" s="15">
        <v>650000</v>
      </c>
      <c r="E23" s="16">
        <v>0.14734615384615385</v>
      </c>
      <c r="F23" s="56"/>
    </row>
    <row r="24" spans="1:11" ht="17.399999999999999" customHeight="1">
      <c r="A24" s="14" t="s">
        <v>10</v>
      </c>
      <c r="B24" s="54"/>
      <c r="C24" s="15">
        <v>622080</v>
      </c>
      <c r="D24" s="15">
        <v>600000</v>
      </c>
      <c r="E24" s="16">
        <v>1.0367999999999999</v>
      </c>
      <c r="F24" s="56"/>
    </row>
    <row r="25" spans="1:11" ht="17.399999999999999" customHeight="1">
      <c r="A25" s="14" t="s">
        <v>11</v>
      </c>
      <c r="B25" s="54"/>
      <c r="C25" s="15">
        <v>609505</v>
      </c>
      <c r="D25" s="15">
        <v>600000</v>
      </c>
      <c r="E25" s="16">
        <v>1.0158416666666668</v>
      </c>
      <c r="F25" s="56"/>
    </row>
    <row r="26" spans="1:11" ht="17.399999999999999" customHeight="1">
      <c r="A26" s="14" t="s">
        <v>12</v>
      </c>
      <c r="B26" s="54"/>
      <c r="C26" s="15">
        <v>1129815</v>
      </c>
      <c r="D26" s="15">
        <v>600000</v>
      </c>
      <c r="E26" s="16">
        <v>1.8830249999999999</v>
      </c>
      <c r="F26" s="56"/>
    </row>
    <row r="27" spans="1:11" ht="17.399999999999999" customHeight="1">
      <c r="A27" s="14" t="s">
        <v>13</v>
      </c>
      <c r="B27" s="54"/>
      <c r="C27" s="15">
        <v>630995</v>
      </c>
      <c r="D27" s="15">
        <v>600000</v>
      </c>
      <c r="E27" s="16">
        <v>1.0516583333333334</v>
      </c>
      <c r="F27" s="56"/>
    </row>
    <row r="28" spans="1:11" ht="17.399999999999999" customHeight="1">
      <c r="A28" s="14" t="s">
        <v>14</v>
      </c>
      <c r="B28" s="54"/>
      <c r="C28" s="15">
        <v>74080</v>
      </c>
      <c r="D28" s="15">
        <v>600000</v>
      </c>
      <c r="E28" s="16">
        <v>0.12346666666666667</v>
      </c>
      <c r="F28" s="56"/>
    </row>
    <row r="29" spans="1:11" ht="17.399999999999999" customHeight="1">
      <c r="A29" s="14" t="s">
        <v>15</v>
      </c>
      <c r="B29" s="54"/>
      <c r="C29" s="15">
        <v>695890</v>
      </c>
      <c r="D29" s="15">
        <v>600000</v>
      </c>
      <c r="E29" s="16">
        <v>1.1598166666666667</v>
      </c>
      <c r="F29" s="56"/>
    </row>
    <row r="30" spans="1:11" ht="17.399999999999999" customHeight="1">
      <c r="A30" s="14" t="s">
        <v>16</v>
      </c>
      <c r="B30" s="54"/>
      <c r="C30" s="15">
        <v>249550</v>
      </c>
      <c r="D30" s="15">
        <v>700000</v>
      </c>
      <c r="E30" s="16">
        <v>0.35649999999999998</v>
      </c>
      <c r="F30" s="56"/>
    </row>
    <row r="31" spans="1:11" ht="17.399999999999999" customHeight="1">
      <c r="A31" s="14" t="s">
        <v>17</v>
      </c>
      <c r="B31" s="54"/>
      <c r="C31" s="15">
        <v>732075</v>
      </c>
      <c r="D31" s="15">
        <v>600000</v>
      </c>
      <c r="E31" s="16">
        <v>1.2201249999999999</v>
      </c>
      <c r="F31" s="56"/>
    </row>
    <row r="32" spans="1:11" ht="17.399999999999999" customHeight="1">
      <c r="A32" s="14" t="s">
        <v>18</v>
      </c>
      <c r="B32" s="54"/>
      <c r="C32" s="15">
        <v>557710</v>
      </c>
      <c r="D32" s="15">
        <v>650000</v>
      </c>
      <c r="E32" s="16">
        <v>0.85801538461538462</v>
      </c>
      <c r="F32" s="56"/>
    </row>
    <row r="33" spans="1:6" ht="17.5">
      <c r="A33" s="14" t="s">
        <v>19</v>
      </c>
      <c r="B33" s="55"/>
      <c r="C33" s="15">
        <v>619475</v>
      </c>
      <c r="D33" s="15">
        <v>650000</v>
      </c>
      <c r="E33" s="16">
        <v>0.9530384615384615</v>
      </c>
      <c r="F33" s="56"/>
    </row>
    <row r="34" spans="1:6" ht="17.5">
      <c r="A34" s="17" t="s">
        <v>20</v>
      </c>
      <c r="B34" s="10"/>
      <c r="C34" s="18">
        <f>SUM(C22:C33)</f>
        <v>6175320</v>
      </c>
      <c r="D34" s="18">
        <f>SUM(D22:D33)</f>
        <v>7400000</v>
      </c>
      <c r="E34" s="19">
        <f t="shared" ref="E34:E35" si="0">C34/D34</f>
        <v>0.83450270270270266</v>
      </c>
      <c r="F34" s="57"/>
    </row>
    <row r="35" spans="1:6" ht="17.5">
      <c r="A35" s="17" t="s">
        <v>21</v>
      </c>
      <c r="B35" s="10"/>
      <c r="C35" s="18">
        <f>C34/12</f>
        <v>514610</v>
      </c>
      <c r="D35" s="18">
        <f>D34/12</f>
        <v>616666.66666666663</v>
      </c>
      <c r="E35" s="19">
        <f t="shared" si="0"/>
        <v>0.83450270270270277</v>
      </c>
      <c r="F35" s="37">
        <v>44965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>
  <sheetPr codeName="Sheet123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318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529300</v>
      </c>
      <c r="D22" s="15">
        <v>600000</v>
      </c>
      <c r="E22" s="16">
        <v>0.88216666666666665</v>
      </c>
      <c r="F22" s="56" t="s">
        <v>317</v>
      </c>
    </row>
    <row r="23" spans="1:11" ht="17.399999999999999" customHeight="1">
      <c r="A23" s="14" t="s">
        <v>9</v>
      </c>
      <c r="B23" s="54"/>
      <c r="C23" s="15">
        <v>421625</v>
      </c>
      <c r="D23" s="15">
        <v>600000</v>
      </c>
      <c r="E23" s="16">
        <v>0.70270833333333338</v>
      </c>
      <c r="F23" s="56"/>
    </row>
    <row r="24" spans="1:11" ht="17.399999999999999" customHeight="1">
      <c r="A24" s="14" t="s">
        <v>10</v>
      </c>
      <c r="B24" s="54"/>
      <c r="C24" s="15">
        <v>876755</v>
      </c>
      <c r="D24" s="15">
        <v>600000</v>
      </c>
      <c r="E24" s="16">
        <v>1.4612583333333333</v>
      </c>
      <c r="F24" s="56"/>
    </row>
    <row r="25" spans="1:11" ht="17.399999999999999" customHeight="1">
      <c r="A25" s="14" t="s">
        <v>11</v>
      </c>
      <c r="B25" s="54"/>
      <c r="C25" s="15">
        <v>826860</v>
      </c>
      <c r="D25" s="15">
        <v>600000</v>
      </c>
      <c r="E25" s="16">
        <v>1.3781000000000001</v>
      </c>
      <c r="F25" s="56"/>
    </row>
    <row r="26" spans="1:11" ht="17.399999999999999" customHeight="1">
      <c r="A26" s="14" t="s">
        <v>12</v>
      </c>
      <c r="B26" s="54"/>
      <c r="C26" s="15">
        <v>684960</v>
      </c>
      <c r="D26" s="15">
        <v>600000</v>
      </c>
      <c r="E26" s="16">
        <v>1.1415999999999999</v>
      </c>
      <c r="F26" s="56"/>
    </row>
    <row r="27" spans="1:11" ht="17.399999999999999" customHeight="1">
      <c r="A27" s="14" t="s">
        <v>13</v>
      </c>
      <c r="B27" s="54"/>
      <c r="C27" s="15">
        <v>883260</v>
      </c>
      <c r="D27" s="15">
        <v>600000</v>
      </c>
      <c r="E27" s="16">
        <v>1.47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4222760</v>
      </c>
      <c r="D34" s="18">
        <f>SUM(D22:D33)</f>
        <v>3600000</v>
      </c>
      <c r="E34" s="19">
        <f t="shared" ref="E34:E35" si="0">C34/D34</f>
        <v>1.1729888888888889</v>
      </c>
      <c r="F34" s="57"/>
    </row>
    <row r="35" spans="1:6" ht="17.5">
      <c r="A35" s="17" t="s">
        <v>21</v>
      </c>
      <c r="B35" s="10"/>
      <c r="C35" s="18">
        <f>C34/6</f>
        <v>703793.33333333337</v>
      </c>
      <c r="D35" s="18">
        <f>D34/6</f>
        <v>600000</v>
      </c>
      <c r="E35" s="19">
        <f t="shared" si="0"/>
        <v>1.1729888888888889</v>
      </c>
      <c r="F35" s="37">
        <v>44965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>
  <sheetPr codeName="Sheet48">
    <tabColor indexed="47"/>
  </sheetPr>
  <dimension ref="A1:K43"/>
  <sheetViews>
    <sheetView view="pageBreakPreview" zoomScale="60" zoomScaleNormal="6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71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 t="s">
        <v>18</v>
      </c>
      <c r="B26" s="54"/>
      <c r="C26" s="15"/>
      <c r="D26" s="15"/>
      <c r="E26" s="16"/>
      <c r="F26" s="56"/>
    </row>
    <row r="27" spans="1:11" ht="17.5">
      <c r="A27" s="14" t="s">
        <v>19</v>
      </c>
      <c r="B27" s="55"/>
      <c r="C27" s="15">
        <v>36890</v>
      </c>
      <c r="D27" s="15">
        <v>193548</v>
      </c>
      <c r="E27" s="16">
        <f>C27/D27</f>
        <v>0.19059871453076241</v>
      </c>
      <c r="F27" s="56"/>
    </row>
    <row r="28" spans="1:11" ht="17.5">
      <c r="A28" s="14" t="s">
        <v>8</v>
      </c>
      <c r="B28" s="53">
        <v>2025</v>
      </c>
      <c r="C28" s="15">
        <v>48695</v>
      </c>
      <c r="D28" s="15">
        <v>550000</v>
      </c>
      <c r="E28" s="16">
        <f>C28/D28</f>
        <v>8.8536363636363635E-2</v>
      </c>
      <c r="F28" s="56"/>
    </row>
    <row r="29" spans="1:11" ht="17.5">
      <c r="A29" s="14" t="s">
        <v>9</v>
      </c>
      <c r="B29" s="54"/>
      <c r="C29" s="15">
        <v>155970</v>
      </c>
      <c r="D29" s="15">
        <v>550000</v>
      </c>
      <c r="E29" s="16">
        <v>0.28358181818181816</v>
      </c>
      <c r="F29" s="56"/>
    </row>
    <row r="30" spans="1:11" ht="17.5">
      <c r="A30" s="14" t="s">
        <v>10</v>
      </c>
      <c r="B30" s="54"/>
      <c r="C30" s="15">
        <v>446915</v>
      </c>
      <c r="D30" s="15">
        <v>550000</v>
      </c>
      <c r="E30" s="16">
        <v>0.81257272727272722</v>
      </c>
      <c r="F30" s="56"/>
    </row>
    <row r="31" spans="1:11" ht="17.5">
      <c r="A31" s="14" t="s">
        <v>11</v>
      </c>
      <c r="B31" s="54"/>
      <c r="C31" s="15">
        <v>362200</v>
      </c>
      <c r="D31" s="15">
        <v>550000</v>
      </c>
      <c r="E31" s="16">
        <v>0.81257272727272722</v>
      </c>
      <c r="F31" s="56"/>
    </row>
    <row r="32" spans="1:11" ht="17.5">
      <c r="A32" s="14" t="s">
        <v>12</v>
      </c>
      <c r="B32" s="54"/>
      <c r="C32" s="15">
        <v>995830</v>
      </c>
      <c r="D32" s="15">
        <v>600000</v>
      </c>
      <c r="E32" s="16">
        <v>1.6597166666666667</v>
      </c>
      <c r="F32" s="56"/>
    </row>
    <row r="33" spans="1:6" ht="17.5">
      <c r="A33" s="14" t="s">
        <v>13</v>
      </c>
      <c r="B33" s="54"/>
      <c r="C33" s="15">
        <v>262820</v>
      </c>
      <c r="D33" s="15">
        <v>600000</v>
      </c>
      <c r="E33" s="16">
        <v>0.43803333333333333</v>
      </c>
      <c r="F33" s="56"/>
    </row>
    <row r="34" spans="1:6" ht="17.5">
      <c r="A34" s="14" t="s">
        <v>332</v>
      </c>
      <c r="B34" s="55"/>
      <c r="C34" s="15">
        <v>1039630</v>
      </c>
      <c r="D34" s="15">
        <v>387096</v>
      </c>
      <c r="E34" s="16">
        <f>C34/D34</f>
        <v>2.6857162047657428</v>
      </c>
      <c r="F34" s="56"/>
    </row>
    <row r="35" spans="1:6" ht="17.5">
      <c r="A35" s="17" t="s">
        <v>20</v>
      </c>
      <c r="B35" s="10"/>
      <c r="C35" s="18">
        <f>SUM(C22:C34)</f>
        <v>3348950</v>
      </c>
      <c r="D35" s="18">
        <f>SUM(D22:D34)</f>
        <v>3980644</v>
      </c>
      <c r="E35" s="19">
        <f>C35/D35</f>
        <v>0.84130859227803345</v>
      </c>
      <c r="F35" s="57"/>
    </row>
    <row r="36" spans="1:6" ht="17.5">
      <c r="A36" s="17" t="s">
        <v>21</v>
      </c>
      <c r="B36" s="10"/>
      <c r="C36" s="18">
        <f>C35/8</f>
        <v>418618.75</v>
      </c>
      <c r="D36" s="18">
        <f>D35/8</f>
        <v>497580.5</v>
      </c>
      <c r="E36" s="19">
        <f>C36/D36</f>
        <v>0.84130859227803345</v>
      </c>
      <c r="F36" s="30" t="s">
        <v>72</v>
      </c>
    </row>
    <row r="37" spans="1:6">
      <c r="A37" s="8"/>
      <c r="B37" s="21"/>
      <c r="C37" s="8"/>
    </row>
    <row r="38" spans="1:6">
      <c r="A38" s="22"/>
      <c r="B38" s="23"/>
      <c r="C38" s="8"/>
    </row>
    <row r="39" spans="1:6">
      <c r="A39" s="8"/>
      <c r="B39" s="21"/>
      <c r="C39" s="8"/>
      <c r="E39" s="24"/>
    </row>
    <row r="40" spans="1:6">
      <c r="A40" s="2" t="s">
        <v>22</v>
      </c>
      <c r="B40" s="21"/>
      <c r="C40" s="8"/>
    </row>
    <row r="41" spans="1:6" s="25" customFormat="1" ht="17.5">
      <c r="A41" s="2"/>
      <c r="B41" s="21"/>
      <c r="C41" s="8"/>
      <c r="D41" s="2"/>
      <c r="E41" s="2"/>
    </row>
    <row r="42" spans="1:6" ht="17.5">
      <c r="A42" s="3" t="s">
        <v>23</v>
      </c>
      <c r="B42" s="26"/>
      <c r="C42" s="27"/>
    </row>
    <row r="43" spans="1:6">
      <c r="A43" s="24" t="s">
        <v>24</v>
      </c>
      <c r="B43" s="27"/>
      <c r="C43" s="8"/>
    </row>
  </sheetData>
  <sheetProtection selectLockedCells="1" selectUnlockedCells="1"/>
  <mergeCells count="4">
    <mergeCell ref="C1:E1"/>
    <mergeCell ref="B22:B27"/>
    <mergeCell ref="F22:F35"/>
    <mergeCell ref="B28:B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>
  <sheetPr codeName="Sheet106">
    <tabColor indexed="47"/>
  </sheetPr>
  <dimension ref="A1:K42"/>
  <sheetViews>
    <sheetView view="pageBreakPreview" zoomScale="70" zoomScaleNormal="60" zoomScaleSheetLayoutView="70" workbookViewId="0">
      <selection activeCell="D28" sqref="D2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244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10</v>
      </c>
      <c r="B24" s="54"/>
      <c r="C24" s="15">
        <v>26195</v>
      </c>
      <c r="D24" s="15">
        <v>177419</v>
      </c>
      <c r="E24" s="16">
        <v>0.14764484074422693</v>
      </c>
      <c r="F24" s="56"/>
    </row>
    <row r="25" spans="1:11" ht="17.399999999999999" customHeight="1">
      <c r="A25" s="14" t="s">
        <v>11</v>
      </c>
      <c r="B25" s="54"/>
      <c r="C25" s="15">
        <v>87275</v>
      </c>
      <c r="D25" s="15">
        <v>550000</v>
      </c>
      <c r="E25" s="16">
        <v>0.15868181818181817</v>
      </c>
      <c r="F25" s="56"/>
    </row>
    <row r="26" spans="1:11" ht="17.399999999999999" customHeight="1">
      <c r="A26" s="14" t="s">
        <v>12</v>
      </c>
      <c r="B26" s="54"/>
      <c r="C26" s="15">
        <v>454915</v>
      </c>
      <c r="D26" s="15">
        <v>550000</v>
      </c>
      <c r="E26" s="16">
        <v>0.82711818181818186</v>
      </c>
      <c r="F26" s="56"/>
    </row>
    <row r="27" spans="1:11" ht="17.399999999999999" customHeight="1">
      <c r="A27" s="14" t="s">
        <v>13</v>
      </c>
      <c r="B27" s="54"/>
      <c r="C27" s="15">
        <v>341825</v>
      </c>
      <c r="D27" s="15">
        <v>550000</v>
      </c>
      <c r="E27" s="16">
        <v>0.62150000000000005</v>
      </c>
      <c r="F27" s="56"/>
    </row>
    <row r="28" spans="1:11" ht="17.399999999999999" customHeight="1">
      <c r="A28" s="14" t="s">
        <v>332</v>
      </c>
      <c r="B28" s="54"/>
      <c r="C28" s="15">
        <v>221975</v>
      </c>
      <c r="D28" s="15">
        <v>354838</v>
      </c>
      <c r="E28" s="16">
        <f>C28/D28</f>
        <v>0.62556716022522951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1132185</v>
      </c>
      <c r="D34" s="18">
        <f>SUM(D22:D33)</f>
        <v>2182257</v>
      </c>
      <c r="E34" s="19">
        <f t="shared" si="0"/>
        <v>0.5188137785787833</v>
      </c>
      <c r="F34" s="57"/>
    </row>
    <row r="35" spans="1:6" ht="17.5">
      <c r="A35" s="17" t="s">
        <v>21</v>
      </c>
      <c r="B35" s="10"/>
      <c r="C35" s="18">
        <f>C34/5</f>
        <v>226437</v>
      </c>
      <c r="D35" s="18">
        <f>D34/5</f>
        <v>436451.4</v>
      </c>
      <c r="E35" s="19">
        <f t="shared" si="0"/>
        <v>0.5188137785787833</v>
      </c>
      <c r="F35" s="20" t="s">
        <v>245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>
  <sheetPr codeName="Sheet51">
    <tabColor indexed="47"/>
  </sheetPr>
  <dimension ref="A1:K42"/>
  <sheetViews>
    <sheetView view="pageBreakPreview" zoomScale="70" zoomScaleNormal="60" zoomScaleSheetLayoutView="70" workbookViewId="0">
      <selection activeCell="E37" sqref="E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161</v>
      </c>
    </row>
    <row r="23" spans="1:11" ht="17.399999999999999" customHeight="1">
      <c r="A23" s="14" t="s">
        <v>9</v>
      </c>
      <c r="B23" s="54"/>
      <c r="C23" s="15">
        <v>0</v>
      </c>
      <c r="D23" s="15">
        <v>19642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366005</v>
      </c>
      <c r="D24" s="15">
        <v>550000</v>
      </c>
      <c r="E24" s="16">
        <v>0.66546363636363637</v>
      </c>
      <c r="F24" s="56"/>
    </row>
    <row r="25" spans="1:11" ht="17.399999999999999" customHeight="1">
      <c r="A25" s="14" t="s">
        <v>11</v>
      </c>
      <c r="B25" s="54"/>
      <c r="C25" s="15">
        <v>510190</v>
      </c>
      <c r="D25" s="15">
        <v>550000</v>
      </c>
      <c r="E25" s="16">
        <v>0.92761818181818179</v>
      </c>
      <c r="F25" s="56"/>
    </row>
    <row r="26" spans="1:11" ht="17.399999999999999" customHeight="1">
      <c r="A26" s="14" t="s">
        <v>12</v>
      </c>
      <c r="B26" s="54"/>
      <c r="C26" s="15">
        <v>354015</v>
      </c>
      <c r="D26" s="15">
        <v>550000</v>
      </c>
      <c r="E26" s="16">
        <f t="shared" si="0"/>
        <v>0.64366363636363633</v>
      </c>
      <c r="F26" s="56"/>
    </row>
    <row r="27" spans="1:11" ht="17.399999999999999" customHeight="1">
      <c r="A27" s="14" t="s">
        <v>13</v>
      </c>
      <c r="B27" s="54"/>
      <c r="C27" s="15">
        <v>108075</v>
      </c>
      <c r="D27" s="15">
        <v>550000</v>
      </c>
      <c r="E27" s="16">
        <v>0.19650000000000001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1338285</v>
      </c>
      <c r="D34" s="18">
        <f>SUM(D22:D33)</f>
        <v>2219642</v>
      </c>
      <c r="E34" s="19">
        <f t="shared" si="0"/>
        <v>0.6029283100608116</v>
      </c>
      <c r="F34" s="57"/>
    </row>
    <row r="35" spans="1:6" ht="17.5">
      <c r="A35" s="17" t="s">
        <v>21</v>
      </c>
      <c r="B35" s="10"/>
      <c r="C35" s="18">
        <f>C34/5</f>
        <v>267657</v>
      </c>
      <c r="D35" s="18">
        <f>D34/5</f>
        <v>443928.4</v>
      </c>
      <c r="E35" s="19">
        <f t="shared" si="0"/>
        <v>0.6029283100608116</v>
      </c>
      <c r="F35" s="20" t="s">
        <v>162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>
  <sheetPr codeName="Sheet57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44"/>
    </row>
    <row r="23" spans="1:11" ht="17.399999999999999" customHeight="1">
      <c r="A23" s="14" t="s">
        <v>9</v>
      </c>
      <c r="B23" s="54"/>
      <c r="C23" s="15">
        <v>0</v>
      </c>
      <c r="D23" s="15">
        <v>58928</v>
      </c>
      <c r="E23" s="16">
        <v>0</v>
      </c>
      <c r="F23" s="56" t="s">
        <v>173</v>
      </c>
    </row>
    <row r="24" spans="1:11" ht="17.399999999999999" customHeight="1">
      <c r="A24" s="14" t="s">
        <v>10</v>
      </c>
      <c r="B24" s="54"/>
      <c r="C24" s="15">
        <v>78080</v>
      </c>
      <c r="D24" s="15">
        <v>550000</v>
      </c>
      <c r="E24" s="16">
        <v>0.14196363636363638</v>
      </c>
      <c r="F24" s="56"/>
    </row>
    <row r="25" spans="1:11" ht="17.399999999999999" customHeight="1">
      <c r="A25" s="14" t="s">
        <v>11</v>
      </c>
      <c r="B25" s="54"/>
      <c r="C25" s="15">
        <v>299340</v>
      </c>
      <c r="D25" s="15">
        <v>550000</v>
      </c>
      <c r="E25" s="16">
        <v>0.54425454545454544</v>
      </c>
      <c r="F25" s="56"/>
    </row>
    <row r="26" spans="1:11" ht="17.399999999999999" customHeight="1">
      <c r="A26" s="14" t="s">
        <v>12</v>
      </c>
      <c r="B26" s="54"/>
      <c r="C26" s="15">
        <v>424220</v>
      </c>
      <c r="D26" s="15">
        <v>550000</v>
      </c>
      <c r="E26" s="16">
        <f t="shared" si="0"/>
        <v>0.77130909090909094</v>
      </c>
      <c r="F26" s="56"/>
    </row>
    <row r="27" spans="1:11" ht="17.399999999999999" customHeight="1">
      <c r="A27" s="14" t="s">
        <v>13</v>
      </c>
      <c r="B27" s="54"/>
      <c r="C27" s="15">
        <v>405605</v>
      </c>
      <c r="D27" s="15">
        <v>550000</v>
      </c>
      <c r="E27" s="16">
        <v>0.73746363636363632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1207245</v>
      </c>
      <c r="D34" s="18">
        <f>SUM(D22:D33)</f>
        <v>2258928</v>
      </c>
      <c r="E34" s="19">
        <f t="shared" si="0"/>
        <v>0.53443270436242318</v>
      </c>
      <c r="F34" s="57"/>
    </row>
    <row r="35" spans="1:6" ht="17.5">
      <c r="A35" s="17" t="s">
        <v>21</v>
      </c>
      <c r="B35" s="10"/>
      <c r="C35" s="18">
        <f>C34/5</f>
        <v>241449</v>
      </c>
      <c r="D35" s="18">
        <f>D34/5</f>
        <v>451785.6</v>
      </c>
      <c r="E35" s="19">
        <f t="shared" si="0"/>
        <v>0.53443270436242329</v>
      </c>
      <c r="F35" s="20" t="s">
        <v>175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3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>
  <sheetPr codeName="Sheet54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168</v>
      </c>
    </row>
    <row r="23" spans="1:11" ht="17.399999999999999" customHeight="1">
      <c r="A23" s="14" t="s">
        <v>9</v>
      </c>
      <c r="B23" s="54"/>
      <c r="C23" s="15">
        <v>28995</v>
      </c>
      <c r="D23" s="15">
        <v>235714</v>
      </c>
      <c r="E23" s="16">
        <v>0.12300924001120002</v>
      </c>
      <c r="F23" s="56"/>
    </row>
    <row r="24" spans="1:11" ht="17.399999999999999" customHeight="1">
      <c r="A24" s="14" t="s">
        <v>10</v>
      </c>
      <c r="B24" s="54"/>
      <c r="C24" s="15">
        <v>168155</v>
      </c>
      <c r="D24" s="15">
        <v>550000</v>
      </c>
      <c r="E24" s="16">
        <f t="shared" si="0"/>
        <v>0.30573636363636364</v>
      </c>
      <c r="F24" s="56"/>
    </row>
    <row r="25" spans="1:11" ht="17.399999999999999" customHeight="1">
      <c r="A25" s="14" t="s">
        <v>11</v>
      </c>
      <c r="B25" s="54"/>
      <c r="C25" s="15">
        <v>334320</v>
      </c>
      <c r="D25" s="15">
        <v>550000</v>
      </c>
      <c r="E25" s="16">
        <v>0.60785454545454543</v>
      </c>
      <c r="F25" s="56"/>
    </row>
    <row r="26" spans="1:11" ht="17.399999999999999" customHeight="1">
      <c r="A26" s="14" t="s">
        <v>12</v>
      </c>
      <c r="B26" s="54"/>
      <c r="C26" s="15">
        <v>158975</v>
      </c>
      <c r="D26" s="15">
        <v>550000</v>
      </c>
      <c r="E26" s="16">
        <v>0.28904545454545455</v>
      </c>
      <c r="F26" s="56"/>
    </row>
    <row r="27" spans="1:11" ht="17.399999999999999" customHeight="1">
      <c r="A27" s="14" t="s">
        <v>13</v>
      </c>
      <c r="B27" s="54"/>
      <c r="C27" s="15">
        <v>114465</v>
      </c>
      <c r="D27" s="15">
        <v>550000</v>
      </c>
      <c r="E27" s="16">
        <v>0.20811818181818181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804910</v>
      </c>
      <c r="D34" s="18">
        <f>SUM(D22:D33)</f>
        <v>2435714</v>
      </c>
      <c r="E34" s="19">
        <f t="shared" si="0"/>
        <v>0.33046162234153925</v>
      </c>
      <c r="F34" s="57"/>
    </row>
    <row r="35" spans="1:6" ht="17.5">
      <c r="A35" s="17" t="s">
        <v>21</v>
      </c>
      <c r="B35" s="10"/>
      <c r="C35" s="18">
        <f>C34/5</f>
        <v>160982</v>
      </c>
      <c r="D35" s="18">
        <f>D34/5</f>
        <v>487142.8</v>
      </c>
      <c r="E35" s="19">
        <f t="shared" si="0"/>
        <v>0.33046162234153931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40">
        <v>342635</v>
      </c>
      <c r="D22" s="40">
        <v>500000</v>
      </c>
      <c r="E22" s="41">
        <v>0.68527000000000005</v>
      </c>
      <c r="F22" s="58" t="s">
        <v>103</v>
      </c>
    </row>
    <row r="23" spans="1:11" ht="17.399999999999999" customHeight="1">
      <c r="A23" s="14" t="s">
        <v>9</v>
      </c>
      <c r="B23" s="54"/>
      <c r="C23" s="40">
        <v>115465</v>
      </c>
      <c r="D23" s="40">
        <v>500000</v>
      </c>
      <c r="E23" s="41">
        <v>0.23093</v>
      </c>
      <c r="F23" s="56"/>
    </row>
    <row r="24" spans="1:11" ht="17.399999999999999" customHeight="1">
      <c r="A24" s="14" t="s">
        <v>10</v>
      </c>
      <c r="B24" s="54"/>
      <c r="C24" s="40">
        <v>346118</v>
      </c>
      <c r="D24" s="40">
        <v>500000</v>
      </c>
      <c r="E24" s="41">
        <v>0.69223599999999996</v>
      </c>
      <c r="F24" s="56"/>
    </row>
    <row r="25" spans="1:11" ht="17.399999999999999" customHeight="1">
      <c r="A25" s="14" t="s">
        <v>11</v>
      </c>
      <c r="B25" s="54"/>
      <c r="C25" s="40">
        <v>997850</v>
      </c>
      <c r="D25" s="40">
        <v>500000</v>
      </c>
      <c r="E25" s="41">
        <v>1.9957</v>
      </c>
      <c r="F25" s="56"/>
    </row>
    <row r="26" spans="1:11" ht="17.399999999999999" customHeight="1">
      <c r="A26" s="14" t="s">
        <v>12</v>
      </c>
      <c r="B26" s="54"/>
      <c r="C26" s="40">
        <v>646819</v>
      </c>
      <c r="D26" s="40">
        <v>750000</v>
      </c>
      <c r="E26" s="41">
        <v>0.86242533333333338</v>
      </c>
      <c r="F26" s="56"/>
    </row>
    <row r="27" spans="1:11" ht="17.399999999999999" customHeight="1">
      <c r="A27" s="14" t="s">
        <v>13</v>
      </c>
      <c r="B27" s="54"/>
      <c r="C27" s="40">
        <v>948130</v>
      </c>
      <c r="D27" s="40">
        <v>650000</v>
      </c>
      <c r="E27" s="41">
        <v>1.4586615384615385</v>
      </c>
      <c r="F27" s="56"/>
    </row>
    <row r="28" spans="1:11" ht="17.399999999999999" customHeight="1">
      <c r="A28" s="14" t="s">
        <v>14</v>
      </c>
      <c r="B28" s="54"/>
      <c r="C28" s="40">
        <v>262235</v>
      </c>
      <c r="D28" s="40">
        <v>650000</v>
      </c>
      <c r="E28" s="41">
        <v>0.40343846153846152</v>
      </c>
      <c r="F28" s="56"/>
    </row>
    <row r="29" spans="1:11" ht="17.399999999999999" customHeight="1">
      <c r="A29" s="14" t="s">
        <v>15</v>
      </c>
      <c r="B29" s="54"/>
      <c r="C29" s="40">
        <v>545080</v>
      </c>
      <c r="D29" s="40">
        <v>600000</v>
      </c>
      <c r="E29" s="41">
        <v>0.90846666666666664</v>
      </c>
      <c r="F29" s="56"/>
    </row>
    <row r="30" spans="1:11" ht="17.399999999999999" customHeight="1">
      <c r="A30" s="14" t="s">
        <v>16</v>
      </c>
      <c r="B30" s="54"/>
      <c r="C30" s="40">
        <v>199150</v>
      </c>
      <c r="D30" s="40">
        <v>600000</v>
      </c>
      <c r="E30" s="41">
        <v>0.33191666666666669</v>
      </c>
      <c r="F30" s="56"/>
    </row>
    <row r="31" spans="1:11" ht="17.399999999999999" customHeight="1">
      <c r="A31" s="14" t="s">
        <v>17</v>
      </c>
      <c r="B31" s="54"/>
      <c r="C31" s="40">
        <v>496295</v>
      </c>
      <c r="D31" s="40">
        <v>550000</v>
      </c>
      <c r="E31" s="41">
        <v>0.90235454545454541</v>
      </c>
      <c r="F31" s="56"/>
    </row>
    <row r="32" spans="1:11" ht="17.399999999999999" customHeight="1">
      <c r="A32" s="14" t="s">
        <v>18</v>
      </c>
      <c r="B32" s="54"/>
      <c r="C32" s="40">
        <v>244135</v>
      </c>
      <c r="D32" s="40">
        <v>550000</v>
      </c>
      <c r="E32" s="41">
        <v>0.44388181818181816</v>
      </c>
      <c r="F32" s="56"/>
    </row>
    <row r="33" spans="1:6" ht="17.5">
      <c r="A33" s="14" t="s">
        <v>19</v>
      </c>
      <c r="B33" s="55"/>
      <c r="C33" s="40">
        <v>385130</v>
      </c>
      <c r="D33" s="40">
        <v>550000</v>
      </c>
      <c r="E33" s="41">
        <v>0.70023636363636366</v>
      </c>
      <c r="F33" s="57"/>
    </row>
    <row r="34" spans="1:6" ht="17.5">
      <c r="A34" s="17" t="s">
        <v>20</v>
      </c>
      <c r="B34" s="10"/>
      <c r="C34" s="18">
        <f>SUM(C22:C33)</f>
        <v>5529042</v>
      </c>
      <c r="D34" s="18">
        <f>SUM(D22:D33)</f>
        <v>6900000</v>
      </c>
      <c r="E34" s="19">
        <f t="shared" ref="E34:E35" si="0">C34/D34</f>
        <v>0.80131043478260866</v>
      </c>
      <c r="F34" s="37" t="s">
        <v>104</v>
      </c>
    </row>
    <row r="35" spans="1:6" ht="17.5">
      <c r="A35" s="17" t="s">
        <v>21</v>
      </c>
      <c r="B35" s="10"/>
      <c r="C35" s="18">
        <f>C34/12</f>
        <v>460753.5</v>
      </c>
      <c r="D35" s="18">
        <f>D34/12</f>
        <v>575000</v>
      </c>
      <c r="E35" s="19">
        <f t="shared" si="0"/>
        <v>0.80131043478260866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>
  <sheetPr codeName="Sheet43">
    <tabColor indexed="47"/>
  </sheetPr>
  <dimension ref="A1:K43"/>
  <sheetViews>
    <sheetView view="pageBreakPreview" zoomScale="60" zoomScaleNormal="6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64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 t="s">
        <v>18</v>
      </c>
      <c r="B26" s="54"/>
      <c r="C26" s="15"/>
      <c r="D26" s="15"/>
      <c r="E26" s="16"/>
      <c r="F26" s="56"/>
    </row>
    <row r="27" spans="1:11" ht="17.5">
      <c r="A27" s="14" t="s">
        <v>19</v>
      </c>
      <c r="B27" s="55"/>
      <c r="C27" s="15">
        <v>29390</v>
      </c>
      <c r="D27" s="15">
        <v>209667</v>
      </c>
      <c r="E27" s="16">
        <f>C27/D27</f>
        <v>0.14017465790992384</v>
      </c>
      <c r="F27" s="56"/>
    </row>
    <row r="28" spans="1:11" ht="17.5">
      <c r="A28" s="14" t="s">
        <v>8</v>
      </c>
      <c r="B28" s="53">
        <v>2025</v>
      </c>
      <c r="C28" s="15">
        <v>0</v>
      </c>
      <c r="D28" s="15">
        <v>550000</v>
      </c>
      <c r="E28" s="16">
        <f>C28/D28</f>
        <v>0</v>
      </c>
      <c r="F28" s="56"/>
    </row>
    <row r="29" spans="1:11" ht="17.5">
      <c r="A29" s="14" t="s">
        <v>9</v>
      </c>
      <c r="B29" s="54"/>
      <c r="C29" s="15">
        <v>196345</v>
      </c>
      <c r="D29" s="15">
        <v>550000</v>
      </c>
      <c r="E29" s="16">
        <v>0.35699090909090908</v>
      </c>
      <c r="F29" s="56"/>
    </row>
    <row r="30" spans="1:11" ht="17.5">
      <c r="A30" s="14" t="s">
        <v>10</v>
      </c>
      <c r="B30" s="54"/>
      <c r="C30" s="15">
        <v>145060</v>
      </c>
      <c r="D30" s="15">
        <v>550000</v>
      </c>
      <c r="E30" s="16">
        <v>0.26374545454545456</v>
      </c>
      <c r="F30" s="56"/>
    </row>
    <row r="31" spans="1:11" ht="17.5">
      <c r="A31" s="14" t="s">
        <v>11</v>
      </c>
      <c r="B31" s="54"/>
      <c r="C31" s="15">
        <v>138860</v>
      </c>
      <c r="D31" s="15">
        <v>550000</v>
      </c>
      <c r="E31" s="16">
        <v>0.25</v>
      </c>
      <c r="F31" s="56"/>
    </row>
    <row r="32" spans="1:11" ht="17.5">
      <c r="A32" s="14" t="s">
        <v>12</v>
      </c>
      <c r="B32" s="54"/>
      <c r="C32" s="15">
        <v>202670</v>
      </c>
      <c r="D32" s="15">
        <v>550000</v>
      </c>
      <c r="E32" s="16">
        <v>0.36849090909090909</v>
      </c>
      <c r="F32" s="56"/>
    </row>
    <row r="33" spans="1:6" ht="17.5">
      <c r="A33" s="14" t="s">
        <v>13</v>
      </c>
      <c r="B33" s="54"/>
      <c r="C33" s="15">
        <v>40890</v>
      </c>
      <c r="D33" s="15">
        <v>550000</v>
      </c>
      <c r="E33" s="16">
        <v>7.4345454545454548E-2</v>
      </c>
      <c r="F33" s="56"/>
    </row>
    <row r="34" spans="1:6" ht="17.5">
      <c r="A34" s="14" t="s">
        <v>332</v>
      </c>
      <c r="B34" s="55"/>
      <c r="C34" s="15">
        <v>110380</v>
      </c>
      <c r="D34" s="15">
        <v>354838</v>
      </c>
      <c r="E34" s="16">
        <f>C34/D34</f>
        <v>0.31107153123397158</v>
      </c>
      <c r="F34" s="56"/>
    </row>
    <row r="35" spans="1:6" ht="17.5">
      <c r="A35" s="17" t="s">
        <v>20</v>
      </c>
      <c r="B35" s="10"/>
      <c r="C35" s="18">
        <f>SUM(C22:C34)</f>
        <v>863595</v>
      </c>
      <c r="D35" s="18">
        <f>SUM(D22:D34)</f>
        <v>3864505</v>
      </c>
      <c r="E35" s="19">
        <f>C35/D35</f>
        <v>0.22346846491335889</v>
      </c>
      <c r="F35" s="57"/>
    </row>
    <row r="36" spans="1:6" ht="17.5">
      <c r="A36" s="17" t="s">
        <v>21</v>
      </c>
      <c r="B36" s="10"/>
      <c r="C36" s="18">
        <f>C35/8</f>
        <v>107949.375</v>
      </c>
      <c r="D36" s="18">
        <f>D35/8</f>
        <v>483063.125</v>
      </c>
      <c r="E36" s="19">
        <f>C36/D36</f>
        <v>0.22346846491335889</v>
      </c>
      <c r="F36" s="30" t="s">
        <v>65</v>
      </c>
    </row>
    <row r="37" spans="1:6">
      <c r="A37" s="8"/>
      <c r="B37" s="21"/>
      <c r="C37" s="8"/>
    </row>
    <row r="38" spans="1:6">
      <c r="A38" s="22"/>
      <c r="B38" s="23"/>
      <c r="C38" s="8"/>
    </row>
    <row r="39" spans="1:6">
      <c r="A39" s="8"/>
      <c r="B39" s="21"/>
      <c r="C39" s="8"/>
      <c r="E39" s="24"/>
    </row>
    <row r="40" spans="1:6">
      <c r="A40" s="2" t="s">
        <v>22</v>
      </c>
      <c r="B40" s="21"/>
      <c r="C40" s="8"/>
    </row>
    <row r="41" spans="1:6" s="25" customFormat="1" ht="17.5">
      <c r="A41" s="2"/>
      <c r="B41" s="21"/>
      <c r="C41" s="8"/>
      <c r="D41" s="2"/>
      <c r="E41" s="2"/>
    </row>
    <row r="42" spans="1:6" ht="17.5">
      <c r="A42" s="3" t="s">
        <v>23</v>
      </c>
      <c r="B42" s="26"/>
      <c r="C42" s="27"/>
    </row>
    <row r="43" spans="1:6">
      <c r="A43" s="24" t="s">
        <v>24</v>
      </c>
      <c r="B43" s="27"/>
      <c r="C43" s="8"/>
    </row>
  </sheetData>
  <sheetProtection selectLockedCells="1" selectUnlockedCells="1"/>
  <mergeCells count="4">
    <mergeCell ref="C1:E1"/>
    <mergeCell ref="B22:B27"/>
    <mergeCell ref="F22:F35"/>
    <mergeCell ref="B28:B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>
  <sheetPr codeName="Sheet114">
    <tabColor indexed="47"/>
  </sheetPr>
  <dimension ref="A1:K41"/>
  <sheetViews>
    <sheetView view="pageBreakPreview" zoomScale="70" zoomScaleNormal="60" zoomScaleSheetLayoutView="70" workbookViewId="0">
      <selection activeCell="E36" sqref="E3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297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 t="s">
        <v>297</v>
      </c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 t="s">
        <v>297</v>
      </c>
    </row>
    <row r="25" spans="1:11" ht="17.399999999999999" customHeight="1">
      <c r="A25" s="14" t="s">
        <v>12</v>
      </c>
      <c r="B25" s="54"/>
      <c r="C25" s="15">
        <v>0</v>
      </c>
      <c r="D25" s="15">
        <v>177419</v>
      </c>
      <c r="E25" s="16">
        <v>0</v>
      </c>
      <c r="F25" s="56" t="s">
        <v>297</v>
      </c>
    </row>
    <row r="26" spans="1:11" ht="17.399999999999999" customHeight="1">
      <c r="A26" s="14" t="s">
        <v>13</v>
      </c>
      <c r="B26" s="54"/>
      <c r="C26" s="15">
        <v>51385</v>
      </c>
      <c r="D26" s="15">
        <v>550000</v>
      </c>
      <c r="E26" s="16">
        <v>9.3427272727272734E-2</v>
      </c>
      <c r="F26" s="56" t="s">
        <v>297</v>
      </c>
    </row>
    <row r="27" spans="1:11" ht="17.399999999999999" hidden="1" customHeight="1">
      <c r="A27" s="14" t="s">
        <v>14</v>
      </c>
      <c r="B27" s="54"/>
      <c r="C27" s="15"/>
      <c r="D27" s="15"/>
      <c r="E27" s="16" t="e">
        <f t="shared" si="0"/>
        <v>#DIV/0!</v>
      </c>
      <c r="F27" s="56" t="s">
        <v>297</v>
      </c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 t="s">
        <v>297</v>
      </c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 t="s">
        <v>297</v>
      </c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 t="s">
        <v>297</v>
      </c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 t="s">
        <v>297</v>
      </c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 t="s">
        <v>297</v>
      </c>
    </row>
    <row r="33" spans="1:6" ht="17.5">
      <c r="A33" s="17" t="s">
        <v>20</v>
      </c>
      <c r="B33" s="10"/>
      <c r="C33" s="18">
        <f>SUM(C22:C32)</f>
        <v>51385</v>
      </c>
      <c r="D33" s="18">
        <f>SUM(D22:D32)</f>
        <v>727419</v>
      </c>
      <c r="E33" s="19">
        <f t="shared" si="0"/>
        <v>7.0640167496312301E-2</v>
      </c>
      <c r="F33" s="57" t="s">
        <v>297</v>
      </c>
    </row>
    <row r="34" spans="1:6" ht="17.5">
      <c r="A34" s="17" t="s">
        <v>21</v>
      </c>
      <c r="B34" s="10"/>
      <c r="C34" s="18">
        <f>C33/2</f>
        <v>25692.5</v>
      </c>
      <c r="D34" s="18">
        <f>D33/2</f>
        <v>363709.5</v>
      </c>
      <c r="E34" s="19">
        <f t="shared" si="0"/>
        <v>7.0640167496312301E-2</v>
      </c>
      <c r="F34" s="20" t="s">
        <v>298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>
  <sheetPr codeName="Sheet115">
    <tabColor indexed="47"/>
  </sheetPr>
  <dimension ref="A1:K41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300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 t="s">
        <v>300</v>
      </c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 t="s">
        <v>300</v>
      </c>
    </row>
    <row r="25" spans="1:11" ht="17.399999999999999" customHeight="1">
      <c r="A25" s="14" t="s">
        <v>12</v>
      </c>
      <c r="B25" s="54"/>
      <c r="C25" s="15">
        <v>0</v>
      </c>
      <c r="D25" s="15">
        <v>88709</v>
      </c>
      <c r="E25" s="16">
        <v>0</v>
      </c>
      <c r="F25" s="56" t="s">
        <v>300</v>
      </c>
    </row>
    <row r="26" spans="1:11" ht="17.399999999999999" customHeight="1">
      <c r="A26" s="14" t="s">
        <v>13</v>
      </c>
      <c r="B26" s="54"/>
      <c r="C26" s="15">
        <v>340925</v>
      </c>
      <c r="D26" s="15">
        <v>550000</v>
      </c>
      <c r="E26" s="16">
        <v>0.61986363636363639</v>
      </c>
      <c r="F26" s="56" t="s">
        <v>300</v>
      </c>
    </row>
    <row r="27" spans="1:11" ht="17.399999999999999" hidden="1" customHeight="1">
      <c r="A27" s="14" t="s">
        <v>14</v>
      </c>
      <c r="B27" s="54"/>
      <c r="C27" s="15"/>
      <c r="D27" s="15"/>
      <c r="E27" s="16" t="e">
        <f t="shared" si="0"/>
        <v>#DIV/0!</v>
      </c>
      <c r="F27" s="56" t="s">
        <v>300</v>
      </c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 t="s">
        <v>300</v>
      </c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 t="s">
        <v>300</v>
      </c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 t="s">
        <v>300</v>
      </c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 t="s">
        <v>300</v>
      </c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 t="s">
        <v>300</v>
      </c>
    </row>
    <row r="33" spans="1:6" ht="17.5">
      <c r="A33" s="17" t="s">
        <v>20</v>
      </c>
      <c r="B33" s="10"/>
      <c r="C33" s="18">
        <f>SUM(C22:C32)</f>
        <v>340925</v>
      </c>
      <c r="D33" s="18">
        <f>SUM(D22:D32)</f>
        <v>638709</v>
      </c>
      <c r="E33" s="19">
        <f t="shared" si="0"/>
        <v>0.53377203076831548</v>
      </c>
      <c r="F33" s="57" t="s">
        <v>300</v>
      </c>
    </row>
    <row r="34" spans="1:6" ht="17.5">
      <c r="A34" s="17" t="s">
        <v>21</v>
      </c>
      <c r="B34" s="10"/>
      <c r="C34" s="18">
        <f>C33/2</f>
        <v>170462.5</v>
      </c>
      <c r="D34" s="18">
        <f>D33/2</f>
        <v>319354.5</v>
      </c>
      <c r="E34" s="19">
        <f t="shared" si="0"/>
        <v>0.53377203076831548</v>
      </c>
      <c r="F34" s="20" t="s">
        <v>301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>
  <sheetPr codeName="Sheet39">
    <tabColor indexed="47"/>
  </sheetPr>
  <dimension ref="A1:K42"/>
  <sheetViews>
    <sheetView view="pageBreakPreview" zoomScale="60" zoomScaleNormal="6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54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53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17</v>
      </c>
      <c r="B25" s="54"/>
      <c r="C25" s="15">
        <v>143460</v>
      </c>
      <c r="D25" s="15">
        <v>145161</v>
      </c>
      <c r="E25" s="16">
        <f>C25/D25</f>
        <v>0.98828197656395311</v>
      </c>
      <c r="F25" s="56"/>
    </row>
    <row r="26" spans="1:11" ht="17.399999999999999" customHeight="1">
      <c r="A26" s="14" t="s">
        <v>18</v>
      </c>
      <c r="B26" s="54"/>
      <c r="C26" s="15">
        <v>53085</v>
      </c>
      <c r="D26" s="15">
        <v>500000</v>
      </c>
      <c r="E26" s="16">
        <f>C26/D26</f>
        <v>0.10617</v>
      </c>
      <c r="F26" s="56"/>
    </row>
    <row r="27" spans="1:11" ht="17.5">
      <c r="A27" s="14" t="s">
        <v>19</v>
      </c>
      <c r="B27" s="55"/>
      <c r="C27" s="15">
        <v>75585</v>
      </c>
      <c r="D27" s="15">
        <v>500000</v>
      </c>
      <c r="E27" s="16">
        <v>0.15117</v>
      </c>
      <c r="F27" s="56"/>
    </row>
    <row r="28" spans="1:11" ht="17.5">
      <c r="A28" s="14" t="s">
        <v>8</v>
      </c>
      <c r="B28" s="53">
        <v>2025</v>
      </c>
      <c r="C28" s="15">
        <v>10695</v>
      </c>
      <c r="D28" s="15">
        <v>550000</v>
      </c>
      <c r="E28" s="16">
        <f>C28/D28</f>
        <v>1.9445454545454547E-2</v>
      </c>
      <c r="F28" s="56"/>
    </row>
    <row r="29" spans="1:11" ht="17.5">
      <c r="A29" s="14" t="s">
        <v>9</v>
      </c>
      <c r="B29" s="54"/>
      <c r="C29" s="15">
        <v>118565</v>
      </c>
      <c r="D29" s="15">
        <v>550000</v>
      </c>
      <c r="E29" s="16">
        <v>0.21557272727272728</v>
      </c>
      <c r="F29" s="56"/>
    </row>
    <row r="30" spans="1:11" ht="17.5">
      <c r="A30" s="14" t="s">
        <v>10</v>
      </c>
      <c r="B30" s="54"/>
      <c r="C30" s="15">
        <v>131170</v>
      </c>
      <c r="D30" s="15">
        <v>550000</v>
      </c>
      <c r="E30" s="16">
        <v>0.23849090909090909</v>
      </c>
      <c r="F30" s="56"/>
    </row>
    <row r="31" spans="1:11" ht="17.5">
      <c r="A31" s="14" t="s">
        <v>11</v>
      </c>
      <c r="B31" s="54"/>
      <c r="C31" s="15">
        <v>341725</v>
      </c>
      <c r="D31" s="15">
        <v>550000</v>
      </c>
      <c r="E31" s="16">
        <v>0.62131818181818177</v>
      </c>
      <c r="F31" s="56"/>
    </row>
    <row r="32" spans="1:11" ht="17.5">
      <c r="A32" s="14" t="s">
        <v>12</v>
      </c>
      <c r="B32" s="54"/>
      <c r="C32" s="15">
        <v>190345</v>
      </c>
      <c r="D32" s="15">
        <v>550000</v>
      </c>
      <c r="E32" s="16">
        <v>0.34608181818181816</v>
      </c>
      <c r="F32" s="56"/>
    </row>
    <row r="33" spans="1:6" ht="17.5">
      <c r="A33" s="14" t="s">
        <v>13</v>
      </c>
      <c r="B33" s="55"/>
      <c r="C33" s="15">
        <v>255945</v>
      </c>
      <c r="D33" s="15">
        <v>550000</v>
      </c>
      <c r="E33" s="16">
        <f>C33/D33</f>
        <v>0.46535454545454547</v>
      </c>
      <c r="F33" s="56"/>
    </row>
    <row r="34" spans="1:6" ht="17.5">
      <c r="A34" s="17" t="s">
        <v>20</v>
      </c>
      <c r="B34" s="10"/>
      <c r="C34" s="18">
        <f>SUM(C22:C33)</f>
        <v>1320575</v>
      </c>
      <c r="D34" s="18">
        <f>SUM(D22:D33)</f>
        <v>4445161</v>
      </c>
      <c r="E34" s="19">
        <f>C34/D34</f>
        <v>0.29708147803870322</v>
      </c>
      <c r="F34" s="57"/>
    </row>
    <row r="35" spans="1:6" ht="17.5">
      <c r="A35" s="17" t="s">
        <v>21</v>
      </c>
      <c r="B35" s="10"/>
      <c r="C35" s="18">
        <f>C34/9</f>
        <v>146730.55555555556</v>
      </c>
      <c r="D35" s="18">
        <f>D34/9</f>
        <v>493906.77777777775</v>
      </c>
      <c r="E35" s="19">
        <f>C35/D35</f>
        <v>0.29708147803870322</v>
      </c>
      <c r="F35" s="28" t="s">
        <v>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7"/>
    <mergeCell ref="F22:F34"/>
    <mergeCell ref="B28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>
  <sheetPr codeName="Sheet41">
    <tabColor indexed="47"/>
  </sheetPr>
  <dimension ref="A1:K43"/>
  <sheetViews>
    <sheetView view="pageBreakPreview" zoomScale="60" zoomScaleNormal="6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67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 t="s">
        <v>18</v>
      </c>
      <c r="B26" s="54"/>
      <c r="C26" s="15"/>
      <c r="D26" s="15"/>
      <c r="E26" s="16"/>
      <c r="F26" s="56"/>
    </row>
    <row r="27" spans="1:11" ht="17.5">
      <c r="A27" s="14" t="s">
        <v>19</v>
      </c>
      <c r="B27" s="55"/>
      <c r="C27" s="15">
        <v>102775</v>
      </c>
      <c r="D27" s="15">
        <v>258064</v>
      </c>
      <c r="E27" s="16">
        <v>0.398253921507843</v>
      </c>
      <c r="F27" s="56"/>
    </row>
    <row r="28" spans="1:11" ht="17.5">
      <c r="A28" s="14" t="s">
        <v>8</v>
      </c>
      <c r="B28" s="53">
        <v>2025</v>
      </c>
      <c r="C28" s="15">
        <v>216875</v>
      </c>
      <c r="D28" s="15">
        <v>550000</v>
      </c>
      <c r="E28" s="16">
        <f>C28/D28</f>
        <v>0.39431818181818185</v>
      </c>
      <c r="F28" s="56"/>
    </row>
    <row r="29" spans="1:11" ht="17.5">
      <c r="A29" s="14" t="s">
        <v>154</v>
      </c>
      <c r="B29" s="54"/>
      <c r="C29" s="15">
        <v>96270</v>
      </c>
      <c r="D29" s="15">
        <v>550000</v>
      </c>
      <c r="E29" s="16">
        <v>0.17503636363636363</v>
      </c>
      <c r="F29" s="56"/>
    </row>
    <row r="30" spans="1:11" ht="17.5">
      <c r="A30" s="14" t="s">
        <v>10</v>
      </c>
      <c r="B30" s="54"/>
      <c r="C30" s="15">
        <v>180060</v>
      </c>
      <c r="D30" s="15">
        <v>550000</v>
      </c>
      <c r="E30" s="16">
        <v>0.32738181818181816</v>
      </c>
      <c r="F30" s="56"/>
    </row>
    <row r="31" spans="1:11" ht="17.5">
      <c r="A31" s="14" t="s">
        <v>11</v>
      </c>
      <c r="B31" s="54"/>
      <c r="C31" s="15">
        <v>173055</v>
      </c>
      <c r="D31" s="15">
        <v>550000</v>
      </c>
      <c r="E31" s="16">
        <f>C31/D31</f>
        <v>0.31464545454545456</v>
      </c>
      <c r="F31" s="56"/>
    </row>
    <row r="32" spans="1:11" ht="17.5">
      <c r="A32" s="14" t="s">
        <v>12</v>
      </c>
      <c r="B32" s="54"/>
      <c r="C32" s="15">
        <v>197965</v>
      </c>
      <c r="D32" s="15">
        <v>550000</v>
      </c>
      <c r="E32" s="16">
        <v>0.35993636363636361</v>
      </c>
      <c r="F32" s="56"/>
    </row>
    <row r="33" spans="1:6" ht="17.5">
      <c r="A33" s="14" t="s">
        <v>13</v>
      </c>
      <c r="B33" s="54"/>
      <c r="C33" s="15">
        <v>220945</v>
      </c>
      <c r="D33" s="15">
        <v>550000</v>
      </c>
      <c r="E33" s="16">
        <v>0.40171818181818181</v>
      </c>
      <c r="F33" s="56"/>
    </row>
    <row r="34" spans="1:6" ht="17.5">
      <c r="A34" s="14" t="s">
        <v>332</v>
      </c>
      <c r="B34" s="55"/>
      <c r="C34" s="15">
        <v>116985</v>
      </c>
      <c r="D34" s="15">
        <v>354838</v>
      </c>
      <c r="E34" s="16">
        <f>C34/D34</f>
        <v>0.32968565937131872</v>
      </c>
      <c r="F34" s="56"/>
    </row>
    <row r="35" spans="1:6" ht="17.5">
      <c r="A35" s="17" t="s">
        <v>20</v>
      </c>
      <c r="B35" s="10"/>
      <c r="C35" s="18">
        <f>SUM(C22:C34)</f>
        <v>1304930</v>
      </c>
      <c r="D35" s="18">
        <f>SUM(D22:D34)</f>
        <v>3912902</v>
      </c>
      <c r="E35" s="19">
        <f>C35/D35</f>
        <v>0.33349416877805782</v>
      </c>
      <c r="F35" s="57"/>
    </row>
    <row r="36" spans="1:6" ht="17.5">
      <c r="A36" s="17" t="s">
        <v>21</v>
      </c>
      <c r="B36" s="10"/>
      <c r="C36" s="18">
        <f>C35/8</f>
        <v>163116.25</v>
      </c>
      <c r="D36" s="18">
        <f>D35/8</f>
        <v>489112.75</v>
      </c>
      <c r="E36" s="19">
        <f>C36/D36</f>
        <v>0.33349416877805782</v>
      </c>
      <c r="F36" s="30" t="s">
        <v>68</v>
      </c>
    </row>
    <row r="37" spans="1:6">
      <c r="A37" s="8"/>
      <c r="B37" s="21"/>
      <c r="C37" s="8"/>
    </row>
    <row r="38" spans="1:6">
      <c r="A38" s="22"/>
      <c r="B38" s="23"/>
      <c r="C38" s="8"/>
    </row>
    <row r="39" spans="1:6">
      <c r="A39" s="8"/>
      <c r="B39" s="21"/>
      <c r="C39" s="8"/>
      <c r="E39" s="24"/>
    </row>
    <row r="40" spans="1:6">
      <c r="A40" s="2" t="s">
        <v>22</v>
      </c>
      <c r="B40" s="21"/>
      <c r="C40" s="8"/>
    </row>
    <row r="41" spans="1:6" s="25" customFormat="1" ht="17.5">
      <c r="A41" s="2"/>
      <c r="B41" s="21"/>
      <c r="C41" s="8"/>
      <c r="D41" s="2"/>
      <c r="E41" s="2"/>
    </row>
    <row r="42" spans="1:6" ht="17.5">
      <c r="A42" s="3" t="s">
        <v>23</v>
      </c>
      <c r="B42" s="26"/>
      <c r="C42" s="27"/>
    </row>
    <row r="43" spans="1:6">
      <c r="A43" s="24" t="s">
        <v>24</v>
      </c>
      <c r="B43" s="27"/>
      <c r="C43" s="8"/>
    </row>
  </sheetData>
  <sheetProtection selectLockedCells="1" selectUnlockedCells="1"/>
  <mergeCells count="4">
    <mergeCell ref="C1:E1"/>
    <mergeCell ref="B22:B27"/>
    <mergeCell ref="F22:F35"/>
    <mergeCell ref="B28:B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>
  <sheetPr codeName="Sheet56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44"/>
    </row>
    <row r="23" spans="1:11" ht="17.399999999999999" customHeight="1">
      <c r="A23" s="14" t="s">
        <v>9</v>
      </c>
      <c r="B23" s="54"/>
      <c r="C23" s="15">
        <v>0</v>
      </c>
      <c r="D23" s="15">
        <v>235714</v>
      </c>
      <c r="E23" s="16">
        <v>0</v>
      </c>
      <c r="F23" s="56" t="s">
        <v>171</v>
      </c>
    </row>
    <row r="24" spans="1:11" ht="17.399999999999999" customHeight="1">
      <c r="A24" s="14" t="s">
        <v>10</v>
      </c>
      <c r="B24" s="54"/>
      <c r="C24" s="15">
        <v>186960</v>
      </c>
      <c r="D24" s="15">
        <v>550000</v>
      </c>
      <c r="E24" s="16">
        <f t="shared" si="0"/>
        <v>0.33992727272727274</v>
      </c>
      <c r="F24" s="56"/>
    </row>
    <row r="25" spans="1:11" ht="17.399999999999999" customHeight="1">
      <c r="A25" s="14" t="s">
        <v>11</v>
      </c>
      <c r="B25" s="54"/>
      <c r="C25" s="15">
        <v>397930</v>
      </c>
      <c r="D25" s="15">
        <v>600000</v>
      </c>
      <c r="E25" s="16">
        <v>0.66321666666666668</v>
      </c>
      <c r="F25" s="56"/>
    </row>
    <row r="26" spans="1:11" ht="17.399999999999999" customHeight="1">
      <c r="A26" s="14" t="s">
        <v>12</v>
      </c>
      <c r="B26" s="54"/>
      <c r="C26" s="15">
        <v>147665</v>
      </c>
      <c r="D26" s="15">
        <v>600000</v>
      </c>
      <c r="E26" s="16">
        <v>0.24610833333333335</v>
      </c>
      <c r="F26" s="56"/>
    </row>
    <row r="27" spans="1:11" ht="17.399999999999999" customHeight="1">
      <c r="A27" s="14" t="s">
        <v>13</v>
      </c>
      <c r="B27" s="54"/>
      <c r="C27" s="15">
        <v>192255</v>
      </c>
      <c r="D27" s="15">
        <v>550000</v>
      </c>
      <c r="E27" s="16">
        <v>0.34955454545454545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924810</v>
      </c>
      <c r="D34" s="18">
        <f>SUM(D22:D33)</f>
        <v>2535714</v>
      </c>
      <c r="E34" s="19">
        <f t="shared" si="0"/>
        <v>0.36471384391141903</v>
      </c>
      <c r="F34" s="57"/>
    </row>
    <row r="35" spans="1:6" ht="17.5">
      <c r="A35" s="17" t="s">
        <v>21</v>
      </c>
      <c r="B35" s="10"/>
      <c r="C35" s="18">
        <f>C34/5</f>
        <v>184962</v>
      </c>
      <c r="D35" s="18">
        <f>D34/5</f>
        <v>507142.8</v>
      </c>
      <c r="E35" s="19">
        <f t="shared" si="0"/>
        <v>0.36471384391141903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3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>
  <sheetPr codeName="Sheet55">
    <tabColor indexed="47"/>
  </sheetPr>
  <dimension ref="A1:K42"/>
  <sheetViews>
    <sheetView view="pageBreakPreview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170</v>
      </c>
    </row>
    <row r="23" spans="1:11" ht="17.399999999999999" customHeight="1">
      <c r="A23" s="14" t="s">
        <v>9</v>
      </c>
      <c r="B23" s="54"/>
      <c r="C23" s="15">
        <v>38495</v>
      </c>
      <c r="D23" s="15">
        <v>235714</v>
      </c>
      <c r="E23" s="16">
        <v>0.16331231916644748</v>
      </c>
      <c r="F23" s="56"/>
    </row>
    <row r="24" spans="1:11" ht="17.399999999999999" customHeight="1">
      <c r="A24" s="14" t="s">
        <v>10</v>
      </c>
      <c r="B24" s="54"/>
      <c r="C24" s="15">
        <v>920800</v>
      </c>
      <c r="D24" s="15">
        <v>550000</v>
      </c>
      <c r="E24" s="16">
        <v>1.6741818181818182</v>
      </c>
      <c r="F24" s="56"/>
    </row>
    <row r="25" spans="1:11" ht="17.399999999999999" customHeight="1">
      <c r="A25" s="14" t="s">
        <v>11</v>
      </c>
      <c r="B25" s="54"/>
      <c r="C25" s="15">
        <v>607640</v>
      </c>
      <c r="D25" s="15">
        <v>850000</v>
      </c>
      <c r="E25" s="16">
        <f t="shared" si="0"/>
        <v>0.71487058823529415</v>
      </c>
      <c r="F25" s="56"/>
    </row>
    <row r="26" spans="1:11" ht="17.399999999999999" customHeight="1">
      <c r="A26" s="14" t="s">
        <v>12</v>
      </c>
      <c r="B26" s="54"/>
      <c r="C26" s="15">
        <v>539205</v>
      </c>
      <c r="D26" s="15">
        <v>850000</v>
      </c>
      <c r="E26" s="16">
        <f t="shared" si="0"/>
        <v>0.63435882352941175</v>
      </c>
      <c r="F26" s="56"/>
    </row>
    <row r="27" spans="1:11" ht="17.399999999999999" customHeight="1">
      <c r="A27" s="14" t="s">
        <v>13</v>
      </c>
      <c r="B27" s="54"/>
      <c r="C27" s="15">
        <v>789685</v>
      </c>
      <c r="D27" s="15">
        <v>750000</v>
      </c>
      <c r="E27" s="16">
        <v>1.0529133333333334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2895825</v>
      </c>
      <c r="D34" s="18">
        <f>SUM(D22:D33)</f>
        <v>3235714</v>
      </c>
      <c r="E34" s="19">
        <f t="shared" si="0"/>
        <v>0.89495703266728766</v>
      </c>
      <c r="F34" s="57"/>
    </row>
    <row r="35" spans="1:6" ht="17.5">
      <c r="A35" s="17" t="s">
        <v>21</v>
      </c>
      <c r="B35" s="10"/>
      <c r="C35" s="18">
        <f>C34/5</f>
        <v>579165</v>
      </c>
      <c r="D35" s="18">
        <f>D34/5</f>
        <v>647142.80000000005</v>
      </c>
      <c r="E35" s="19">
        <f t="shared" si="0"/>
        <v>0.89495703266728754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>
  <sheetPr codeName="Sheet53">
    <tabColor indexed="47"/>
  </sheetPr>
  <dimension ref="A1:K42"/>
  <sheetViews>
    <sheetView zoomScale="70" zoomScaleNormal="70" zoomScaleSheetLayoutView="70" workbookViewId="0">
      <selection activeCell="D43" sqref="D43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166</v>
      </c>
    </row>
    <row r="23" spans="1:11" ht="17.399999999999999" customHeight="1">
      <c r="A23" s="14" t="s">
        <v>9</v>
      </c>
      <c r="B23" s="54"/>
      <c r="C23" s="15">
        <v>0</v>
      </c>
      <c r="D23" s="15">
        <v>235714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78680</v>
      </c>
      <c r="D24" s="15">
        <v>550000</v>
      </c>
      <c r="E24" s="16">
        <v>0.14305454545454546</v>
      </c>
      <c r="F24" s="56"/>
    </row>
    <row r="25" spans="1:11" ht="17.399999999999999" customHeight="1">
      <c r="A25" s="14" t="s">
        <v>11</v>
      </c>
      <c r="B25" s="54"/>
      <c r="C25" s="15">
        <v>16990</v>
      </c>
      <c r="D25" s="15">
        <v>550000</v>
      </c>
      <c r="E25" s="16">
        <v>3.089090909090909E-2</v>
      </c>
      <c r="F25" s="56"/>
    </row>
    <row r="26" spans="1:11" ht="17.399999999999999" customHeight="1">
      <c r="A26" s="14" t="s">
        <v>12</v>
      </c>
      <c r="B26" s="54"/>
      <c r="C26" s="15">
        <v>108770</v>
      </c>
      <c r="D26" s="15">
        <v>550000</v>
      </c>
      <c r="E26" s="16">
        <f t="shared" si="0"/>
        <v>0.19776363636363636</v>
      </c>
      <c r="F26" s="56"/>
    </row>
    <row r="27" spans="1:11" ht="17.399999999999999" customHeight="1">
      <c r="A27" s="14" t="s">
        <v>13</v>
      </c>
      <c r="B27" s="54"/>
      <c r="C27" s="15">
        <v>27995</v>
      </c>
      <c r="D27" s="15">
        <v>550000</v>
      </c>
      <c r="E27" s="16">
        <v>5.0900000000000001E-2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232435</v>
      </c>
      <c r="D34" s="18">
        <f>SUM(D22:D33)</f>
        <v>2435714</v>
      </c>
      <c r="E34" s="19">
        <f t="shared" si="0"/>
        <v>9.5427870431421757E-2</v>
      </c>
      <c r="F34" s="57"/>
    </row>
    <row r="35" spans="1:6" ht="17.5">
      <c r="A35" s="17" t="s">
        <v>21</v>
      </c>
      <c r="B35" s="10"/>
      <c r="C35" s="18">
        <f>C34/5</f>
        <v>46487</v>
      </c>
      <c r="D35" s="18">
        <f>D34/5</f>
        <v>487142.8</v>
      </c>
      <c r="E35" s="19">
        <f t="shared" si="0"/>
        <v>9.5427870431421757E-2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12" right="0.11811023622047245" top="0.35433070866141736" bottom="0.78740157480314965" header="0.19685039370078741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>
  <sheetPr codeName="Sheet107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275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120685</v>
      </c>
      <c r="D22" s="15">
        <v>40000</v>
      </c>
      <c r="E22" s="16">
        <v>3.0171250000000001</v>
      </c>
      <c r="F22" s="56" t="s">
        <v>276</v>
      </c>
    </row>
    <row r="23" spans="1:11" ht="17.399999999999999" customHeight="1">
      <c r="A23" s="14" t="s">
        <v>12</v>
      </c>
      <c r="B23" s="54"/>
      <c r="C23" s="15">
        <v>559600</v>
      </c>
      <c r="D23" s="15">
        <v>600000</v>
      </c>
      <c r="E23" s="16">
        <v>0.93266666666666664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516745</v>
      </c>
      <c r="D24" s="15">
        <v>600000</v>
      </c>
      <c r="E24" s="16">
        <v>0.86124166666666668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1197030</v>
      </c>
      <c r="D34" s="18">
        <f>SUM(D22:D33)</f>
        <v>1240000</v>
      </c>
      <c r="E34" s="19">
        <f t="shared" si="0"/>
        <v>0.96534677419354842</v>
      </c>
      <c r="F34" s="57" t="s">
        <v>264</v>
      </c>
    </row>
    <row r="35" spans="1:6" ht="17.5">
      <c r="A35" s="17" t="s">
        <v>21</v>
      </c>
      <c r="B35" s="10"/>
      <c r="C35" s="18">
        <f>C34/3</f>
        <v>399010</v>
      </c>
      <c r="D35" s="18">
        <f>D34/3</f>
        <v>413333.33333333331</v>
      </c>
      <c r="E35" s="19">
        <f t="shared" si="0"/>
        <v>0.96534677419354842</v>
      </c>
      <c r="F35" s="37" t="s">
        <v>271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>
  <sheetPr codeName="Sheet113">
    <tabColor indexed="47"/>
  </sheetPr>
  <dimension ref="A1:K42"/>
  <sheetViews>
    <sheetView view="pageBreakPreview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36890</v>
      </c>
      <c r="D22" s="15">
        <v>146666</v>
      </c>
      <c r="E22" s="16">
        <v>0.25152387056304804</v>
      </c>
      <c r="F22" s="56" t="s">
        <v>264</v>
      </c>
    </row>
    <row r="23" spans="1:11" ht="17.399999999999999" customHeight="1">
      <c r="A23" s="14" t="s">
        <v>12</v>
      </c>
      <c r="B23" s="54"/>
      <c r="C23" s="15">
        <v>359625</v>
      </c>
      <c r="D23" s="15">
        <v>550000</v>
      </c>
      <c r="E23" s="16">
        <v>0.65386363636363631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276455</v>
      </c>
      <c r="D24" s="15">
        <v>550000</v>
      </c>
      <c r="E24" s="16">
        <v>0.50264545454545451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672970</v>
      </c>
      <c r="D34" s="18">
        <f>SUM(D22:D33)</f>
        <v>1246666</v>
      </c>
      <c r="E34" s="19">
        <f t="shared" si="0"/>
        <v>0.53981579669293944</v>
      </c>
      <c r="F34" s="57" t="s">
        <v>264</v>
      </c>
    </row>
    <row r="35" spans="1:6" ht="17.5">
      <c r="A35" s="17" t="s">
        <v>21</v>
      </c>
      <c r="B35" s="10"/>
      <c r="C35" s="18">
        <f>C34/3</f>
        <v>224323.33333333334</v>
      </c>
      <c r="D35" s="18">
        <f>D34/3</f>
        <v>415555.33333333331</v>
      </c>
      <c r="E35" s="19">
        <f t="shared" si="0"/>
        <v>0.53981579669293944</v>
      </c>
      <c r="F35" s="37" t="s">
        <v>265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135</vt:i4>
      </vt:variant>
      <vt:variant>
        <vt:lpstr>Named Ranges</vt:lpstr>
      </vt:variant>
      <vt:variant>
        <vt:i4>4</vt:i4>
      </vt:variant>
    </vt:vector>
  </HeadingPairs>
  <TitlesOfParts>
    <vt:vector size="139" baseType="lpstr">
      <vt:lpstr>template</vt:lpstr>
      <vt:lpstr>TERO</vt:lpstr>
      <vt:lpstr>ROBELO</vt:lpstr>
      <vt:lpstr>VILLAVER</vt:lpstr>
      <vt:lpstr>lara</vt:lpstr>
      <vt:lpstr>CANOY</vt:lpstr>
      <vt:lpstr>PASCUA</vt:lpstr>
      <vt:lpstr>BUTUAN DOS</vt:lpstr>
      <vt:lpstr>SOLIDMARK BUTUAN</vt:lpstr>
      <vt:lpstr>BUTUAN DOS (2)</vt:lpstr>
      <vt:lpstr>SOLIDMARK BUTUAN (2)</vt:lpstr>
      <vt:lpstr>MONTILLA</vt:lpstr>
      <vt:lpstr>MONTILLA 2</vt:lpstr>
      <vt:lpstr>simosa main</vt:lpstr>
      <vt:lpstr>simosa putik</vt:lpstr>
      <vt:lpstr>simosa putik (2)</vt:lpstr>
      <vt:lpstr>simosa main (2)</vt:lpstr>
      <vt:lpstr>template (2)</vt:lpstr>
      <vt:lpstr>moriones</vt:lpstr>
      <vt:lpstr>moriones (2)</vt:lpstr>
      <vt:lpstr>template (3)</vt:lpstr>
      <vt:lpstr>FLORES</vt:lpstr>
      <vt:lpstr>AQUINO</vt:lpstr>
      <vt:lpstr>CELEBRADO</vt:lpstr>
      <vt:lpstr>songalia</vt:lpstr>
      <vt:lpstr>template (4)</vt:lpstr>
      <vt:lpstr>template (5)</vt:lpstr>
      <vt:lpstr>template (6)</vt:lpstr>
      <vt:lpstr>template (7)</vt:lpstr>
      <vt:lpstr>.</vt:lpstr>
      <vt:lpstr>VILLANUEVA</vt:lpstr>
      <vt:lpstr>PANGANIBAN</vt:lpstr>
      <vt:lpstr>FRANCISCO</vt:lpstr>
      <vt:lpstr>ORLANDA</vt:lpstr>
      <vt:lpstr>SINGSON</vt:lpstr>
      <vt:lpstr>ODIAMAR</vt:lpstr>
      <vt:lpstr>ABIN</vt:lpstr>
      <vt:lpstr>CAMENSE</vt:lpstr>
      <vt:lpstr>TABULA</vt:lpstr>
      <vt:lpstr>SAN LUIS</vt:lpstr>
      <vt:lpstr>LAGATIC</vt:lpstr>
      <vt:lpstr>BUYO</vt:lpstr>
      <vt:lpstr>FULLERO</vt:lpstr>
      <vt:lpstr>MILLAMA1</vt:lpstr>
      <vt:lpstr>MILLAMA (2)</vt:lpstr>
      <vt:lpstr>VILLANUEVA.</vt:lpstr>
      <vt:lpstr>SUBLAY</vt:lpstr>
      <vt:lpstr>SUBLAY (2)</vt:lpstr>
      <vt:lpstr>PAGDATO</vt:lpstr>
      <vt:lpstr>PAGDATO (2)</vt:lpstr>
      <vt:lpstr>TUYAY</vt:lpstr>
      <vt:lpstr>LUMASAG</vt:lpstr>
      <vt:lpstr>PAITAN</vt:lpstr>
      <vt:lpstr>BOLOCON</vt:lpstr>
      <vt:lpstr>LUMASAG (2)</vt:lpstr>
      <vt:lpstr>PAITAN (2)</vt:lpstr>
      <vt:lpstr>BOLOCON (2)</vt:lpstr>
      <vt:lpstr>AMBATAL</vt:lpstr>
      <vt:lpstr>CALINGA</vt:lpstr>
      <vt:lpstr>BAYOTAS</vt:lpstr>
      <vt:lpstr>ABINA</vt:lpstr>
      <vt:lpstr>CALPE</vt:lpstr>
      <vt:lpstr>BUCETA</vt:lpstr>
      <vt:lpstr>OCBINA</vt:lpstr>
      <vt:lpstr>FLORES EG</vt:lpstr>
      <vt:lpstr>BONGAYAN</vt:lpstr>
      <vt:lpstr>GALICHA</vt:lpstr>
      <vt:lpstr>MANTE</vt:lpstr>
      <vt:lpstr>MAQUIRAN</vt:lpstr>
      <vt:lpstr>YANONG</vt:lpstr>
      <vt:lpstr>CORTES</vt:lpstr>
      <vt:lpstr>ZABANAL</vt:lpstr>
      <vt:lpstr>PATRICIO</vt:lpstr>
      <vt:lpstr>TOLING</vt:lpstr>
      <vt:lpstr>MARTINEZ</vt:lpstr>
      <vt:lpstr>FERRAREN</vt:lpstr>
      <vt:lpstr>template (8)</vt:lpstr>
      <vt:lpstr>borja</vt:lpstr>
      <vt:lpstr>main</vt:lpstr>
      <vt:lpstr>PELEGRO</vt:lpstr>
      <vt:lpstr>LABA</vt:lpstr>
      <vt:lpstr>veterans</vt:lpstr>
      <vt:lpstr>sumbilon</vt:lpstr>
      <vt:lpstr>sumbilon (2)</vt:lpstr>
      <vt:lpstr>LORETO</vt:lpstr>
      <vt:lpstr>MAGBANUA</vt:lpstr>
      <vt:lpstr>MAGALLANES</vt:lpstr>
      <vt:lpstr>BAYLA</vt:lpstr>
      <vt:lpstr>PEREZ</vt:lpstr>
      <vt:lpstr>SANDAY</vt:lpstr>
      <vt:lpstr>AXL ROSE</vt:lpstr>
      <vt:lpstr>TEREC</vt:lpstr>
      <vt:lpstr>MAGSAYO</vt:lpstr>
      <vt:lpstr>PENDATUN</vt:lpstr>
      <vt:lpstr>LUMEN</vt:lpstr>
      <vt:lpstr>BRIOLA</vt:lpstr>
      <vt:lpstr>GADATE</vt:lpstr>
      <vt:lpstr>DE OCAMPO</vt:lpstr>
      <vt:lpstr>REYES</vt:lpstr>
      <vt:lpstr>LUARCA</vt:lpstr>
      <vt:lpstr>AREVALO</vt:lpstr>
      <vt:lpstr>REFUGIO</vt:lpstr>
      <vt:lpstr>CAPARIDA</vt:lpstr>
      <vt:lpstr>DE JESUS</vt:lpstr>
      <vt:lpstr>HELIM</vt:lpstr>
      <vt:lpstr>CHICO</vt:lpstr>
      <vt:lpstr>DEL VALLE</vt:lpstr>
      <vt:lpstr>SUPRESENCIA</vt:lpstr>
      <vt:lpstr>IGAR</vt:lpstr>
      <vt:lpstr>KAAMINO</vt:lpstr>
      <vt:lpstr>PATEGA</vt:lpstr>
      <vt:lpstr>HILARIO</vt:lpstr>
      <vt:lpstr>TAGALOG</vt:lpstr>
      <vt:lpstr>DELA CRUZ</vt:lpstr>
      <vt:lpstr>PERIDA</vt:lpstr>
      <vt:lpstr>SAHIDSAHID</vt:lpstr>
      <vt:lpstr>RIO</vt:lpstr>
      <vt:lpstr>ALURA</vt:lpstr>
      <vt:lpstr>OCHIAI</vt:lpstr>
      <vt:lpstr>BATUNGBACAL</vt:lpstr>
      <vt:lpstr>NAVARRO</vt:lpstr>
      <vt:lpstr>SANTOS</vt:lpstr>
      <vt:lpstr>UMUSIG</vt:lpstr>
      <vt:lpstr>BINOS</vt:lpstr>
      <vt:lpstr>JARDELEZA</vt:lpstr>
      <vt:lpstr>CANAL</vt:lpstr>
      <vt:lpstr>SAMONTE</vt:lpstr>
      <vt:lpstr>PARAJAS</vt:lpstr>
      <vt:lpstr>PINTUAN</vt:lpstr>
      <vt:lpstr>losaria</vt:lpstr>
      <vt:lpstr>polomolok old</vt:lpstr>
      <vt:lpstr>MAGPANTAY</vt:lpstr>
      <vt:lpstr>FRAYCO</vt:lpstr>
      <vt:lpstr>1</vt:lpstr>
      <vt:lpstr>CABILES</vt:lpstr>
      <vt:lpstr>BUYO!Print_Area</vt:lpstr>
      <vt:lpstr>GADATE!Print_Area</vt:lpstr>
      <vt:lpstr>GALICHA!Print_Area</vt:lpstr>
      <vt:lpstr>TOLING!Print_Area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jake</cp:lastModifiedBy>
  <cp:lastPrinted>2025-08-14T02:29:52Z</cp:lastPrinted>
  <dcterms:created xsi:type="dcterms:W3CDTF">2025-01-09T06:40:40Z</dcterms:created>
  <dcterms:modified xsi:type="dcterms:W3CDTF">2025-08-14T02:30:11Z</dcterms:modified>
</cp:coreProperties>
</file>