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 activeTab="3"/>
  </bookViews>
  <sheets>
    <sheet name="ILO" sheetId="1" r:id="rId1"/>
    <sheet name="GEN" sheetId="2" r:id="rId2"/>
    <sheet name="ZAM" sheetId="3" r:id="rId3"/>
    <sheet name="ANSON (FINAL)" sheetId="4" r:id="rId4"/>
  </sheets>
  <externalReferences>
    <externalReference r:id="rId5"/>
  </externalReferences>
  <definedNames>
    <definedName name="_xlnm._FilterDatabase" localSheetId="3" hidden="1">'ANSON (FINAL)'!$A$5:$BB$36</definedName>
    <definedName name="_xlnm.Print_Area" localSheetId="3">'ANSON (FINAL)'!$A$1:$BA$46</definedName>
    <definedName name="_xlnm.Print_Area" localSheetId="1">GEN!$A$1:$BG$24</definedName>
    <definedName name="_xlnm.Print_Area" localSheetId="0">ILO!$A$1:$BF$102</definedName>
    <definedName name="_xlnm.Print_Area" localSheetId="2">ZAM!$A$1:$BF$27</definedName>
    <definedName name="_xlnm.Print_Titles" localSheetId="0">ILO!$C:$BF,ILO!$5:$7</definedName>
  </definedNames>
  <calcPr calcId="124519"/>
</workbook>
</file>

<file path=xl/calcChain.xml><?xml version="1.0" encoding="utf-8"?>
<calcChain xmlns="http://schemas.openxmlformats.org/spreadsheetml/2006/main">
  <c r="T94" i="4"/>
  <c r="BG37"/>
  <c r="BF37"/>
  <c r="BE37"/>
  <c r="BD37"/>
  <c r="BC37"/>
  <c r="AT37"/>
  <c r="AS37"/>
  <c r="AU37" s="1"/>
  <c r="AR37"/>
  <c r="AQ37"/>
  <c r="AP37"/>
  <c r="AO37"/>
  <c r="AN37"/>
  <c r="AM37"/>
  <c r="AK37"/>
  <c r="AJ37"/>
  <c r="AL37" s="1"/>
  <c r="AH37"/>
  <c r="AG37"/>
  <c r="AI37" s="1"/>
  <c r="AF37"/>
  <c r="AE37"/>
  <c r="AD37"/>
  <c r="AC37"/>
  <c r="AB37"/>
  <c r="Z37"/>
  <c r="X37"/>
  <c r="V37"/>
  <c r="Y37" s="1"/>
  <c r="T37"/>
  <c r="R37"/>
  <c r="U37" s="1"/>
  <c r="Q37"/>
  <c r="P37"/>
  <c r="N37"/>
  <c r="M37"/>
  <c r="L37"/>
  <c r="J37"/>
  <c r="H37"/>
  <c r="F37"/>
  <c r="I37" s="1"/>
  <c r="BG36"/>
  <c r="AX36"/>
  <c r="AW36"/>
  <c r="AV36"/>
  <c r="AY36" s="1"/>
  <c r="AU36"/>
  <c r="AR36"/>
  <c r="AO36"/>
  <c r="AL36"/>
  <c r="AI36"/>
  <c r="AF36"/>
  <c r="AC36"/>
  <c r="Y36"/>
  <c r="U36"/>
  <c r="Q36"/>
  <c r="M36"/>
  <c r="I36"/>
  <c r="BG35"/>
  <c r="AY35"/>
  <c r="AX35"/>
  <c r="AW35"/>
  <c r="AV35"/>
  <c r="AU35"/>
  <c r="AR35"/>
  <c r="AO35"/>
  <c r="AL35"/>
  <c r="AI35"/>
  <c r="AF35"/>
  <c r="AC35"/>
  <c r="Y35"/>
  <c r="U35"/>
  <c r="Q35"/>
  <c r="M35"/>
  <c r="I35"/>
  <c r="AY34"/>
  <c r="AX34"/>
  <c r="AW34"/>
  <c r="AV34"/>
  <c r="AF34"/>
  <c r="BG33"/>
  <c r="AY33"/>
  <c r="AX33"/>
  <c r="AW33"/>
  <c r="AV33"/>
  <c r="AU33"/>
  <c r="AR33"/>
  <c r="AO33"/>
  <c r="AL33"/>
  <c r="AI33"/>
  <c r="AF33"/>
  <c r="AC33"/>
  <c r="Y33"/>
  <c r="U33"/>
  <c r="Q33"/>
  <c r="M33"/>
  <c r="I33"/>
  <c r="AW32"/>
  <c r="AV32"/>
  <c r="AX32" s="1"/>
  <c r="AU32"/>
  <c r="AR32"/>
  <c r="AO32"/>
  <c r="AL32"/>
  <c r="AI32"/>
  <c r="AF32"/>
  <c r="AC32"/>
  <c r="Y32"/>
  <c r="U32"/>
  <c r="AY31"/>
  <c r="AW31"/>
  <c r="AX31" s="1"/>
  <c r="AV31"/>
  <c r="AU31"/>
  <c r="AR31"/>
  <c r="AO31"/>
  <c r="AL31"/>
  <c r="AI31"/>
  <c r="AF31"/>
  <c r="AC31"/>
  <c r="Y31"/>
  <c r="U31"/>
  <c r="BG30"/>
  <c r="AW30"/>
  <c r="AV30"/>
  <c r="AX30" s="1"/>
  <c r="AU30"/>
  <c r="AR30"/>
  <c r="AO30"/>
  <c r="AL30"/>
  <c r="AI30"/>
  <c r="AF30"/>
  <c r="AC30"/>
  <c r="Y30"/>
  <c r="U30"/>
  <c r="Q30"/>
  <c r="M30"/>
  <c r="I30"/>
  <c r="AY29"/>
  <c r="AX29"/>
  <c r="AW29"/>
  <c r="AV29"/>
  <c r="AU29"/>
  <c r="AR29"/>
  <c r="AO29"/>
  <c r="AL29"/>
  <c r="AI29"/>
  <c r="AF29"/>
  <c r="AC29"/>
  <c r="Y29"/>
  <c r="U29"/>
  <c r="AY28"/>
  <c r="AX28"/>
  <c r="AW28"/>
  <c r="AV28"/>
  <c r="AU28"/>
  <c r="AR28"/>
  <c r="AO28"/>
  <c r="AL28"/>
  <c r="AI28"/>
  <c r="AF28"/>
  <c r="AC28"/>
  <c r="Y28"/>
  <c r="U28"/>
  <c r="Q28"/>
  <c r="M28"/>
  <c r="AW27"/>
  <c r="AV27"/>
  <c r="AX27" s="1"/>
  <c r="AU27"/>
  <c r="AR27"/>
  <c r="AO27"/>
  <c r="AL27"/>
  <c r="AI27"/>
  <c r="AF27"/>
  <c r="AC27"/>
  <c r="Y27"/>
  <c r="BG26"/>
  <c r="AW26"/>
  <c r="AV26"/>
  <c r="AX26" s="1"/>
  <c r="AU26"/>
  <c r="AR26"/>
  <c r="AO26"/>
  <c r="AL26"/>
  <c r="AI26"/>
  <c r="AF26"/>
  <c r="AC26"/>
  <c r="Y26"/>
  <c r="U26"/>
  <c r="Q26"/>
  <c r="M26"/>
  <c r="I26"/>
  <c r="AW25"/>
  <c r="AV25"/>
  <c r="AX25" s="1"/>
  <c r="AF25"/>
  <c r="BG24"/>
  <c r="AY24"/>
  <c r="AW24"/>
  <c r="AV24"/>
  <c r="AX24" s="1"/>
  <c r="AU24"/>
  <c r="AR24"/>
  <c r="AO24"/>
  <c r="AL24"/>
  <c r="AI24"/>
  <c r="AF24"/>
  <c r="AC24"/>
  <c r="Y24"/>
  <c r="U24"/>
  <c r="Q24"/>
  <c r="M24"/>
  <c r="I24"/>
  <c r="BG23"/>
  <c r="AW23"/>
  <c r="AV23"/>
  <c r="AX23" s="1"/>
  <c r="AU23"/>
  <c r="AR23"/>
  <c r="AO23"/>
  <c r="AL23"/>
  <c r="AI23"/>
  <c r="AF23"/>
  <c r="AC23"/>
  <c r="Y23"/>
  <c r="U23"/>
  <c r="Q23"/>
  <c r="M23"/>
  <c r="I23"/>
  <c r="BG22"/>
  <c r="AY22"/>
  <c r="AX22"/>
  <c r="AW22"/>
  <c r="AV22"/>
  <c r="AU22"/>
  <c r="AR22"/>
  <c r="AO22"/>
  <c r="AL22"/>
  <c r="AI22"/>
  <c r="AF22"/>
  <c r="AC22"/>
  <c r="Y22"/>
  <c r="U22"/>
  <c r="Q22"/>
  <c r="M22"/>
  <c r="I22"/>
  <c r="AW21"/>
  <c r="AV21"/>
  <c r="AX21" s="1"/>
  <c r="AU21"/>
  <c r="AR21"/>
  <c r="AO21"/>
  <c r="AL21"/>
  <c r="AI21"/>
  <c r="AF21"/>
  <c r="AC21"/>
  <c r="Y21"/>
  <c r="U21"/>
  <c r="Q21"/>
  <c r="M21"/>
  <c r="BG20"/>
  <c r="AW20"/>
  <c r="AV20"/>
  <c r="AX20" s="1"/>
  <c r="AU20"/>
  <c r="AR20"/>
  <c r="AO20"/>
  <c r="AL20"/>
  <c r="AI20"/>
  <c r="AF20"/>
  <c r="AC20"/>
  <c r="Y20"/>
  <c r="U20"/>
  <c r="Q20"/>
  <c r="M20"/>
  <c r="I20"/>
  <c r="AY19"/>
  <c r="AX19"/>
  <c r="AW19"/>
  <c r="AV19"/>
  <c r="AF19"/>
  <c r="AC19"/>
  <c r="Y19"/>
  <c r="AW18"/>
  <c r="AV18"/>
  <c r="AX18" s="1"/>
  <c r="AU18"/>
  <c r="AR18"/>
  <c r="AO18"/>
  <c r="AL18"/>
  <c r="AI18"/>
  <c r="AF18"/>
  <c r="AC18"/>
  <c r="Y18"/>
  <c r="BG17"/>
  <c r="AW17"/>
  <c r="AV17"/>
  <c r="AX17" s="1"/>
  <c r="AU17"/>
  <c r="AR17"/>
  <c r="AO17"/>
  <c r="AL17"/>
  <c r="AI17"/>
  <c r="AF17"/>
  <c r="AC17"/>
  <c r="Y17"/>
  <c r="U17"/>
  <c r="Q17"/>
  <c r="M17"/>
  <c r="I17"/>
  <c r="AY16"/>
  <c r="AX16"/>
  <c r="AW16"/>
  <c r="AV16"/>
  <c r="AU16"/>
  <c r="AR16"/>
  <c r="AO16"/>
  <c r="AL16"/>
  <c r="AI16"/>
  <c r="AF16"/>
  <c r="AC16"/>
  <c r="Y16"/>
  <c r="U16"/>
  <c r="Q16"/>
  <c r="M16"/>
  <c r="I16"/>
  <c r="BG15"/>
  <c r="AY15"/>
  <c r="AW15"/>
  <c r="AX15" s="1"/>
  <c r="AV15"/>
  <c r="AU15"/>
  <c r="AR15"/>
  <c r="AO15"/>
  <c r="AL15"/>
  <c r="AI15"/>
  <c r="AF15"/>
  <c r="AC15"/>
  <c r="Y15"/>
  <c r="U15"/>
  <c r="Q15"/>
  <c r="M15"/>
  <c r="I15"/>
  <c r="AX14"/>
  <c r="AW14"/>
  <c r="AV14"/>
  <c r="AY14" s="1"/>
  <c r="AF14"/>
  <c r="BG13"/>
  <c r="AW13"/>
  <c r="AV13"/>
  <c r="AX13" s="1"/>
  <c r="AU13"/>
  <c r="AR13"/>
  <c r="AO13"/>
  <c r="AL13"/>
  <c r="AI13"/>
  <c r="AF13"/>
  <c r="AC13"/>
  <c r="Y13"/>
  <c r="U13"/>
  <c r="Q13"/>
  <c r="M13"/>
  <c r="I13"/>
  <c r="AW12"/>
  <c r="AV12"/>
  <c r="AX12" s="1"/>
  <c r="AU12"/>
  <c r="AR12"/>
  <c r="AO12"/>
  <c r="AL12"/>
  <c r="AI12"/>
  <c r="AF12"/>
  <c r="AC12"/>
  <c r="BG11"/>
  <c r="AW11"/>
  <c r="AV11"/>
  <c r="AX11" s="1"/>
  <c r="AU11"/>
  <c r="AR11"/>
  <c r="AO11"/>
  <c r="AL11"/>
  <c r="AI11"/>
  <c r="AF11"/>
  <c r="AC11"/>
  <c r="Y11"/>
  <c r="U11"/>
  <c r="Q11"/>
  <c r="M11"/>
  <c r="I11"/>
  <c r="AY10"/>
  <c r="AX10"/>
  <c r="AW10"/>
  <c r="AV10"/>
  <c r="AU10"/>
  <c r="AR10"/>
  <c r="AO10"/>
  <c r="AL10"/>
  <c r="AI10"/>
  <c r="AF10"/>
  <c r="AC10"/>
  <c r="Y10"/>
  <c r="U10"/>
  <c r="Q10"/>
  <c r="M10"/>
  <c r="I10"/>
  <c r="AW9"/>
  <c r="AV9"/>
  <c r="AX9" s="1"/>
  <c r="AU9"/>
  <c r="AR9"/>
  <c r="AO9"/>
  <c r="AL9"/>
  <c r="AI9"/>
  <c r="AF9"/>
  <c r="AC9"/>
  <c r="Y9"/>
  <c r="U9"/>
  <c r="AW8"/>
  <c r="AW37" s="1"/>
  <c r="AV8"/>
  <c r="AV37" s="1"/>
  <c r="AU8"/>
  <c r="AR8"/>
  <c r="AO8"/>
  <c r="AL8"/>
  <c r="AI8"/>
  <c r="AF8"/>
  <c r="AC8"/>
  <c r="Y8"/>
  <c r="U8"/>
  <c r="Q8"/>
  <c r="M8"/>
  <c r="I8"/>
  <c r="BA20" i="3"/>
  <c r="AZ20"/>
  <c r="AX20"/>
  <c r="AV20"/>
  <c r="AT20"/>
  <c r="AW20" s="1"/>
  <c r="AR20"/>
  <c r="AP20"/>
  <c r="AS20" s="1"/>
  <c r="AO20"/>
  <c r="AN20"/>
  <c r="AL20"/>
  <c r="AK20"/>
  <c r="AJ20"/>
  <c r="AH20"/>
  <c r="AF20"/>
  <c r="AD20"/>
  <c r="AG20" s="1"/>
  <c r="AB20"/>
  <c r="Z20"/>
  <c r="AC20" s="1"/>
  <c r="Y20"/>
  <c r="X20"/>
  <c r="V20"/>
  <c r="U20"/>
  <c r="T20"/>
  <c r="R20"/>
  <c r="P20"/>
  <c r="O20"/>
  <c r="N20"/>
  <c r="Q20" s="1"/>
  <c r="M20"/>
  <c r="L20"/>
  <c r="K20"/>
  <c r="J20"/>
  <c r="I20"/>
  <c r="H20"/>
  <c r="G20"/>
  <c r="F20"/>
  <c r="BD19"/>
  <c r="BC19"/>
  <c r="BB19"/>
  <c r="BE19" s="1"/>
  <c r="BA19"/>
  <c r="AW19"/>
  <c r="AS19"/>
  <c r="AO19"/>
  <c r="AK19"/>
  <c r="AG19"/>
  <c r="AC19"/>
  <c r="Y19"/>
  <c r="Q19"/>
  <c r="M19"/>
  <c r="I19"/>
  <c r="BF18"/>
  <c r="BE18"/>
  <c r="BD18"/>
  <c r="BC18"/>
  <c r="BB18"/>
  <c r="BA18"/>
  <c r="AW18"/>
  <c r="AS18"/>
  <c r="AO18"/>
  <c r="AK18"/>
  <c r="AG18"/>
  <c r="AC18"/>
  <c r="Y18"/>
  <c r="Q18"/>
  <c r="M18"/>
  <c r="I18"/>
  <c r="BF17"/>
  <c r="BE17"/>
  <c r="BD17"/>
  <c r="BC17"/>
  <c r="BB17"/>
  <c r="BA17"/>
  <c r="AW17"/>
  <c r="AS17"/>
  <c r="AO17"/>
  <c r="AK17"/>
  <c r="AG17"/>
  <c r="AC17"/>
  <c r="Y17"/>
  <c r="Q17"/>
  <c r="M17"/>
  <c r="I17"/>
  <c r="BD16"/>
  <c r="BC16"/>
  <c r="BB16"/>
  <c r="BE16" s="1"/>
  <c r="BA16"/>
  <c r="AW16"/>
  <c r="AS16"/>
  <c r="AO16"/>
  <c r="AK16"/>
  <c r="AG16"/>
  <c r="AC16"/>
  <c r="Y16"/>
  <c r="Q16"/>
  <c r="M16"/>
  <c r="I16"/>
  <c r="BF15"/>
  <c r="BE15"/>
  <c r="BD15"/>
  <c r="BC15"/>
  <c r="BB15"/>
  <c r="BA15"/>
  <c r="AW15"/>
  <c r="AS15"/>
  <c r="AO15"/>
  <c r="AK15"/>
  <c r="AG15"/>
  <c r="AC15"/>
  <c r="Y15"/>
  <c r="Q15"/>
  <c r="M15"/>
  <c r="I15"/>
  <c r="BF14"/>
  <c r="BE14"/>
  <c r="BD14"/>
  <c r="BC14"/>
  <c r="BB14"/>
  <c r="AG14"/>
  <c r="BD13"/>
  <c r="BD20" s="1"/>
  <c r="BC13"/>
  <c r="BB13"/>
  <c r="BE13" s="1"/>
  <c r="AG13"/>
  <c r="AC13"/>
  <c r="BF12"/>
  <c r="BE12"/>
  <c r="BD12"/>
  <c r="BC12"/>
  <c r="BB12"/>
  <c r="BA12"/>
  <c r="AW12"/>
  <c r="AS12"/>
  <c r="AO12"/>
  <c r="AK12"/>
  <c r="AG12"/>
  <c r="AC12"/>
  <c r="Y12"/>
  <c r="Q12"/>
  <c r="M12"/>
  <c r="I12"/>
  <c r="BD11"/>
  <c r="BC11"/>
  <c r="BC20" s="1"/>
  <c r="BB11"/>
  <c r="BE11" s="1"/>
  <c r="BA11"/>
  <c r="AW11"/>
  <c r="AS11"/>
  <c r="AO11"/>
  <c r="AK11"/>
  <c r="AG11"/>
  <c r="AC11"/>
  <c r="Y11"/>
  <c r="Q11"/>
  <c r="M11"/>
  <c r="I11"/>
  <c r="BF10"/>
  <c r="BE10"/>
  <c r="BD10"/>
  <c r="BC10"/>
  <c r="BB10"/>
  <c r="BA10"/>
  <c r="AW10"/>
  <c r="AS10"/>
  <c r="AO10"/>
  <c r="AK10"/>
  <c r="AG10"/>
  <c r="AC10"/>
  <c r="Y10"/>
  <c r="Q10"/>
  <c r="M10"/>
  <c r="I10"/>
  <c r="BF9"/>
  <c r="BE9"/>
  <c r="BD9"/>
  <c r="BC9"/>
  <c r="BB9"/>
  <c r="BA9"/>
  <c r="AW9"/>
  <c r="AS9"/>
  <c r="AO9"/>
  <c r="AK9"/>
  <c r="AG9"/>
  <c r="AC9"/>
  <c r="Y9"/>
  <c r="Q9"/>
  <c r="M9"/>
  <c r="I9"/>
  <c r="BD8"/>
  <c r="BB8"/>
  <c r="BE8" s="1"/>
  <c r="BA8"/>
  <c r="AW8"/>
  <c r="AS8"/>
  <c r="AO8"/>
  <c r="AK8"/>
  <c r="AG8"/>
  <c r="AC8"/>
  <c r="Y8"/>
  <c r="U8"/>
  <c r="Q8"/>
  <c r="M8"/>
  <c r="I8"/>
  <c r="BA17" i="2"/>
  <c r="AZ17"/>
  <c r="AY17"/>
  <c r="AX17"/>
  <c r="AV17"/>
  <c r="AU17"/>
  <c r="AT17"/>
  <c r="AW17" s="1"/>
  <c r="AS17"/>
  <c r="AR17"/>
  <c r="AQ17"/>
  <c r="AP17"/>
  <c r="AO17"/>
  <c r="AN17"/>
  <c r="AM17"/>
  <c r="AL17"/>
  <c r="AJ17"/>
  <c r="AI17"/>
  <c r="AH17"/>
  <c r="AK17" s="1"/>
  <c r="AG17"/>
  <c r="AF17"/>
  <c r="AE17"/>
  <c r="AD17"/>
  <c r="AC17"/>
  <c r="AB17"/>
  <c r="AA17"/>
  <c r="Z17"/>
  <c r="X17"/>
  <c r="V17"/>
  <c r="Y17" s="1"/>
  <c r="U17"/>
  <c r="T17"/>
  <c r="R17"/>
  <c r="Q17"/>
  <c r="P17"/>
  <c r="O17"/>
  <c r="N17"/>
  <c r="L17"/>
  <c r="K17"/>
  <c r="J17"/>
  <c r="M17" s="1"/>
  <c r="I17"/>
  <c r="H17"/>
  <c r="G17"/>
  <c r="F17"/>
  <c r="BF15"/>
  <c r="BE15"/>
  <c r="BD15"/>
  <c r="BC15"/>
  <c r="BB15"/>
  <c r="BA15"/>
  <c r="AW15"/>
  <c r="AS15"/>
  <c r="AO15"/>
  <c r="AK15"/>
  <c r="AG15"/>
  <c r="AC15"/>
  <c r="Y15"/>
  <c r="Q15"/>
  <c r="M15"/>
  <c r="I15"/>
  <c r="BD14"/>
  <c r="BC14"/>
  <c r="BB14"/>
  <c r="BE14" s="1"/>
  <c r="AG14"/>
  <c r="AC14"/>
  <c r="Y14"/>
  <c r="BF13"/>
  <c r="BE13"/>
  <c r="BD13"/>
  <c r="BC13"/>
  <c r="BB13"/>
  <c r="BA13"/>
  <c r="AW13"/>
  <c r="AS13"/>
  <c r="AO13"/>
  <c r="AK13"/>
  <c r="AG13"/>
  <c r="AC13"/>
  <c r="Q13"/>
  <c r="M13"/>
  <c r="I13"/>
  <c r="BF12"/>
  <c r="BD12"/>
  <c r="BC12"/>
  <c r="BB12"/>
  <c r="BE12" s="1"/>
  <c r="BA12"/>
  <c r="AW12"/>
  <c r="AS12"/>
  <c r="AO12"/>
  <c r="AK12"/>
  <c r="AG12"/>
  <c r="AC12"/>
  <c r="Y12"/>
  <c r="Q12"/>
  <c r="M12"/>
  <c r="I12"/>
  <c r="BE11"/>
  <c r="BD11"/>
  <c r="BC11"/>
  <c r="BB11"/>
  <c r="BF11" s="1"/>
  <c r="BA11"/>
  <c r="AW11"/>
  <c r="AS11"/>
  <c r="AO11"/>
  <c r="AK11"/>
  <c r="AG11"/>
  <c r="AC11"/>
  <c r="Y11"/>
  <c r="Q11"/>
  <c r="M11"/>
  <c r="I11"/>
  <c r="BF10"/>
  <c r="BE10"/>
  <c r="BD10"/>
  <c r="BC10"/>
  <c r="BB10"/>
  <c r="BA10"/>
  <c r="AW10"/>
  <c r="AS10"/>
  <c r="AO10"/>
  <c r="AK10"/>
  <c r="AG10"/>
  <c r="AC10"/>
  <c r="Y10"/>
  <c r="Q10"/>
  <c r="M10"/>
  <c r="I10"/>
  <c r="BF9"/>
  <c r="BD9"/>
  <c r="BC9"/>
  <c r="BB9"/>
  <c r="BE9" s="1"/>
  <c r="BA9"/>
  <c r="AW9"/>
  <c r="AS9"/>
  <c r="AO9"/>
  <c r="AK9"/>
  <c r="AG9"/>
  <c r="AC9"/>
  <c r="Y9"/>
  <c r="Q9"/>
  <c r="M9"/>
  <c r="I9"/>
  <c r="BE8"/>
  <c r="BD8"/>
  <c r="BD17" s="1"/>
  <c r="BC8"/>
  <c r="BC17" s="1"/>
  <c r="BB8"/>
  <c r="BF8" s="1"/>
  <c r="BA8"/>
  <c r="AW8"/>
  <c r="AS8"/>
  <c r="AO8"/>
  <c r="AK8"/>
  <c r="AG8"/>
  <c r="AC8"/>
  <c r="Y8"/>
  <c r="Q8"/>
  <c r="M8"/>
  <c r="BA95" i="1"/>
  <c r="AZ95"/>
  <c r="AX95"/>
  <c r="AW95"/>
  <c r="AV95"/>
  <c r="AT95"/>
  <c r="AR95"/>
  <c r="AP95"/>
  <c r="AS95" s="1"/>
  <c r="AO95"/>
  <c r="AN95"/>
  <c r="AL95"/>
  <c r="AK95"/>
  <c r="AJ95"/>
  <c r="AH95"/>
  <c r="AG95"/>
  <c r="AF95"/>
  <c r="AD95"/>
  <c r="AB95"/>
  <c r="Z95"/>
  <c r="AC95" s="1"/>
  <c r="Y95"/>
  <c r="X95"/>
  <c r="W95"/>
  <c r="V95"/>
  <c r="U95"/>
  <c r="T95"/>
  <c r="S95"/>
  <c r="R95"/>
  <c r="P95"/>
  <c r="O95"/>
  <c r="N95"/>
  <c r="Q95" s="1"/>
  <c r="M95"/>
  <c r="L95"/>
  <c r="K95"/>
  <c r="J95"/>
  <c r="I95"/>
  <c r="H95"/>
  <c r="G95"/>
  <c r="F95"/>
  <c r="BJ94"/>
  <c r="BE94"/>
  <c r="BD94"/>
  <c r="BC94"/>
  <c r="BB94"/>
  <c r="BF94" s="1"/>
  <c r="BA94"/>
  <c r="AW94"/>
  <c r="AS94"/>
  <c r="AO94"/>
  <c r="AK94"/>
  <c r="AG94"/>
  <c r="AC94"/>
  <c r="Q94"/>
  <c r="M94"/>
  <c r="I94"/>
  <c r="BJ93"/>
  <c r="BF93" s="1"/>
  <c r="BE93"/>
  <c r="BD93"/>
  <c r="BC93"/>
  <c r="BB93"/>
  <c r="BA93"/>
  <c r="AW93"/>
  <c r="AS93"/>
  <c r="AO93"/>
  <c r="AK93"/>
  <c r="AG93"/>
  <c r="AC93"/>
  <c r="Q93"/>
  <c r="M93"/>
  <c r="I93"/>
  <c r="BJ92"/>
  <c r="BF92" s="1"/>
  <c r="BE92"/>
  <c r="BD92"/>
  <c r="BC92"/>
  <c r="BB92"/>
  <c r="AG92"/>
  <c r="AC92"/>
  <c r="BJ91"/>
  <c r="BF91" s="1"/>
  <c r="BE91"/>
  <c r="BD91"/>
  <c r="BC91"/>
  <c r="BB91"/>
  <c r="AG91"/>
  <c r="AC91"/>
  <c r="Q91"/>
  <c r="M91"/>
  <c r="BJ90"/>
  <c r="BF90" s="1"/>
  <c r="BE90"/>
  <c r="BD90"/>
  <c r="BC90"/>
  <c r="BB90"/>
  <c r="AG90"/>
  <c r="AC90"/>
  <c r="BJ89"/>
  <c r="BD89"/>
  <c r="BC89"/>
  <c r="BB89"/>
  <c r="BE89" s="1"/>
  <c r="BA89"/>
  <c r="AW89"/>
  <c r="AS89"/>
  <c r="AO89"/>
  <c r="AK89"/>
  <c r="AG89"/>
  <c r="AC89"/>
  <c r="Q89"/>
  <c r="M89"/>
  <c r="I89"/>
  <c r="BJ88"/>
  <c r="BF88" s="1"/>
  <c r="BE88"/>
  <c r="BD88"/>
  <c r="BC88"/>
  <c r="BB88"/>
  <c r="AG88"/>
  <c r="AC88"/>
  <c r="Q88"/>
  <c r="M88"/>
  <c r="BJ87"/>
  <c r="BE87"/>
  <c r="BD87"/>
  <c r="BC87"/>
  <c r="BB87"/>
  <c r="BF87" s="1"/>
  <c r="BA87"/>
  <c r="AW87"/>
  <c r="AS87"/>
  <c r="AO87"/>
  <c r="AK87"/>
  <c r="AG87"/>
  <c r="AC87"/>
  <c r="Q87"/>
  <c r="M87"/>
  <c r="I87"/>
  <c r="BJ86"/>
  <c r="BF86" s="1"/>
  <c r="BE86"/>
  <c r="BD86"/>
  <c r="BC86"/>
  <c r="BB86"/>
  <c r="AG86"/>
  <c r="AC86"/>
  <c r="Q86"/>
  <c r="M86"/>
  <c r="BJ85"/>
  <c r="BF85" s="1"/>
  <c r="BE85"/>
  <c r="BD85"/>
  <c r="BC85"/>
  <c r="BB85"/>
  <c r="BA85"/>
  <c r="AW85"/>
  <c r="AS85"/>
  <c r="AO85"/>
  <c r="AK85"/>
  <c r="AG85"/>
  <c r="AC85"/>
  <c r="Q85"/>
  <c r="M85"/>
  <c r="I85"/>
  <c r="BJ84"/>
  <c r="BF84" s="1"/>
  <c r="BE84"/>
  <c r="BD84"/>
  <c r="BC84"/>
  <c r="BB84"/>
  <c r="AG84"/>
  <c r="AC84"/>
  <c r="Q84"/>
  <c r="M84"/>
  <c r="I84"/>
  <c r="BJ83"/>
  <c r="BF83" s="1"/>
  <c r="BE83"/>
  <c r="BD83"/>
  <c r="BC83"/>
  <c r="BB83"/>
  <c r="AG83"/>
  <c r="AC83"/>
  <c r="Q83"/>
  <c r="M83"/>
  <c r="I83"/>
  <c r="BJ82"/>
  <c r="BF82" s="1"/>
  <c r="BE82"/>
  <c r="BD82"/>
  <c r="BC82"/>
  <c r="BB82"/>
  <c r="AG82"/>
  <c r="AC82"/>
  <c r="BJ81"/>
  <c r="BE81"/>
  <c r="BD81"/>
  <c r="BC81"/>
  <c r="BB81"/>
  <c r="BF81" s="1"/>
  <c r="AG81"/>
  <c r="AC81"/>
  <c r="Q81"/>
  <c r="M81"/>
  <c r="I81"/>
  <c r="BJ80"/>
  <c r="BD80"/>
  <c r="BC80"/>
  <c r="BB80"/>
  <c r="BE80" s="1"/>
  <c r="AG80"/>
  <c r="AC80"/>
  <c r="Q80"/>
  <c r="M80"/>
  <c r="I80"/>
  <c r="BJ79"/>
  <c r="BD79"/>
  <c r="BC79"/>
  <c r="BB79"/>
  <c r="BE79" s="1"/>
  <c r="AG79"/>
  <c r="AC79"/>
  <c r="BJ78"/>
  <c r="BF78" s="1"/>
  <c r="BE78"/>
  <c r="BD78"/>
  <c r="BC78"/>
  <c r="BB78"/>
  <c r="AG78"/>
  <c r="AC78"/>
  <c r="Q78"/>
  <c r="M78"/>
  <c r="I78"/>
  <c r="BJ77"/>
  <c r="BF77" s="1"/>
  <c r="BE77"/>
  <c r="BD77"/>
  <c r="BC77"/>
  <c r="BB77"/>
  <c r="AG77"/>
  <c r="AC77"/>
  <c r="BJ76"/>
  <c r="BF76"/>
  <c r="BE76"/>
  <c r="BD76"/>
  <c r="BC76"/>
  <c r="BB76"/>
  <c r="BA76"/>
  <c r="AW76"/>
  <c r="AS76"/>
  <c r="AO76"/>
  <c r="AK76"/>
  <c r="AG76"/>
  <c r="AC76"/>
  <c r="Q76"/>
  <c r="M76"/>
  <c r="I76"/>
  <c r="BJ75"/>
  <c r="BF75" s="1"/>
  <c r="BE75"/>
  <c r="BD75"/>
  <c r="BC75"/>
  <c r="BB75"/>
  <c r="AG75"/>
  <c r="AC75"/>
  <c r="Q75"/>
  <c r="M75"/>
  <c r="I75"/>
  <c r="BJ74"/>
  <c r="BF74" s="1"/>
  <c r="BE74"/>
  <c r="BD74"/>
  <c r="BC74"/>
  <c r="BB74"/>
  <c r="AG74"/>
  <c r="AC74"/>
  <c r="Q74"/>
  <c r="M74"/>
  <c r="BJ73"/>
  <c r="BF73" s="1"/>
  <c r="BE73"/>
  <c r="BD73"/>
  <c r="BC73"/>
  <c r="BB73"/>
  <c r="BA73"/>
  <c r="AW73"/>
  <c r="AS73"/>
  <c r="AO73"/>
  <c r="AK73"/>
  <c r="AG73"/>
  <c r="AC73"/>
  <c r="Q73"/>
  <c r="M73"/>
  <c r="I73"/>
  <c r="BJ72"/>
  <c r="BF72" s="1"/>
  <c r="BE72"/>
  <c r="BD72"/>
  <c r="BC72"/>
  <c r="BB72"/>
  <c r="BA72"/>
  <c r="AW72"/>
  <c r="AS72"/>
  <c r="AO72"/>
  <c r="AK72"/>
  <c r="AG72"/>
  <c r="AC72"/>
  <c r="Q72"/>
  <c r="M72"/>
  <c r="I72"/>
  <c r="BJ71"/>
  <c r="BD71"/>
  <c r="BC71"/>
  <c r="BB71"/>
  <c r="BE71" s="1"/>
  <c r="BA71"/>
  <c r="AW71"/>
  <c r="AS71"/>
  <c r="AO71"/>
  <c r="AK71"/>
  <c r="AG71"/>
  <c r="AC71"/>
  <c r="Q71"/>
  <c r="M71"/>
  <c r="I71"/>
  <c r="BJ70"/>
  <c r="BF70" s="1"/>
  <c r="BE70"/>
  <c r="BD70"/>
  <c r="BC70"/>
  <c r="BB70"/>
  <c r="BA70"/>
  <c r="AW70"/>
  <c r="AS70"/>
  <c r="AO70"/>
  <c r="AK70"/>
  <c r="AG70"/>
  <c r="AC70"/>
  <c r="Q70"/>
  <c r="M70"/>
  <c r="I70"/>
  <c r="BJ69"/>
  <c r="BF69" s="1"/>
  <c r="BE69"/>
  <c r="BD69"/>
  <c r="BC69"/>
  <c r="BB69"/>
  <c r="BA69"/>
  <c r="AW69"/>
  <c r="AS69"/>
  <c r="AO69"/>
  <c r="AK69"/>
  <c r="AG69"/>
  <c r="AC69"/>
  <c r="Q69"/>
  <c r="M69"/>
  <c r="I69"/>
  <c r="BJ68"/>
  <c r="BD68"/>
  <c r="BC68"/>
  <c r="BB68"/>
  <c r="BE68" s="1"/>
  <c r="BA68"/>
  <c r="AW68"/>
  <c r="AS68"/>
  <c r="AO68"/>
  <c r="AK68"/>
  <c r="AG68"/>
  <c r="AC68"/>
  <c r="Q68"/>
  <c r="M68"/>
  <c r="I68"/>
  <c r="BJ67"/>
  <c r="BF67" s="1"/>
  <c r="BE67"/>
  <c r="BD67"/>
  <c r="BC67"/>
  <c r="BB67"/>
  <c r="BA67"/>
  <c r="AW67"/>
  <c r="AS67"/>
  <c r="AO67"/>
  <c r="AK67"/>
  <c r="AG67"/>
  <c r="AC67"/>
  <c r="Q67"/>
  <c r="M67"/>
  <c r="I67"/>
  <c r="BJ66"/>
  <c r="BF66" s="1"/>
  <c r="BE66"/>
  <c r="BD66"/>
  <c r="BC66"/>
  <c r="BB66"/>
  <c r="BA66"/>
  <c r="AW66"/>
  <c r="AS66"/>
  <c r="AO66"/>
  <c r="AK66"/>
  <c r="AG66"/>
  <c r="AC66"/>
  <c r="Q66"/>
  <c r="M66"/>
  <c r="I66"/>
  <c r="BJ65"/>
  <c r="BD65"/>
  <c r="BC65"/>
  <c r="BB65"/>
  <c r="BE65" s="1"/>
  <c r="AG65"/>
  <c r="AC65"/>
  <c r="Q65"/>
  <c r="M65"/>
  <c r="BJ64"/>
  <c r="BF64" s="1"/>
  <c r="BE64"/>
  <c r="BD64"/>
  <c r="BC64"/>
  <c r="BB64"/>
  <c r="AG64"/>
  <c r="AC64"/>
  <c r="BJ63"/>
  <c r="BF63" s="1"/>
  <c r="BE63"/>
  <c r="BD63"/>
  <c r="BC63"/>
  <c r="BB63"/>
  <c r="AG63"/>
  <c r="AC63"/>
  <c r="Q63"/>
  <c r="M63"/>
  <c r="BJ62"/>
  <c r="BF62" s="1"/>
  <c r="BE62"/>
  <c r="BD62"/>
  <c r="BC62"/>
  <c r="BB62"/>
  <c r="BA62"/>
  <c r="AW62"/>
  <c r="AS62"/>
  <c r="AO62"/>
  <c r="AK62"/>
  <c r="AG62"/>
  <c r="AC62"/>
  <c r="Q62"/>
  <c r="M62"/>
  <c r="I62"/>
  <c r="BJ61"/>
  <c r="BF61" s="1"/>
  <c r="BE61"/>
  <c r="BD61"/>
  <c r="BC61"/>
  <c r="BB61"/>
  <c r="BA61"/>
  <c r="AW61"/>
  <c r="AS61"/>
  <c r="AO61"/>
  <c r="AK61"/>
  <c r="AG61"/>
  <c r="AC61"/>
  <c r="Q61"/>
  <c r="M61"/>
  <c r="I61"/>
  <c r="BJ60"/>
  <c r="BD60"/>
  <c r="BC60"/>
  <c r="BB60"/>
  <c r="BE60" s="1"/>
  <c r="BA60"/>
  <c r="AW60"/>
  <c r="AS60"/>
  <c r="AO60"/>
  <c r="AK60"/>
  <c r="AG60"/>
  <c r="AC60"/>
  <c r="Q60"/>
  <c r="M60"/>
  <c r="I60"/>
  <c r="BJ59"/>
  <c r="BF59" s="1"/>
  <c r="BE59"/>
  <c r="BD59"/>
  <c r="BC59"/>
  <c r="BB59"/>
  <c r="BA59"/>
  <c r="AW59"/>
  <c r="AS59"/>
  <c r="AO59"/>
  <c r="AK59"/>
  <c r="AG59"/>
  <c r="AC59"/>
  <c r="Q59"/>
  <c r="M59"/>
  <c r="I59"/>
  <c r="BJ58"/>
  <c r="BF58" s="1"/>
  <c r="BE58"/>
  <c r="BD58"/>
  <c r="BC58"/>
  <c r="BB58"/>
  <c r="BA58"/>
  <c r="AW58"/>
  <c r="AS58"/>
  <c r="AO58"/>
  <c r="AK58"/>
  <c r="AG58"/>
  <c r="AC58"/>
  <c r="Q58"/>
  <c r="M58"/>
  <c r="I58"/>
  <c r="BJ57"/>
  <c r="BD57"/>
  <c r="BC57"/>
  <c r="BB57"/>
  <c r="BE57" s="1"/>
  <c r="BA57"/>
  <c r="AW57"/>
  <c r="AS57"/>
  <c r="AO57"/>
  <c r="AK57"/>
  <c r="AG57"/>
  <c r="AC57"/>
  <c r="Q57"/>
  <c r="M57"/>
  <c r="I57"/>
  <c r="BJ56"/>
  <c r="BF56" s="1"/>
  <c r="BE56"/>
  <c r="BD56"/>
  <c r="BC56"/>
  <c r="BB56"/>
  <c r="BA56"/>
  <c r="AW56"/>
  <c r="AS56"/>
  <c r="AO56"/>
  <c r="AK56"/>
  <c r="AG56"/>
  <c r="AC56"/>
  <c r="Q56"/>
  <c r="M56"/>
  <c r="I56"/>
  <c r="BJ55"/>
  <c r="BF55" s="1"/>
  <c r="BE55"/>
  <c r="BD55"/>
  <c r="BC55"/>
  <c r="BB55"/>
  <c r="BA55"/>
  <c r="AW55"/>
  <c r="AS55"/>
  <c r="AO55"/>
  <c r="AK55"/>
  <c r="AG55"/>
  <c r="AC55"/>
  <c r="Q55"/>
  <c r="M55"/>
  <c r="I55"/>
  <c r="BJ54"/>
  <c r="BD54"/>
  <c r="BC54"/>
  <c r="BB54"/>
  <c r="BE54" s="1"/>
  <c r="BA54"/>
  <c r="AW54"/>
  <c r="AS54"/>
  <c r="AO54"/>
  <c r="AK54"/>
  <c r="AG54"/>
  <c r="AC54"/>
  <c r="Q54"/>
  <c r="M54"/>
  <c r="I54"/>
  <c r="BJ53"/>
  <c r="BF53" s="1"/>
  <c r="BE53"/>
  <c r="BD53"/>
  <c r="BC53"/>
  <c r="BB53"/>
  <c r="AG53"/>
  <c r="AC53"/>
  <c r="BJ52"/>
  <c r="BD52"/>
  <c r="BC52"/>
  <c r="BB52"/>
  <c r="BE52" s="1"/>
  <c r="BA52"/>
  <c r="AW52"/>
  <c r="AS52"/>
  <c r="AO52"/>
  <c r="AK52"/>
  <c r="AG52"/>
  <c r="AC52"/>
  <c r="Q52"/>
  <c r="M52"/>
  <c r="I52"/>
  <c r="BJ51"/>
  <c r="BF51" s="1"/>
  <c r="BE51"/>
  <c r="BD51"/>
  <c r="BC51"/>
  <c r="BB51"/>
  <c r="BA51"/>
  <c r="AW51"/>
  <c r="AS51"/>
  <c r="AO51"/>
  <c r="AK51"/>
  <c r="AG51"/>
  <c r="AC51"/>
  <c r="Q51"/>
  <c r="M51"/>
  <c r="I51"/>
  <c r="BJ50"/>
  <c r="BF50" s="1"/>
  <c r="BE50"/>
  <c r="BD50"/>
  <c r="BC50"/>
  <c r="BB50"/>
  <c r="AG50"/>
  <c r="AC50"/>
  <c r="Q50"/>
  <c r="M50"/>
  <c r="BJ49"/>
  <c r="BF49" s="1"/>
  <c r="BE49"/>
  <c r="BD49"/>
  <c r="BC49"/>
  <c r="BB49"/>
  <c r="AG49"/>
  <c r="AC49"/>
  <c r="Q49"/>
  <c r="M49"/>
  <c r="BJ48"/>
  <c r="BF48" s="1"/>
  <c r="BE48"/>
  <c r="BD48"/>
  <c r="BC48"/>
  <c r="BB48"/>
  <c r="BA48"/>
  <c r="AW48"/>
  <c r="AS48"/>
  <c r="AO48"/>
  <c r="AK48"/>
  <c r="AG48"/>
  <c r="AC48"/>
  <c r="Q48"/>
  <c r="M48"/>
  <c r="I48"/>
  <c r="BJ47"/>
  <c r="BF47" s="1"/>
  <c r="BE47"/>
  <c r="BD47"/>
  <c r="BC47"/>
  <c r="BB47"/>
  <c r="AG47"/>
  <c r="AC47"/>
  <c r="Q47"/>
  <c r="M47"/>
  <c r="BJ46"/>
  <c r="BF46" s="1"/>
  <c r="BE46"/>
  <c r="BD46"/>
  <c r="BC46"/>
  <c r="BB46"/>
  <c r="BA46"/>
  <c r="AW46"/>
  <c r="AS46"/>
  <c r="AO46"/>
  <c r="AK46"/>
  <c r="AG46"/>
  <c r="AC46"/>
  <c r="Q46"/>
  <c r="M46"/>
  <c r="I46"/>
  <c r="BJ45"/>
  <c r="BF45" s="1"/>
  <c r="BE45"/>
  <c r="BD45"/>
  <c r="BC45"/>
  <c r="BB45"/>
  <c r="BA45"/>
  <c r="AW45"/>
  <c r="AS45"/>
  <c r="AO45"/>
  <c r="AK45"/>
  <c r="AG45"/>
  <c r="AC45"/>
  <c r="Q45"/>
  <c r="M45"/>
  <c r="I45"/>
  <c r="BJ44"/>
  <c r="BE44"/>
  <c r="BD44"/>
  <c r="BC44"/>
  <c r="BB44"/>
  <c r="BF44" s="1"/>
  <c r="BA44"/>
  <c r="AW44"/>
  <c r="AS44"/>
  <c r="AO44"/>
  <c r="AK44"/>
  <c r="AG44"/>
  <c r="AC44"/>
  <c r="Q44"/>
  <c r="M44"/>
  <c r="I44"/>
  <c r="BJ43"/>
  <c r="BF43" s="1"/>
  <c r="BE43"/>
  <c r="BD43"/>
  <c r="BC43"/>
  <c r="BB43"/>
  <c r="BA43"/>
  <c r="AW43"/>
  <c r="AS43"/>
  <c r="AO43"/>
  <c r="AK43"/>
  <c r="AG43"/>
  <c r="AC43"/>
  <c r="Q43"/>
  <c r="M43"/>
  <c r="I43"/>
  <c r="BJ42"/>
  <c r="BF42" s="1"/>
  <c r="BE42"/>
  <c r="BD42"/>
  <c r="BC42"/>
  <c r="BB42"/>
  <c r="BA42"/>
  <c r="AW42"/>
  <c r="AS42"/>
  <c r="AO42"/>
  <c r="AK42"/>
  <c r="AG42"/>
  <c r="AC42"/>
  <c r="Q42"/>
  <c r="M42"/>
  <c r="I42"/>
  <c r="BJ41"/>
  <c r="BE41"/>
  <c r="BD41"/>
  <c r="BC41"/>
  <c r="BB41"/>
  <c r="BF41" s="1"/>
  <c r="BA41"/>
  <c r="AW41"/>
  <c r="AS41"/>
  <c r="AO41"/>
  <c r="AK41"/>
  <c r="AG41"/>
  <c r="AC41"/>
  <c r="Q41"/>
  <c r="M41"/>
  <c r="I41"/>
  <c r="BJ40"/>
  <c r="BF40" s="1"/>
  <c r="BE40"/>
  <c r="BD40"/>
  <c r="BC40"/>
  <c r="BB40"/>
  <c r="BA40"/>
  <c r="AW40"/>
  <c r="AS40"/>
  <c r="AO40"/>
  <c r="AK40"/>
  <c r="AG40"/>
  <c r="AC40"/>
  <c r="Q40"/>
  <c r="M40"/>
  <c r="I40"/>
  <c r="BJ39"/>
  <c r="BF39" s="1"/>
  <c r="BE39"/>
  <c r="BD39"/>
  <c r="BC39"/>
  <c r="BB39"/>
  <c r="BA39"/>
  <c r="AW39"/>
  <c r="AS39"/>
  <c r="AO39"/>
  <c r="AK39"/>
  <c r="AG39"/>
  <c r="AC39"/>
  <c r="Q39"/>
  <c r="M39"/>
  <c r="I39"/>
  <c r="BJ38"/>
  <c r="BE38"/>
  <c r="BD38"/>
  <c r="BC38"/>
  <c r="BB38"/>
  <c r="BF38" s="1"/>
  <c r="BA38"/>
  <c r="AW38"/>
  <c r="AS38"/>
  <c r="AO38"/>
  <c r="AK38"/>
  <c r="AG38"/>
  <c r="AC38"/>
  <c r="Q38"/>
  <c r="M38"/>
  <c r="I38"/>
  <c r="BJ37"/>
  <c r="BF37" s="1"/>
  <c r="BE37"/>
  <c r="BD37"/>
  <c r="BC37"/>
  <c r="BB37"/>
  <c r="BA37"/>
  <c r="AW37"/>
  <c r="AS37"/>
  <c r="AO37"/>
  <c r="AK37"/>
  <c r="AG37"/>
  <c r="AC37"/>
  <c r="Q37"/>
  <c r="M37"/>
  <c r="I37"/>
  <c r="BJ36"/>
  <c r="BF36" s="1"/>
  <c r="BE36"/>
  <c r="BD36"/>
  <c r="BC36"/>
  <c r="BB36"/>
  <c r="AG36"/>
  <c r="AC36"/>
  <c r="Q36"/>
  <c r="M36"/>
  <c r="BJ35"/>
  <c r="BF35" s="1"/>
  <c r="BE35"/>
  <c r="BD35"/>
  <c r="BC35"/>
  <c r="BB35"/>
  <c r="AG35"/>
  <c r="AC35"/>
  <c r="BJ34"/>
  <c r="BF34" s="1"/>
  <c r="BE34"/>
  <c r="BD34"/>
  <c r="BC34"/>
  <c r="BB34"/>
  <c r="AG34"/>
  <c r="AC34"/>
  <c r="Q34"/>
  <c r="M34"/>
  <c r="BJ33"/>
  <c r="BE33"/>
  <c r="BD33"/>
  <c r="BC33"/>
  <c r="BB33"/>
  <c r="BF33" s="1"/>
  <c r="BA33"/>
  <c r="AW33"/>
  <c r="AS33"/>
  <c r="AO33"/>
  <c r="AK33"/>
  <c r="AG33"/>
  <c r="AC33"/>
  <c r="Q33"/>
  <c r="M33"/>
  <c r="I33"/>
  <c r="BJ32"/>
  <c r="BF32" s="1"/>
  <c r="BE32"/>
  <c r="BD32"/>
  <c r="BC32"/>
  <c r="BB32"/>
  <c r="BA32"/>
  <c r="AW32"/>
  <c r="AS32"/>
  <c r="AO32"/>
  <c r="AK32"/>
  <c r="AG32"/>
  <c r="AC32"/>
  <c r="Q32"/>
  <c r="M32"/>
  <c r="I32"/>
  <c r="BJ31"/>
  <c r="BF31" s="1"/>
  <c r="BE31"/>
  <c r="BD31"/>
  <c r="BC31"/>
  <c r="BB31"/>
  <c r="AG31"/>
  <c r="AC31"/>
  <c r="BJ30"/>
  <c r="BF30" s="1"/>
  <c r="BE30"/>
  <c r="BD30"/>
  <c r="BC30"/>
  <c r="BB30"/>
  <c r="BA30"/>
  <c r="AW30"/>
  <c r="AS30"/>
  <c r="AO30"/>
  <c r="AK30"/>
  <c r="AG30"/>
  <c r="AC30"/>
  <c r="Q30"/>
  <c r="M30"/>
  <c r="I30"/>
  <c r="BJ29"/>
  <c r="BF29" s="1"/>
  <c r="BE29"/>
  <c r="BD29"/>
  <c r="BC29"/>
  <c r="BB29"/>
  <c r="BA29"/>
  <c r="AW29"/>
  <c r="AS29"/>
  <c r="AO29"/>
  <c r="AK29"/>
  <c r="AG29"/>
  <c r="AC29"/>
  <c r="Q29"/>
  <c r="M29"/>
  <c r="I29"/>
  <c r="BJ28"/>
  <c r="BE28"/>
  <c r="BD28"/>
  <c r="BC28"/>
  <c r="BB28"/>
  <c r="BF28" s="1"/>
  <c r="BA28"/>
  <c r="AW28"/>
  <c r="AS28"/>
  <c r="AO28"/>
  <c r="AK28"/>
  <c r="AG28"/>
  <c r="AC28"/>
  <c r="Q28"/>
  <c r="M28"/>
  <c r="I28"/>
  <c r="BJ27"/>
  <c r="BF27" s="1"/>
  <c r="BE27"/>
  <c r="BD27"/>
  <c r="BC27"/>
  <c r="BB27"/>
  <c r="BA27"/>
  <c r="AW27"/>
  <c r="AS27"/>
  <c r="AO27"/>
  <c r="AK27"/>
  <c r="AG27"/>
  <c r="AC27"/>
  <c r="Q27"/>
  <c r="M27"/>
  <c r="I27"/>
  <c r="BJ26"/>
  <c r="BF26" s="1"/>
  <c r="BE26"/>
  <c r="BD26"/>
  <c r="BC26"/>
  <c r="BB26"/>
  <c r="AG26"/>
  <c r="AC26"/>
  <c r="BJ25"/>
  <c r="BF25" s="1"/>
  <c r="BE25"/>
  <c r="BD25"/>
  <c r="BC25"/>
  <c r="BB25"/>
  <c r="AG25"/>
  <c r="AC25"/>
  <c r="Q25"/>
  <c r="M25"/>
  <c r="BJ24"/>
  <c r="BF24" s="1"/>
  <c r="BE24"/>
  <c r="BD24"/>
  <c r="BC24"/>
  <c r="BB24"/>
  <c r="BA24"/>
  <c r="AW24"/>
  <c r="AS24"/>
  <c r="AO24"/>
  <c r="AK24"/>
  <c r="AG24"/>
  <c r="AC24"/>
  <c r="Q24"/>
  <c r="M24"/>
  <c r="I24"/>
  <c r="BJ23"/>
  <c r="BF23" s="1"/>
  <c r="BE23"/>
  <c r="BD23"/>
  <c r="BC23"/>
  <c r="BB23"/>
  <c r="AG23"/>
  <c r="AC23"/>
  <c r="Q23"/>
  <c r="M23"/>
  <c r="BJ22"/>
  <c r="BF22" s="1"/>
  <c r="BE22"/>
  <c r="BD22"/>
  <c r="BC22"/>
  <c r="BB22"/>
  <c r="BA22"/>
  <c r="AW22"/>
  <c r="AS22"/>
  <c r="AO22"/>
  <c r="AK22"/>
  <c r="AG22"/>
  <c r="AC22"/>
  <c r="Q22"/>
  <c r="M22"/>
  <c r="I22"/>
  <c r="BJ21"/>
  <c r="BF21" s="1"/>
  <c r="BE21"/>
  <c r="BD21"/>
  <c r="BC21"/>
  <c r="BB21"/>
  <c r="BA21"/>
  <c r="AW21"/>
  <c r="AS21"/>
  <c r="AO21"/>
  <c r="AK21"/>
  <c r="AG21"/>
  <c r="AC21"/>
  <c r="Q21"/>
  <c r="M21"/>
  <c r="I21"/>
  <c r="BJ20"/>
  <c r="BE20"/>
  <c r="BD20"/>
  <c r="BC20"/>
  <c r="BB20"/>
  <c r="BF20" s="1"/>
  <c r="BA20"/>
  <c r="AW20"/>
  <c r="AS20"/>
  <c r="AO20"/>
  <c r="AK20"/>
  <c r="AG20"/>
  <c r="AC20"/>
  <c r="Q20"/>
  <c r="M20"/>
  <c r="I20"/>
  <c r="BJ19"/>
  <c r="BF19" s="1"/>
  <c r="BE19"/>
  <c r="BD19"/>
  <c r="BC19"/>
  <c r="BB19"/>
  <c r="AG19"/>
  <c r="AC19"/>
  <c r="BJ18"/>
  <c r="BE18"/>
  <c r="BD18"/>
  <c r="BD95" s="1"/>
  <c r="BC18"/>
  <c r="BB18"/>
  <c r="BF18" s="1"/>
  <c r="BA18"/>
  <c r="AW18"/>
  <c r="AS18"/>
  <c r="AO18"/>
  <c r="AK18"/>
  <c r="AG18"/>
  <c r="AC18"/>
  <c r="Q18"/>
  <c r="I18"/>
  <c r="BJ17"/>
  <c r="BF17" s="1"/>
  <c r="BE17"/>
  <c r="BD17"/>
  <c r="BC17"/>
  <c r="BB17"/>
  <c r="BA17"/>
  <c r="AW17"/>
  <c r="AS17"/>
  <c r="AO17"/>
  <c r="AK17"/>
  <c r="AG17"/>
  <c r="AC17"/>
  <c r="Q17"/>
  <c r="M17"/>
  <c r="I17"/>
  <c r="BJ16"/>
  <c r="BF16" s="1"/>
  <c r="BE16"/>
  <c r="BD16"/>
  <c r="BC16"/>
  <c r="BB16"/>
  <c r="AG16"/>
  <c r="AC16"/>
  <c r="BJ15"/>
  <c r="BF15" s="1"/>
  <c r="BE15"/>
  <c r="BD15"/>
  <c r="BC15"/>
  <c r="BB15"/>
  <c r="BA15"/>
  <c r="AW15"/>
  <c r="AS15"/>
  <c r="AO15"/>
  <c r="AK15"/>
  <c r="AG15"/>
  <c r="AC15"/>
  <c r="Q15"/>
  <c r="I15"/>
  <c r="BJ14"/>
  <c r="BF14" s="1"/>
  <c r="BE14"/>
  <c r="BD14"/>
  <c r="BC14"/>
  <c r="BB14"/>
  <c r="BA14"/>
  <c r="AW14"/>
  <c r="AS14"/>
  <c r="AO14"/>
  <c r="AK14"/>
  <c r="AG14"/>
  <c r="AC14"/>
  <c r="Q14"/>
  <c r="M14"/>
  <c r="I14"/>
  <c r="BJ13"/>
  <c r="BD13"/>
  <c r="BC13"/>
  <c r="BB13"/>
  <c r="BE13" s="1"/>
  <c r="AG13"/>
  <c r="AC13"/>
  <c r="BJ12"/>
  <c r="BF12" s="1"/>
  <c r="BE12"/>
  <c r="BD12"/>
  <c r="BC12"/>
  <c r="BB12"/>
  <c r="BA12"/>
  <c r="AW12"/>
  <c r="AS12"/>
  <c r="AO12"/>
  <c r="AK12"/>
  <c r="AG12"/>
  <c r="AC12"/>
  <c r="Q12"/>
  <c r="M12"/>
  <c r="I12"/>
  <c r="BJ11"/>
  <c r="BD11"/>
  <c r="BC11"/>
  <c r="BB11"/>
  <c r="BE11" s="1"/>
  <c r="BA11"/>
  <c r="AW11"/>
  <c r="AS11"/>
  <c r="AO11"/>
  <c r="AK11"/>
  <c r="AG11"/>
  <c r="AC11"/>
  <c r="Q11"/>
  <c r="M11"/>
  <c r="I11"/>
  <c r="BJ10"/>
  <c r="BF10" s="1"/>
  <c r="BE10"/>
  <c r="BD10"/>
  <c r="BC10"/>
  <c r="BB10"/>
  <c r="BA10"/>
  <c r="AW10"/>
  <c r="AS10"/>
  <c r="AO10"/>
  <c r="AK10"/>
  <c r="AG10"/>
  <c r="AC10"/>
  <c r="Q10"/>
  <c r="M10"/>
  <c r="I10"/>
  <c r="BJ9"/>
  <c r="BF9" s="1"/>
  <c r="BE9"/>
  <c r="BD9"/>
  <c r="BC9"/>
  <c r="BB9"/>
  <c r="BA9"/>
  <c r="AW9"/>
  <c r="AS9"/>
  <c r="AO9"/>
  <c r="AK9"/>
  <c r="AG9"/>
  <c r="AC9"/>
  <c r="Q9"/>
  <c r="M9"/>
  <c r="I9"/>
  <c r="BJ8"/>
  <c r="BD8"/>
  <c r="BC8"/>
  <c r="BC95" s="1"/>
  <c r="BB8"/>
  <c r="BB95" s="1"/>
  <c r="BA8"/>
  <c r="AW8"/>
  <c r="AS8"/>
  <c r="AO8"/>
  <c r="AK8"/>
  <c r="AG8"/>
  <c r="AC8"/>
  <c r="Q8"/>
  <c r="AX37" i="4" l="1"/>
  <c r="AY37"/>
  <c r="AY9"/>
  <c r="AY13"/>
  <c r="AY27"/>
  <c r="AY8"/>
  <c r="AY21"/>
  <c r="AY26"/>
  <c r="AY32"/>
  <c r="AX8"/>
  <c r="AY11"/>
  <c r="AY12"/>
  <c r="AY18"/>
  <c r="AY23"/>
  <c r="AY30"/>
  <c r="AY17"/>
  <c r="AY20"/>
  <c r="AY25"/>
  <c r="BB20" i="3"/>
  <c r="BF14" i="2"/>
  <c r="BF16" i="3"/>
  <c r="BF19"/>
  <c r="BF8"/>
  <c r="BF11"/>
  <c r="BF13"/>
  <c r="BB17" i="2"/>
  <c r="BE95" i="1"/>
  <c r="BF95"/>
  <c r="BF8"/>
  <c r="BF11"/>
  <c r="BF13"/>
  <c r="BF52"/>
  <c r="BF54"/>
  <c r="BF57"/>
  <c r="BF60"/>
  <c r="BF65"/>
  <c r="BF68"/>
  <c r="BF71"/>
  <c r="BF79"/>
  <c r="BF89"/>
  <c r="BE8"/>
  <c r="BF80"/>
  <c r="BF17" i="2" l="1"/>
  <c r="BE17"/>
  <c r="BF20" i="3"/>
  <c r="BE20"/>
</calcChain>
</file>

<file path=xl/comments1.xml><?xml version="1.0" encoding="utf-8"?>
<comments xmlns="http://schemas.openxmlformats.org/spreadsheetml/2006/main">
  <authors>
    <author>JOANNA</author>
  </authors>
  <commentList>
    <comment ref="BG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ACTUAL PER BRANCH/TOTAL ACTUAL</t>
        </r>
      </text>
    </comment>
    <comment ref="BH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SET TARGET PER MONTH*MANUALLY TO PERCENTAGE RATIO PER BRANCH</t>
        </r>
      </text>
    </comment>
  </commentList>
</comments>
</file>

<file path=xl/comments2.xml><?xml version="1.0" encoding="utf-8"?>
<comments xmlns="http://schemas.openxmlformats.org/spreadsheetml/2006/main">
  <authors>
    <author>JOANNA</author>
  </authors>
  <commentList>
    <comment ref="BG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ACTUAL PER BRANCH/TOTAL ACTUAL</t>
        </r>
      </text>
    </comment>
    <comment ref="BH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SET TARGET PER MONTH*MANUALLY TO PERCENTAGE RATIO PER BRANCH</t>
        </r>
      </text>
    </comment>
  </commentList>
</comments>
</file>

<file path=xl/comments3.xml><?xml version="1.0" encoding="utf-8"?>
<comments xmlns="http://schemas.openxmlformats.org/spreadsheetml/2006/main">
  <authors>
    <author>gracezel</author>
  </authors>
  <commentList>
    <comment ref="BC33" authorId="0">
      <text>
        <r>
          <rPr>
            <b/>
            <sz val="11"/>
            <color indexed="81"/>
            <rFont val="Tahoma"/>
            <family val="2"/>
          </rPr>
          <t>NIEL JASON ALARO DECEMBER 2023 SALES</t>
        </r>
      </text>
    </comment>
  </commentList>
</comments>
</file>

<file path=xl/sharedStrings.xml><?xml version="1.0" encoding="utf-8"?>
<sst xmlns="http://schemas.openxmlformats.org/spreadsheetml/2006/main" count="843" uniqueCount="411">
  <si>
    <t>SALES DEPARTMENT</t>
  </si>
  <si>
    <t>SALES PM MANAGEMENT TEAM</t>
  </si>
  <si>
    <t xml:space="preserve">2025 PM SALES REPORT -  IMPERIAL </t>
  </si>
  <si>
    <t>AREA</t>
  </si>
  <si>
    <t>DEALER/ BRANCH</t>
  </si>
  <si>
    <t>PM NAME</t>
  </si>
  <si>
    <t>DATE HIRED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</si>
  <si>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</si>
  <si>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</si>
  <si>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</si>
  <si>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</si>
  <si>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</si>
  <si>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</si>
  <si>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</si>
  <si>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</si>
  <si>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</si>
  <si>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</si>
  <si>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</si>
  <si>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</si>
  <si>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 TOTAL SALES</t>
  </si>
  <si>
    <t>MONTHLY AVERAGE</t>
  </si>
  <si>
    <t xml:space="preserve">PERCENTAGE </t>
  </si>
  <si>
    <t xml:space="preserve">JANUARY </t>
  </si>
  <si>
    <t xml:space="preserve">RATIO AS PER </t>
  </si>
  <si>
    <t>AS PER PERCENTAGE</t>
  </si>
  <si>
    <t xml:space="preserve">ACTUAL </t>
  </si>
  <si>
    <t xml:space="preserve">AUDITED </t>
  </si>
  <si>
    <t>TARGET</t>
  </si>
  <si>
    <t>%</t>
  </si>
  <si>
    <t>AUDITED</t>
  </si>
  <si>
    <t>2020 ACTUAL SALES</t>
  </si>
  <si>
    <t>RATIO</t>
  </si>
  <si>
    <t>DAV</t>
  </si>
  <si>
    <t>IMPERIAL APP AGDAO</t>
  </si>
  <si>
    <t>LABA, KYLE DAVE</t>
  </si>
  <si>
    <t>March 14, 2025</t>
  </si>
  <si>
    <t>PAM</t>
  </si>
  <si>
    <t>IMPERIAL APP ANGELES-BALIBAGO</t>
  </si>
  <si>
    <t>ABARCA, KENNIEL</t>
  </si>
  <si>
    <t>July 26, 2024</t>
  </si>
  <si>
    <t>ILO</t>
  </si>
  <si>
    <t>IMPERIAL APP ANTIQUE</t>
  </si>
  <si>
    <t>OSORIO, JAY</t>
  </si>
  <si>
    <t>August 3, 2023</t>
  </si>
  <si>
    <t>BAC</t>
  </si>
  <si>
    <t>IMPERIAL APP BACOLOD</t>
  </si>
  <si>
    <t>VENIEGAS, JOEL</t>
  </si>
  <si>
    <t>IMPERIAL APP BACOLOD DOS</t>
  </si>
  <si>
    <t>SORBITO, MARK</t>
  </si>
  <si>
    <t>October 11, 2023</t>
  </si>
  <si>
    <t>IMPERIAL APP BAGO</t>
  </si>
  <si>
    <t>JARDELEZA, MARLON</t>
  </si>
  <si>
    <t>May 5, 2025</t>
  </si>
  <si>
    <t>IMPERIAL APP BAJADA</t>
  </si>
  <si>
    <t>LAGUNA, ROXANNE MAE</t>
  </si>
  <si>
    <t>May 24, 2023</t>
  </si>
  <si>
    <t>IMPERIAL APP BALANGA (OLD)</t>
  </si>
  <si>
    <t>SIBUG ll, SALVADOR</t>
  </si>
  <si>
    <t>IMPERIAL APP BALANGA</t>
  </si>
  <si>
    <t>BATUNGBACAL, KEITH SEIGFRED</t>
  </si>
  <si>
    <t>April 3, 2025</t>
  </si>
  <si>
    <t>IMPERIAL APP BALASAN</t>
  </si>
  <si>
    <t>BUYO, RYAN CHRISTOPHER</t>
  </si>
  <si>
    <t>September 11, 2024</t>
  </si>
  <si>
    <t>IMPERIAL APP BANATE (OLD)</t>
  </si>
  <si>
    <t>GALON, KENT LLOYD</t>
  </si>
  <si>
    <t>May 21, 2024</t>
  </si>
  <si>
    <t>IMPERIAL APP BANATE &amp; BAROTAC NUEVO</t>
  </si>
  <si>
    <t>SUPRESENCIA, WILHEM</t>
  </si>
  <si>
    <t>June 20, 2025</t>
  </si>
  <si>
    <t>MM</t>
  </si>
  <si>
    <t>IMPERIAL APP BATANGAS</t>
  </si>
  <si>
    <t xml:space="preserve">RAMOS, RICHARD </t>
  </si>
  <si>
    <t>February 30, 2024</t>
  </si>
  <si>
    <t>CEB</t>
  </si>
  <si>
    <t>IMPERIAL APP BOGO</t>
  </si>
  <si>
    <t>BOJOS, JIMBOY</t>
  </si>
  <si>
    <t>October 28, 2023</t>
  </si>
  <si>
    <t>IMPERIAL APP BULACAN</t>
  </si>
  <si>
    <t>PASINABAO, CHRISTIAN KHIM</t>
  </si>
  <si>
    <t>February 13, 2024</t>
  </si>
  <si>
    <t>CDO</t>
  </si>
  <si>
    <t>IMPERIAL APP BUTUAN UNO</t>
  </si>
  <si>
    <t>CANOY, JOHNMARK</t>
  </si>
  <si>
    <t>February 19, 2025</t>
  </si>
  <si>
    <t>IMPERIAL APP BUTUAN DOS</t>
  </si>
  <si>
    <t>CASTRODES, KENT FELIX</t>
  </si>
  <si>
    <t>May 24, 2024</t>
  </si>
  <si>
    <t>IMPERIAL APP CABANATUAN (OLD)</t>
  </si>
  <si>
    <t xml:space="preserve">FLORES, BRYAN JAYSON </t>
  </si>
  <si>
    <t>February 13, 2025</t>
  </si>
  <si>
    <t>IMPERIAL APP CABANATUAN</t>
  </si>
  <si>
    <t>OCHIAI, SEAN KIEFFER</t>
  </si>
  <si>
    <t>Aprill 11, 2025</t>
  </si>
  <si>
    <t>IMPERIAL APP CADIZ</t>
  </si>
  <si>
    <t>SENINING, JAMES</t>
  </si>
  <si>
    <t>June 16, 2023</t>
  </si>
  <si>
    <t>IMPERIAL APP CALAMBA</t>
  </si>
  <si>
    <t>KAAMIÑO, JIM WIL</t>
  </si>
  <si>
    <t>July 16, 2024</t>
  </si>
  <si>
    <t>IMPERIAL APP CALAPAN</t>
  </si>
  <si>
    <t>ALMANON, MARVIN</t>
  </si>
  <si>
    <t>IMPERIAL APP CALOOCAN</t>
  </si>
  <si>
    <t>FORMARAN, CARLOS</t>
  </si>
  <si>
    <t>IMPERIAL APP CATICLAN</t>
  </si>
  <si>
    <t>AREVALO, GLEN</t>
  </si>
  <si>
    <t>April 21, 2025</t>
  </si>
  <si>
    <t>IMPERIAL APP CDO</t>
  </si>
  <si>
    <t>DELA PEÑA, MIKKO</t>
  </si>
  <si>
    <t>IMPERIAL APP CEBU</t>
  </si>
  <si>
    <t>JABERINA, JONANFIVE</t>
  </si>
  <si>
    <t>DAG</t>
  </si>
  <si>
    <t>IMPERIAL APP DAGUPAN (OLD)</t>
  </si>
  <si>
    <t>AQUINO, RAMIL</t>
  </si>
  <si>
    <t>February 6, 2025</t>
  </si>
  <si>
    <t>IMPERIAL APP DAGUPAN</t>
  </si>
  <si>
    <t>REYES, RAYMOND</t>
  </si>
  <si>
    <t>April 23, 2025</t>
  </si>
  <si>
    <t>IMPERIAL APP DANAO</t>
  </si>
  <si>
    <t>PEREZ, JERSON</t>
  </si>
  <si>
    <t>February 17, 2025</t>
  </si>
  <si>
    <t>IMPERIAL APP DASMA</t>
  </si>
  <si>
    <t>BORAGAY, MICHAEL</t>
  </si>
  <si>
    <t>IMPERIAL APP DELGADO PLAZA</t>
  </si>
  <si>
    <t>ANAS, DARWIN</t>
  </si>
  <si>
    <t>IMPERIAL APP DIGOS</t>
  </si>
  <si>
    <t>LABAJO, JAY MARK</t>
  </si>
  <si>
    <t>May 16, 2024</t>
  </si>
  <si>
    <t>ZAM</t>
  </si>
  <si>
    <t>IMPERIAL APP DIPOLOG</t>
  </si>
  <si>
    <t>LIBRANDO, MARY FAITH</t>
  </si>
  <si>
    <t>June 22, 2023</t>
  </si>
  <si>
    <t>IMPERIAL APP DUMAGETE</t>
  </si>
  <si>
    <t>GABALES, EROLL FLYNN</t>
  </si>
  <si>
    <t>June 23, 2023</t>
  </si>
  <si>
    <t>IMPERIAL APP GALLERIA</t>
  </si>
  <si>
    <t>SERDEÑA, CHRISTIAN</t>
  </si>
  <si>
    <t>IMPERIAL APP GAPAN</t>
  </si>
  <si>
    <t xml:space="preserve">SIMBAHAN, JUAN  JR. </t>
  </si>
  <si>
    <t>February 26, 2024</t>
  </si>
  <si>
    <t>GEN</t>
  </si>
  <si>
    <t>IMPERIAL APP GENSAN</t>
  </si>
  <si>
    <t>VILLAVER, ALOHA SHEEN</t>
  </si>
  <si>
    <t>IMPERIAL APP ILIGAN</t>
  </si>
  <si>
    <t>PIÑON, JASHEM</t>
  </si>
  <si>
    <t>IMPERIAL APP IMUS</t>
  </si>
  <si>
    <t>TAYAG, BERNIE</t>
  </si>
  <si>
    <t>BIC</t>
  </si>
  <si>
    <t>IMPERIAL APP IRIGA</t>
  </si>
  <si>
    <t>PATRICIO, WILFREDO JR.</t>
  </si>
  <si>
    <t>IMPERIAL APP KALIBO</t>
  </si>
  <si>
    <t>FULLONA, JASTIN LYN MARIE</t>
  </si>
  <si>
    <t>IMPERIAL APP KIDAPAWAN</t>
  </si>
  <si>
    <t>NAVARRO, AREAN JAY</t>
  </si>
  <si>
    <t>February 12, 2025</t>
  </si>
  <si>
    <t>IMPERIAL APP LAPULAPU</t>
  </si>
  <si>
    <t>CORTES, MARVIN</t>
  </si>
  <si>
    <t>February 3, 2025</t>
  </si>
  <si>
    <t>IMPERIAL APP LAS PIÑAS</t>
  </si>
  <si>
    <t>BERJUEGA, NIEL</t>
  </si>
  <si>
    <t>April 11, 2024</t>
  </si>
  <si>
    <t>IMPERIAL APP LEGASPI (OLD)</t>
  </si>
  <si>
    <t>PAGDATO, CRIS ROLDAN</t>
  </si>
  <si>
    <t>March 16, 2023</t>
  </si>
  <si>
    <t>IMPERIAL APP LEGASPI</t>
  </si>
  <si>
    <t>CANAL, RUEL JAY</t>
  </si>
  <si>
    <t>May 8, 2025</t>
  </si>
  <si>
    <t>IMPERIAL APP LEGAZPI ALBAY</t>
  </si>
  <si>
    <t>LORETO, NIÑO</t>
  </si>
  <si>
    <t>December 20, 2024</t>
  </si>
  <si>
    <t>IMPERIAL APP LEMERY</t>
  </si>
  <si>
    <t>BUCETA, JOHN MICHAEL</t>
  </si>
  <si>
    <t>September 23, 2024</t>
  </si>
  <si>
    <t>IMPERIAL APP LIPA</t>
  </si>
  <si>
    <t>QUITAIN, FRANZ GABRIEL</t>
  </si>
  <si>
    <t>December 11, 2023</t>
  </si>
  <si>
    <t>IMPERIAL APP LUCENA</t>
  </si>
  <si>
    <t>MACEDA, JOSHUA LOYD</t>
  </si>
  <si>
    <t>IMPERIAL APP LUCENA DOS</t>
  </si>
  <si>
    <t>QUEAÑO, CHRISTIAN</t>
  </si>
  <si>
    <t>February 21, 2024</t>
  </si>
  <si>
    <t>IMPERIAL APP MALOLOS</t>
  </si>
  <si>
    <t>NALDA, REGINEL</t>
  </si>
  <si>
    <t>November 8, 2024</t>
  </si>
  <si>
    <t>IMPERIAL APP MANDAUE</t>
  </si>
  <si>
    <t>ABORDO, JEFFERSON</t>
  </si>
  <si>
    <t>November 24,2020</t>
  </si>
  <si>
    <t>IMPERIAL APP MARBEL</t>
  </si>
  <si>
    <t xml:space="preserve">LOSARIA, GRACE </t>
  </si>
  <si>
    <t>April 21, 2022</t>
  </si>
  <si>
    <t>IMPERIAL APP MEGA SHOWROOM</t>
  </si>
  <si>
    <t>QUEBRAL, JULIUS</t>
  </si>
  <si>
    <t>IMPERIAL APP MEGA SHOWROOM (S.A.)</t>
  </si>
  <si>
    <t>BRIOLA, JOHN MARK</t>
  </si>
  <si>
    <t>IMPERIAL APP MUNTINLUPA</t>
  </si>
  <si>
    <t>DE OCAMPO, RAFFY</t>
  </si>
  <si>
    <t>April 29, 2025</t>
  </si>
  <si>
    <t>IMPERIAL APP NAGA</t>
  </si>
  <si>
    <t>SANTOS, ANDRIE</t>
  </si>
  <si>
    <t>IMPERIAL APP ORMOC</t>
  </si>
  <si>
    <t>RA, JOSE JR.</t>
  </si>
  <si>
    <t>July 29, 2023</t>
  </si>
  <si>
    <t>IMPERIAL APP PAGADIAN</t>
  </si>
  <si>
    <t>LUMASAG, JAYMAR</t>
  </si>
  <si>
    <t>IMPERIAL APP PAMPANGA</t>
  </si>
  <si>
    <t>MARMOL, JERLEY</t>
  </si>
  <si>
    <t>IMPERIAL APP PARANAQUE</t>
  </si>
  <si>
    <t>PASCUA, JAYSON</t>
  </si>
  <si>
    <t>October 17, 2024</t>
  </si>
  <si>
    <t>IMPERIAL APP PINAMALAYAN</t>
  </si>
  <si>
    <t>LUARCA, JEFFREY</t>
  </si>
  <si>
    <t>January 30, 2025</t>
  </si>
  <si>
    <t>IMPERIAL APP ROXAS UNO</t>
  </si>
  <si>
    <t>GALON, LARA MAE</t>
  </si>
  <si>
    <t>August 9, 2024</t>
  </si>
  <si>
    <t>IMPERIAL APP ROXAS DOS</t>
  </si>
  <si>
    <t>DEPANAY, JOMARK</t>
  </si>
  <si>
    <t>IMPERIAL APP SAGAY</t>
  </si>
  <si>
    <t>MARTINEZ, JOHN ALEN</t>
  </si>
  <si>
    <t>November 27, 2024</t>
  </si>
  <si>
    <t>IMPERIAL APP SAN JOSE</t>
  </si>
  <si>
    <t>ZABANAL, KENNEDY JR.</t>
  </si>
  <si>
    <t>IMPERIAL APP SAN PABLO</t>
  </si>
  <si>
    <t>CUSI, LIMUEL</t>
  </si>
  <si>
    <t>IMPERIAL APP SAN PEDRO</t>
  </si>
  <si>
    <t>CARUZ, MARK KEVIN</t>
  </si>
  <si>
    <t>IMPERIAL APP SAN PEDRO PALAWAN</t>
  </si>
  <si>
    <t xml:space="preserve">SAMONTE, ALFREDO JR. </t>
  </si>
  <si>
    <t>May 9, 2025</t>
  </si>
  <si>
    <t>IMPERIAL APP SARA</t>
  </si>
  <si>
    <t>GALICHA, LOUIE JAY</t>
  </si>
  <si>
    <t>October 1, 2024</t>
  </si>
  <si>
    <t>IMPERIAL APP SILANG</t>
  </si>
  <si>
    <t>LUCENA, RONWALD</t>
  </si>
  <si>
    <t>May 21, 2025</t>
  </si>
  <si>
    <t>IMPERIAL APP STA. BARBARA</t>
  </si>
  <si>
    <t>ACOPIO, ROQUE</t>
  </si>
  <si>
    <t>June 30, 2023</t>
  </si>
  <si>
    <t>IMPERIAL APP SURIGAO</t>
  </si>
  <si>
    <t>TOROTORO, KEVIN</t>
  </si>
  <si>
    <t>IMPERIAL APP TABACO</t>
  </si>
  <si>
    <t>BINOS, LORWELL JAY</t>
  </si>
  <si>
    <t>May 7, 2025</t>
  </si>
  <si>
    <t>IMPERIAL APP TACLOBAN</t>
  </si>
  <si>
    <t>ESTRADA, JAYSON</t>
  </si>
  <si>
    <t>IMPERIAL APP TACURONG</t>
  </si>
  <si>
    <t>NOLASCO, ARGIE</t>
  </si>
  <si>
    <t>June 2, 2023</t>
  </si>
  <si>
    <t>IMPERIAL APP TAGBILARAN</t>
  </si>
  <si>
    <t xml:space="preserve">MONTON, NINO REV CEFERINO </t>
  </si>
  <si>
    <t>July 11, 2023</t>
  </si>
  <si>
    <t>IMPERIAL APP TAGUM 1</t>
  </si>
  <si>
    <t>LUMEN, KIM</t>
  </si>
  <si>
    <t>IMPERIAL APP TAGUM DOS</t>
  </si>
  <si>
    <t>SUMBILON, MARK GIL</t>
  </si>
  <si>
    <t>IMPERIAL APP TANAY</t>
  </si>
  <si>
    <t>UMUSIG, JOHN NOEL</t>
  </si>
  <si>
    <t>IMPERIAL APP TARLAC (OLD)</t>
  </si>
  <si>
    <t xml:space="preserve">MALLARI, DEXTHER </t>
  </si>
  <si>
    <t>February 6, 2024</t>
  </si>
  <si>
    <t>IMPERIAL APP TARLAC</t>
  </si>
  <si>
    <t>DE JESUS, JOHN WISLEY</t>
  </si>
  <si>
    <t>IMPERIAL APP TORIL (OLD)</t>
  </si>
  <si>
    <t>CELEBRADO, FELIX JR.</t>
  </si>
  <si>
    <t>February 1, 2025</t>
  </si>
  <si>
    <t>IMPERIAL APP TORIL</t>
  </si>
  <si>
    <t>ALURA, CARLO</t>
  </si>
  <si>
    <t>IMPERIAL APP VIAC ILOILO</t>
  </si>
  <si>
    <t>TACUYAN, ALZEN JOY</t>
  </si>
  <si>
    <t>July 27, 2023</t>
  </si>
  <si>
    <t>IMPERIAL APP ZAMBOANGA DOS</t>
  </si>
  <si>
    <t xml:space="preserve">VILLAMERO, ANTHONY JAY </t>
  </si>
  <si>
    <t>TOTAL</t>
  </si>
  <si>
    <t>PREPARED BY :</t>
  </si>
  <si>
    <t>NOTED BY :</t>
  </si>
  <si>
    <t>JAYFERSON OBRADOR</t>
  </si>
  <si>
    <t>MS. ROWENA PAUSAL</t>
  </si>
  <si>
    <t>MR. CHRISTIAN KEITH SARMIENTO</t>
  </si>
  <si>
    <t>JR SALES PM MGMT. ASST.</t>
  </si>
  <si>
    <t>SALES PM MGMT. ASST. SUPERVISOR</t>
  </si>
  <si>
    <t>AVP-SALES</t>
  </si>
  <si>
    <t>2025 PM SALES REPORT -  FIESTA APP</t>
  </si>
  <si>
    <t>FIESTA APP. BUHANGIN</t>
  </si>
  <si>
    <t>PINTUAN, JUMAR</t>
  </si>
  <si>
    <t>February 8, 2025</t>
  </si>
  <si>
    <t>FIESTA APP. CALUMPANG</t>
  </si>
  <si>
    <t>EMBA, DARLENE JOYCE</t>
  </si>
  <si>
    <t>FIESTA APP. GENSAN</t>
  </si>
  <si>
    <t>GUTIERREZ, JASON</t>
  </si>
  <si>
    <t>FIESTA APP. MARBEL</t>
  </si>
  <si>
    <t>ALMIRANTE, IAN JAVE</t>
  </si>
  <si>
    <t>September 23, 2023</t>
  </si>
  <si>
    <t>FIESTA APP. PANABO</t>
  </si>
  <si>
    <t>ROBELO, RYAN</t>
  </si>
  <si>
    <t>June 25, 2024</t>
  </si>
  <si>
    <t>FIESTA APP. POLOMOLOK (OLD)</t>
  </si>
  <si>
    <t>DIOLA, ROSENDO JR.</t>
  </si>
  <si>
    <t>May 27, 2024</t>
  </si>
  <si>
    <t>FIESTA APP. POLOMOLOK</t>
  </si>
  <si>
    <t>CAPARIDA, MAILYN</t>
  </si>
  <si>
    <t>April 17, 2025</t>
  </si>
  <si>
    <t>FIESTA APP. TAGUM</t>
  </si>
  <si>
    <t>JUEZAN, ELJUN BERT</t>
  </si>
  <si>
    <t>April 22,2019</t>
  </si>
  <si>
    <t>2025 PM SALES REPORT -  BUDGETWISE, NATIONAL COMMERCIAL, SIMOSA</t>
  </si>
  <si>
    <t xml:space="preserve">BUDGETWISE AYALA </t>
  </si>
  <si>
    <t>ANTOLIN, KRISHELDA</t>
  </si>
  <si>
    <t>June 1, 2023</t>
  </si>
  <si>
    <t>BUDGETWISE GUSU</t>
  </si>
  <si>
    <t xml:space="preserve">ENRIQUEZ, ANGELO FRANCISCO </t>
  </si>
  <si>
    <t>November 21, 2019</t>
  </si>
  <si>
    <t>BUDGETWISE IPIL</t>
  </si>
  <si>
    <t>GELLA, CHARLIE</t>
  </si>
  <si>
    <t>June 26, 2023</t>
  </si>
  <si>
    <t>BUDGETWISE MAIN</t>
  </si>
  <si>
    <t>PERAZ, JHOVAN</t>
  </si>
  <si>
    <t>Novemebr 17,2018</t>
  </si>
  <si>
    <t xml:space="preserve">BUDGETWISE PASABOLONG </t>
  </si>
  <si>
    <t>YANONG, MARJOVANE</t>
  </si>
  <si>
    <t>June 2, 2025</t>
  </si>
  <si>
    <t>BUDGETWISE SANGALI</t>
  </si>
  <si>
    <t>URO, JERICO</t>
  </si>
  <si>
    <t>July 16, 2025</t>
  </si>
  <si>
    <t>BUDGETWISE TALON TALON</t>
  </si>
  <si>
    <t>SEDANO, REY BRYAN MARK</t>
  </si>
  <si>
    <t>September 6, 2023</t>
  </si>
  <si>
    <t>NATIONAL COMMERCIAL AYALA</t>
  </si>
  <si>
    <t>ALMAZON, MARK CHESTER</t>
  </si>
  <si>
    <t>NATIONAL COMMERCIAL ZAMBOANGA</t>
  </si>
  <si>
    <t>LABAD, CHARLIE</t>
  </si>
  <si>
    <t>Novemebr 21, 2018</t>
  </si>
  <si>
    <t>SIMOSA MAIN</t>
  </si>
  <si>
    <t>February 9, 2019</t>
  </si>
  <si>
    <t>SIMOSA PUTIK</t>
  </si>
  <si>
    <t xml:space="preserve">TUBIO, GERRY </t>
  </si>
  <si>
    <t>July 19,2014</t>
  </si>
  <si>
    <t>2025 PM SALES REPORT</t>
  </si>
  <si>
    <t>ANSON</t>
  </si>
  <si>
    <t>DATE
HIRED</t>
  </si>
  <si>
    <t>FEBRUARY 2024</t>
  </si>
  <si>
    <t>MARCH 2024</t>
  </si>
  <si>
    <t>MAY 2024</t>
  </si>
  <si>
    <t>JULY 2024</t>
  </si>
  <si>
    <t>AUGUST 2024</t>
  </si>
  <si>
    <t>SEPTEMBER 2024</t>
  </si>
  <si>
    <t>OCTOBER 2024</t>
  </si>
  <si>
    <t>NOVEMBER 2024</t>
  </si>
  <si>
    <t>DECEMBER 2024</t>
  </si>
  <si>
    <t>DEC 2023</t>
  </si>
  <si>
    <t xml:space="preserve">OVERALL SALES </t>
  </si>
  <si>
    <t>OVERALL TARGET</t>
  </si>
  <si>
    <t>ANSON @HOME PASIG</t>
  </si>
  <si>
    <t xml:space="preserve">GONZAGA, RYAN </t>
  </si>
  <si>
    <t>CABILES, JOHN LENEL</t>
  </si>
  <si>
    <t>April 7, 2025</t>
  </si>
  <si>
    <t>ANSON @ HOME TRINOMA</t>
  </si>
  <si>
    <t>TABULA, ANGELITO</t>
  </si>
  <si>
    <t>ANSON ALABANG</t>
  </si>
  <si>
    <t>TUYAY, GEORGE KEVIN T.</t>
  </si>
  <si>
    <t>MAGPANTAY, GERALD</t>
  </si>
  <si>
    <t>ANSON BGC</t>
  </si>
  <si>
    <t xml:space="preserve">DE LEON, DELMAR C. </t>
  </si>
  <si>
    <t>FRAYCO, RYAN</t>
  </si>
  <si>
    <t>July 9, 2025</t>
  </si>
  <si>
    <t>ANSON CAINTA</t>
  </si>
  <si>
    <t>DAVE PEREJA</t>
  </si>
  <si>
    <t>ANSON CAPITOL COMMONS</t>
  </si>
  <si>
    <t>DELOS SANTOS, NIKKI MARTIN</t>
  </si>
  <si>
    <t>ANSON CASH N CARRY</t>
  </si>
  <si>
    <t>PADILLA, IVAN M.</t>
  </si>
  <si>
    <t>March 21, 2019</t>
  </si>
  <si>
    <t>GULAPA, DANIEL D.</t>
  </si>
  <si>
    <t>ANSON CASH N CARRY (DOUBLE UP)</t>
  </si>
  <si>
    <t>FRAYCO, RYAN CESAR</t>
  </si>
  <si>
    <t>ANSON FILINVEST</t>
  </si>
  <si>
    <t>HERNANDEZ, JERIC</t>
  </si>
  <si>
    <t>SAN LUIS, ANTHONY</t>
  </si>
  <si>
    <t>ANSON GREENHILLS</t>
  </si>
  <si>
    <t>MICHAEL PABONITA</t>
  </si>
  <si>
    <t>ANSON LANDMARK MAKATI</t>
  </si>
  <si>
    <t xml:space="preserve">VIERNES, EFREN </t>
  </si>
  <si>
    <t>ANSON LANDMARK TRINOMA</t>
  </si>
  <si>
    <t xml:space="preserve">RAMOS, MARK LOUIE </t>
  </si>
  <si>
    <t>BALAGOT, JAN ALBERT</t>
  </si>
  <si>
    <t>July 28, 2025</t>
  </si>
  <si>
    <t>ANSON MAKATI THE LINK</t>
  </si>
  <si>
    <t>ANSON MAKATI THE LINK (DOUBLE UP)</t>
  </si>
  <si>
    <t>March 9, 2025</t>
  </si>
  <si>
    <t>TUYAY, GEORGE KEVIN T. (MAY 1-7)</t>
  </si>
  <si>
    <t>ANSON NUVALI</t>
  </si>
  <si>
    <t>ARBAN, LAURENCE H.</t>
  </si>
  <si>
    <t>ANSON NUVALI (DOUBLE UP)</t>
  </si>
  <si>
    <t>TRINIDAD, DAN MARINO</t>
  </si>
  <si>
    <t>ANSON PASONG TAMO</t>
  </si>
  <si>
    <t xml:space="preserve">BUÑOL, EDDIE BOY </t>
  </si>
  <si>
    <t xml:space="preserve">DELMAR C. DE LEON </t>
  </si>
  <si>
    <t>July 10, 2025</t>
  </si>
  <si>
    <t>ANSON SALAZAR</t>
  </si>
  <si>
    <t>ROLLOQUE, ROGELIO</t>
  </si>
  <si>
    <t>ANSON TRINOMA M5</t>
  </si>
  <si>
    <t>FRANCISCO, RAVY</t>
  </si>
  <si>
    <t>01/04/2025</t>
  </si>
  <si>
    <t>PREPARED BY:</t>
  </si>
  <si>
    <t xml:space="preserve">                                 NOTED BY:</t>
  </si>
  <si>
    <t>NOTED BY:</t>
  </si>
  <si>
    <t>GRACEZEL M. ABENIO</t>
  </si>
  <si>
    <t xml:space="preserve">                    MS. ROWENA C. PAUSAL</t>
  </si>
  <si>
    <t>SR. SALES PM MANAGEMENT ASST.</t>
  </si>
  <si>
    <t>SALES PM MANAGEMENT ASST. SUPERVISOR</t>
  </si>
  <si>
    <t>AVP - SALES</t>
  </si>
  <si>
    <t>16/04/2025</t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</si>
</sst>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#,##0\ ;&quot; (&quot;#,##0\);&quot; -&quot;#\ ;@\ "/>
    <numFmt numFmtId="166" formatCode="[$-3409]mmmm\ dd\,\ yyyy;@"/>
    <numFmt numFmtId="167" formatCode="[$-3409]dd\ mmmm\,\ yyyy;@"/>
  </numFmts>
  <fonts count="68">
    <font>
      <sz val="10"/>
      <name val="Arial"/>
      <family val="2"/>
    </font>
    <font>
      <sz val="10"/>
      <name val="Arial"/>
      <family val="2"/>
    </font>
    <font>
      <b/>
      <sz val="25"/>
      <color indexed="18"/>
      <name val="Century Gothic"/>
      <family val="2"/>
    </font>
    <font>
      <b/>
      <sz val="25"/>
      <name val="Century Gothic"/>
      <family val="2"/>
    </font>
    <font>
      <b/>
      <sz val="25"/>
      <color indexed="10"/>
      <name val="Century Gothic"/>
      <family val="2"/>
    </font>
    <font>
      <b/>
      <sz val="20"/>
      <name val="Century Gothic"/>
      <family val="2"/>
    </font>
    <font>
      <b/>
      <sz val="15"/>
      <color indexed="18"/>
      <name val="Century Gothic"/>
      <family val="2"/>
    </font>
    <font>
      <b/>
      <i/>
      <sz val="27"/>
      <name val="Century Gothic"/>
      <family val="2"/>
    </font>
    <font>
      <sz val="18"/>
      <name val="Century Gothic"/>
      <family val="2"/>
    </font>
    <font>
      <b/>
      <sz val="18"/>
      <name val="Century Gothic"/>
      <family val="2"/>
    </font>
    <font>
      <sz val="18"/>
      <color indexed="10"/>
      <name val="Century Gothic"/>
      <family val="2"/>
    </font>
    <font>
      <b/>
      <sz val="18"/>
      <color indexed="10"/>
      <name val="Century Gothic"/>
      <family val="2"/>
    </font>
    <font>
      <b/>
      <sz val="20"/>
      <name val="Times New Roman"/>
      <family val="1"/>
    </font>
    <font>
      <b/>
      <sz val="27"/>
      <name val="Times New Roman"/>
      <family val="1"/>
    </font>
    <font>
      <b/>
      <sz val="30"/>
      <name val="Times New Roman"/>
      <family val="1"/>
    </font>
    <font>
      <b/>
      <sz val="20"/>
      <color indexed="10"/>
      <name val="Times New Roman"/>
      <family val="1"/>
    </font>
    <font>
      <sz val="20"/>
      <name val="Times New Roman"/>
      <family val="1"/>
    </font>
    <font>
      <sz val="15"/>
      <name val="Century Gothic"/>
      <family val="2"/>
    </font>
    <font>
      <sz val="13"/>
      <name val="Century Gothic"/>
      <family val="2"/>
    </font>
    <font>
      <b/>
      <sz val="13"/>
      <name val="Century Gothic"/>
      <family val="2"/>
    </font>
    <font>
      <b/>
      <sz val="13"/>
      <color indexed="10"/>
      <name val="Century Gothic"/>
      <family val="2"/>
    </font>
    <font>
      <b/>
      <sz val="15"/>
      <name val="Century Gothic"/>
      <family val="2"/>
    </font>
    <font>
      <b/>
      <sz val="15"/>
      <color indexed="10"/>
      <name val="Century Gothic"/>
      <family val="2"/>
    </font>
    <font>
      <b/>
      <sz val="12"/>
      <name val="Calibri"/>
      <family val="2"/>
    </font>
    <font>
      <sz val="13"/>
      <color indexed="10"/>
      <name val="Century Gothic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2.5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22"/>
      <name val="Century Gothic"/>
      <family val="2"/>
    </font>
    <font>
      <b/>
      <sz val="13"/>
      <color indexed="18"/>
      <name val="Arial"/>
      <family val="2"/>
    </font>
    <font>
      <b/>
      <sz val="24"/>
      <color indexed="18"/>
      <name val="Arial"/>
      <family val="2"/>
    </font>
    <font>
      <b/>
      <sz val="13"/>
      <color indexed="10"/>
      <name val="Arial"/>
      <family val="2"/>
    </font>
    <font>
      <b/>
      <sz val="13"/>
      <color indexed="8"/>
      <name val="Arial"/>
      <family val="2"/>
    </font>
    <font>
      <sz val="13"/>
      <name val="Arial"/>
      <family val="2"/>
    </font>
    <font>
      <b/>
      <sz val="26"/>
      <color indexed="10"/>
      <name val="Arial"/>
      <family val="2"/>
    </font>
    <font>
      <sz val="13"/>
      <color indexed="10"/>
      <name val="Arial"/>
      <family val="2"/>
    </font>
    <font>
      <sz val="13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6"/>
      <color indexed="8"/>
      <name val="Arial"/>
      <family val="2"/>
    </font>
    <font>
      <sz val="15"/>
      <name val="Arial"/>
      <family val="2"/>
    </font>
    <font>
      <sz val="15"/>
      <color indexed="10"/>
      <name val="Arial"/>
      <family val="2"/>
    </font>
    <font>
      <b/>
      <sz val="15"/>
      <color indexed="43"/>
      <name val="Arial"/>
      <family val="2"/>
    </font>
    <font>
      <sz val="15"/>
      <color indexed="43"/>
      <name val="Arial"/>
      <family val="2"/>
    </font>
    <font>
      <sz val="15"/>
      <color indexed="16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1" fillId="0" borderId="0"/>
    <xf numFmtId="0" fontId="32" fillId="0" borderId="0"/>
  </cellStyleXfs>
  <cellXfs count="34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 applyProtection="1">
      <alignment horizontal="center" vertical="center"/>
    </xf>
    <xf numFmtId="9" fontId="8" fillId="0" borderId="0" xfId="1" applyNumberFormat="1" applyFont="1" applyFill="1" applyBorder="1" applyAlignment="1" applyProtection="1">
      <alignment horizontal="center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165" fontId="13" fillId="2" borderId="2" xfId="1" quotePrefix="1" applyNumberFormat="1" applyFont="1" applyFill="1" applyBorder="1" applyAlignment="1" applyProtection="1">
      <alignment horizontal="center" vertical="center"/>
    </xf>
    <xf numFmtId="165" fontId="13" fillId="2" borderId="2" xfId="1" applyNumberFormat="1" applyFont="1" applyFill="1" applyBorder="1" applyAlignment="1" applyProtection="1">
      <alignment horizontal="center" vertical="center"/>
    </xf>
    <xf numFmtId="165" fontId="14" fillId="3" borderId="2" xfId="1" quotePrefix="1" applyNumberFormat="1" applyFont="1" applyFill="1" applyBorder="1" applyAlignment="1" applyProtection="1">
      <alignment horizontal="center" vertical="center" wrapText="1"/>
    </xf>
    <xf numFmtId="165" fontId="14" fillId="3" borderId="2" xfId="1" quotePrefix="1" applyNumberFormat="1" applyFont="1" applyFill="1" applyBorder="1" applyAlignment="1" applyProtection="1">
      <alignment horizontal="center" vertical="center"/>
    </xf>
    <xf numFmtId="165" fontId="12" fillId="4" borderId="2" xfId="1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5" xfId="0" quotePrefix="1" applyNumberFormat="1" applyFont="1" applyFill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65" fontId="12" fillId="4" borderId="2" xfId="1" quotePrefix="1" applyNumberFormat="1" applyFont="1" applyFill="1" applyBorder="1" applyAlignment="1" applyProtection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14" fontId="12" fillId="2" borderId="8" xfId="0" applyNumberFormat="1" applyFont="1" applyFill="1" applyBorder="1" applyAlignment="1">
      <alignment horizontal="center" vertical="center" wrapText="1"/>
    </xf>
    <xf numFmtId="165" fontId="12" fillId="2" borderId="2" xfId="1" applyNumberFormat="1" applyFont="1" applyFill="1" applyBorder="1" applyAlignment="1" applyProtection="1">
      <alignment horizontal="center" vertical="center"/>
    </xf>
    <xf numFmtId="165" fontId="15" fillId="2" borderId="2" xfId="1" applyNumberFormat="1" applyFont="1" applyFill="1" applyBorder="1" applyAlignment="1" applyProtection="1">
      <alignment horizontal="center" vertical="center"/>
    </xf>
    <xf numFmtId="9" fontId="16" fillId="2" borderId="2" xfId="1" applyNumberFormat="1" applyFont="1" applyFill="1" applyBorder="1" applyAlignment="1" applyProtection="1">
      <alignment horizontal="center" vertical="center"/>
    </xf>
    <xf numFmtId="165" fontId="16" fillId="2" borderId="2" xfId="1" applyNumberFormat="1" applyFont="1" applyFill="1" applyBorder="1" applyAlignment="1" applyProtection="1">
      <alignment horizontal="center" vertical="center"/>
    </xf>
    <xf numFmtId="165" fontId="12" fillId="3" borderId="2" xfId="1" applyNumberFormat="1" applyFont="1" applyFill="1" applyBorder="1" applyAlignment="1" applyProtection="1">
      <alignment horizontal="center" vertical="center"/>
    </xf>
    <xf numFmtId="165" fontId="15" fillId="3" borderId="2" xfId="1" applyNumberFormat="1" applyFont="1" applyFill="1" applyBorder="1" applyAlignment="1" applyProtection="1">
      <alignment horizontal="center" vertical="center"/>
    </xf>
    <xf numFmtId="165" fontId="8" fillId="3" borderId="2" xfId="1" applyNumberFormat="1" applyFont="1" applyFill="1" applyBorder="1" applyAlignment="1" applyProtection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166" fontId="18" fillId="0" borderId="2" xfId="0" applyNumberFormat="1" applyFont="1" applyFill="1" applyBorder="1" applyAlignment="1">
      <alignment horizontal="center" vertical="center"/>
    </xf>
    <xf numFmtId="4" fontId="19" fillId="5" borderId="2" xfId="0" applyNumberFormat="1" applyFont="1" applyFill="1" applyBorder="1"/>
    <xf numFmtId="4" fontId="20" fillId="5" borderId="2" xfId="0" applyNumberFormat="1" applyFont="1" applyFill="1" applyBorder="1" applyAlignment="1">
      <alignment horizontal="right" vertical="center"/>
    </xf>
    <xf numFmtId="9" fontId="18" fillId="5" borderId="2" xfId="0" applyNumberFormat="1" applyFont="1" applyFill="1" applyBorder="1"/>
    <xf numFmtId="4" fontId="20" fillId="5" borderId="2" xfId="0" applyNumberFormat="1" applyFont="1" applyFill="1" applyBorder="1"/>
    <xf numFmtId="4" fontId="19" fillId="5" borderId="2" xfId="0" applyNumberFormat="1" applyFont="1" applyFill="1" applyBorder="1" applyAlignment="1">
      <alignment horizontal="right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166" fontId="18" fillId="5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9" fontId="18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3" fillId="0" borderId="0" xfId="0" applyFont="1" applyFill="1" applyBorder="1" applyAlignment="1"/>
    <xf numFmtId="0" fontId="30" fillId="0" borderId="0" xfId="0" applyFont="1" applyAlignment="1">
      <alignment horizontal="left"/>
    </xf>
    <xf numFmtId="0" fontId="17" fillId="0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/>
    <xf numFmtId="4" fontId="20" fillId="0" borderId="2" xfId="0" applyNumberFormat="1" applyFont="1" applyFill="1" applyBorder="1" applyAlignment="1">
      <alignment horizontal="right" vertical="center"/>
    </xf>
    <xf numFmtId="9" fontId="18" fillId="0" borderId="2" xfId="0" applyNumberFormat="1" applyFont="1" applyBorder="1"/>
    <xf numFmtId="4" fontId="19" fillId="0" borderId="2" xfId="0" applyNumberFormat="1" applyFont="1" applyBorder="1"/>
    <xf numFmtId="4" fontId="20" fillId="0" borderId="2" xfId="0" applyNumberFormat="1" applyFont="1" applyBorder="1"/>
    <xf numFmtId="4" fontId="20" fillId="0" borderId="2" xfId="0" applyNumberFormat="1" applyFont="1" applyFill="1" applyBorder="1"/>
    <xf numFmtId="9" fontId="18" fillId="0" borderId="2" xfId="0" applyNumberFormat="1" applyFont="1" applyFill="1" applyBorder="1"/>
    <xf numFmtId="4" fontId="19" fillId="0" borderId="2" xfId="0" applyNumberFormat="1" applyFont="1" applyBorder="1" applyAlignment="1">
      <alignment horizontal="right"/>
    </xf>
    <xf numFmtId="4" fontId="19" fillId="0" borderId="0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166" fontId="18" fillId="0" borderId="13" xfId="0" applyNumberFormat="1" applyFont="1" applyFill="1" applyBorder="1" applyAlignment="1">
      <alignment horizontal="center" vertical="center"/>
    </xf>
    <xf numFmtId="4" fontId="24" fillId="0" borderId="0" xfId="0" applyNumberFormat="1" applyFont="1"/>
    <xf numFmtId="0" fontId="35" fillId="0" borderId="0" xfId="0" applyFont="1" applyBorder="1" applyAlignment="1">
      <alignment horizontal="left" vertical="center"/>
    </xf>
    <xf numFmtId="167" fontId="18" fillId="0" borderId="2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36" fillId="0" borderId="0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14" fontId="36" fillId="0" borderId="0" xfId="0" applyNumberFormat="1" applyFont="1" applyBorder="1" applyAlignment="1">
      <alignment horizontal="center" vertical="center"/>
    </xf>
    <xf numFmtId="165" fontId="36" fillId="0" borderId="0" xfId="1" applyNumberFormat="1" applyFont="1" applyFill="1" applyBorder="1" applyAlignment="1" applyProtection="1">
      <alignment horizontal="center" vertical="center"/>
    </xf>
    <xf numFmtId="165" fontId="38" fillId="0" borderId="0" xfId="1" applyNumberFormat="1" applyFont="1" applyFill="1" applyBorder="1" applyAlignment="1" applyProtection="1">
      <alignment horizontal="center" vertical="center"/>
    </xf>
    <xf numFmtId="9" fontId="36" fillId="0" borderId="0" xfId="1" applyNumberFormat="1" applyFont="1" applyFill="1" applyBorder="1" applyAlignment="1" applyProtection="1">
      <alignment horizontal="center" vertical="center"/>
    </xf>
    <xf numFmtId="3" fontId="36" fillId="0" borderId="0" xfId="1" applyNumberFormat="1" applyFont="1" applyFill="1" applyBorder="1" applyAlignment="1" applyProtection="1">
      <alignment horizontal="center" vertical="center"/>
    </xf>
    <xf numFmtId="3" fontId="38" fillId="0" borderId="0" xfId="1" applyNumberFormat="1" applyFont="1" applyFill="1" applyBorder="1" applyAlignment="1" applyProtection="1">
      <alignment horizontal="center" vertical="center"/>
    </xf>
    <xf numFmtId="3" fontId="39" fillId="0" borderId="0" xfId="1" applyNumberFormat="1" applyFont="1" applyFill="1" applyBorder="1" applyAlignment="1" applyProtection="1">
      <alignment horizontal="center" vertical="center"/>
    </xf>
    <xf numFmtId="9" fontId="36" fillId="0" borderId="0" xfId="0" applyNumberFormat="1" applyFont="1" applyFill="1" applyBorder="1" applyAlignment="1">
      <alignment horizontal="center" vertical="center"/>
    </xf>
    <xf numFmtId="4" fontId="36" fillId="0" borderId="0" xfId="0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165" fontId="29" fillId="0" borderId="0" xfId="1" applyNumberFormat="1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14" fontId="40" fillId="0" borderId="0" xfId="0" applyNumberFormat="1" applyFont="1" applyBorder="1" applyAlignment="1">
      <alignment horizontal="center" vertical="center"/>
    </xf>
    <xf numFmtId="165" fontId="40" fillId="0" borderId="0" xfId="1" applyNumberFormat="1" applyFont="1" applyFill="1" applyBorder="1" applyAlignment="1" applyProtection="1">
      <alignment horizontal="center" vertical="center"/>
    </xf>
    <xf numFmtId="165" fontId="42" fillId="0" borderId="0" xfId="1" applyNumberFormat="1" applyFont="1" applyFill="1" applyBorder="1" applyAlignment="1" applyProtection="1">
      <alignment horizontal="center" vertical="center"/>
    </xf>
    <xf numFmtId="9" fontId="40" fillId="0" borderId="0" xfId="1" applyNumberFormat="1" applyFont="1" applyFill="1" applyBorder="1" applyAlignment="1" applyProtection="1">
      <alignment horizontal="center" vertical="center"/>
    </xf>
    <xf numFmtId="3" fontId="29" fillId="0" borderId="0" xfId="1" applyNumberFormat="1" applyFont="1" applyFill="1" applyBorder="1" applyAlignment="1" applyProtection="1">
      <alignment horizontal="center" vertical="center"/>
    </xf>
    <xf numFmtId="3" fontId="42" fillId="0" borderId="0" xfId="1" applyNumberFormat="1" applyFont="1" applyFill="1" applyBorder="1" applyAlignment="1" applyProtection="1">
      <alignment horizontal="center" vertical="center"/>
    </xf>
    <xf numFmtId="3" fontId="40" fillId="0" borderId="0" xfId="1" applyNumberFormat="1" applyFont="1" applyFill="1" applyBorder="1" applyAlignment="1" applyProtection="1">
      <alignment horizontal="center" vertical="center"/>
    </xf>
    <xf numFmtId="3" fontId="43" fillId="0" borderId="0" xfId="1" applyNumberFormat="1" applyFont="1" applyFill="1" applyBorder="1" applyAlignment="1" applyProtection="1">
      <alignment horizontal="center" vertical="center"/>
    </xf>
    <xf numFmtId="165" fontId="38" fillId="0" borderId="1" xfId="1" applyNumberFormat="1" applyFont="1" applyFill="1" applyBorder="1" applyAlignment="1" applyProtection="1">
      <alignment horizontal="center" vertical="center"/>
    </xf>
    <xf numFmtId="9" fontId="40" fillId="0" borderId="0" xfId="0" applyNumberFormat="1" applyFont="1" applyFill="1" applyBorder="1" applyAlignment="1">
      <alignment horizontal="center" vertical="center"/>
    </xf>
    <xf numFmtId="4" fontId="40" fillId="0" borderId="0" xfId="0" applyNumberFormat="1" applyFont="1" applyFill="1" applyBorder="1" applyAlignment="1">
      <alignment horizontal="right" vertical="center"/>
    </xf>
    <xf numFmtId="4" fontId="38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14" fontId="45" fillId="6" borderId="2" xfId="0" applyNumberFormat="1" applyFont="1" applyFill="1" applyBorder="1" applyAlignment="1">
      <alignment horizontal="center" vertical="center" wrapText="1"/>
    </xf>
    <xf numFmtId="165" fontId="45" fillId="6" borderId="2" xfId="1" quotePrefix="1" applyNumberFormat="1" applyFont="1" applyFill="1" applyBorder="1" applyAlignment="1" applyProtection="1">
      <alignment horizontal="center" vertical="center"/>
    </xf>
    <xf numFmtId="165" fontId="45" fillId="6" borderId="2" xfId="1" applyNumberFormat="1" applyFont="1" applyFill="1" applyBorder="1" applyAlignment="1" applyProtection="1">
      <alignment horizontal="center" vertical="center"/>
    </xf>
    <xf numFmtId="0" fontId="45" fillId="6" borderId="2" xfId="1" applyNumberFormat="1" applyFont="1" applyFill="1" applyBorder="1" applyAlignment="1" applyProtection="1">
      <alignment horizontal="center" vertical="center" wrapText="1"/>
    </xf>
    <xf numFmtId="4" fontId="45" fillId="2" borderId="4" xfId="0" applyNumberFormat="1" applyFont="1" applyFill="1" applyBorder="1" applyAlignment="1">
      <alignment horizontal="center" vertical="center"/>
    </xf>
    <xf numFmtId="4" fontId="45" fillId="2" borderId="5" xfId="0" quotePrefix="1" applyNumberFormat="1" applyFont="1" applyFill="1" applyBorder="1" applyAlignment="1">
      <alignment horizontal="center" vertical="center"/>
    </xf>
    <xf numFmtId="1" fontId="46" fillId="0" borderId="14" xfId="0" quotePrefix="1" applyNumberFormat="1" applyFont="1" applyFill="1" applyBorder="1" applyAlignment="1">
      <alignment horizontal="center" vertical="center"/>
    </xf>
    <xf numFmtId="1" fontId="46" fillId="0" borderId="5" xfId="0" applyNumberFormat="1" applyFont="1" applyFill="1" applyBorder="1" applyAlignment="1">
      <alignment horizontal="center" vertical="center"/>
    </xf>
    <xf numFmtId="3" fontId="45" fillId="0" borderId="15" xfId="0" applyNumberFormat="1" applyFont="1" applyFill="1" applyBorder="1" applyAlignment="1">
      <alignment horizontal="center" vertical="center"/>
    </xf>
    <xf numFmtId="1" fontId="46" fillId="0" borderId="15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14" fontId="45" fillId="6" borderId="2" xfId="0" applyNumberFormat="1" applyFont="1" applyFill="1" applyBorder="1" applyAlignment="1">
      <alignment horizontal="center" vertical="center"/>
    </xf>
    <xf numFmtId="0" fontId="45" fillId="6" borderId="2" xfId="1" quotePrefix="1" applyNumberFormat="1" applyFont="1" applyFill="1" applyBorder="1" applyAlignment="1" applyProtection="1">
      <alignment horizontal="center" vertical="center" wrapText="1"/>
    </xf>
    <xf numFmtId="4" fontId="45" fillId="2" borderId="0" xfId="0" applyNumberFormat="1" applyFont="1" applyFill="1" applyBorder="1" applyAlignment="1">
      <alignment horizontal="center" vertical="center"/>
    </xf>
    <xf numFmtId="0" fontId="45" fillId="2" borderId="0" xfId="0" applyNumberFormat="1" applyFont="1" applyFill="1" applyBorder="1" applyAlignment="1">
      <alignment horizontal="center" vertical="center"/>
    </xf>
    <xf numFmtId="0" fontId="45" fillId="2" borderId="7" xfId="0" applyNumberFormat="1" applyFont="1" applyFill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/>
    </xf>
    <xf numFmtId="1" fontId="46" fillId="0" borderId="7" xfId="0" applyNumberFormat="1" applyFont="1" applyFill="1" applyBorder="1" applyAlignment="1">
      <alignment horizontal="center" vertical="center"/>
    </xf>
    <xf numFmtId="3" fontId="45" fillId="0" borderId="17" xfId="0" applyNumberFormat="1" applyFont="1" applyFill="1" applyBorder="1" applyAlignment="1">
      <alignment horizontal="center" vertical="center"/>
    </xf>
    <xf numFmtId="1" fontId="46" fillId="0" borderId="17" xfId="0" applyNumberFormat="1" applyFont="1" applyFill="1" applyBorder="1" applyAlignment="1">
      <alignment horizontal="center" vertical="center" wrapText="1"/>
    </xf>
    <xf numFmtId="165" fontId="45" fillId="6" borderId="2" xfId="1" applyNumberFormat="1" applyFont="1" applyFill="1" applyBorder="1" applyAlignment="1" applyProtection="1">
      <alignment horizontal="center" vertical="center"/>
    </xf>
    <xf numFmtId="165" fontId="47" fillId="6" borderId="2" xfId="1" applyNumberFormat="1" applyFont="1" applyFill="1" applyBorder="1" applyAlignment="1" applyProtection="1">
      <alignment horizontal="center" vertical="center"/>
    </xf>
    <xf numFmtId="9" fontId="44" fillId="6" borderId="2" xfId="1" applyNumberFormat="1" applyFont="1" applyFill="1" applyBorder="1" applyAlignment="1" applyProtection="1">
      <alignment horizontal="center" vertical="center"/>
    </xf>
    <xf numFmtId="3" fontId="45" fillId="6" borderId="2" xfId="1" applyNumberFormat="1" applyFont="1" applyFill="1" applyBorder="1" applyAlignment="1" applyProtection="1">
      <alignment horizontal="center" vertical="center"/>
    </xf>
    <xf numFmtId="3" fontId="47" fillId="6" borderId="2" xfId="1" applyNumberFormat="1" applyFont="1" applyFill="1" applyBorder="1" applyAlignment="1" applyProtection="1">
      <alignment horizontal="center" vertical="center"/>
    </xf>
    <xf numFmtId="165" fontId="44" fillId="6" borderId="2" xfId="1" applyNumberFormat="1" applyFont="1" applyFill="1" applyBorder="1" applyAlignment="1" applyProtection="1">
      <alignment horizontal="center" vertical="center"/>
    </xf>
    <xf numFmtId="3" fontId="48" fillId="6" borderId="2" xfId="1" applyNumberFormat="1" applyFont="1" applyFill="1" applyBorder="1" applyAlignment="1" applyProtection="1">
      <alignment horizontal="center" vertical="center"/>
    </xf>
    <xf numFmtId="4" fontId="45" fillId="2" borderId="9" xfId="0" applyNumberFormat="1" applyFont="1" applyFill="1" applyBorder="1" applyAlignment="1">
      <alignment horizontal="center" vertical="center"/>
    </xf>
    <xf numFmtId="0" fontId="45" fillId="2" borderId="9" xfId="0" applyNumberFormat="1" applyFont="1" applyFill="1" applyBorder="1" applyAlignment="1">
      <alignment horizontal="center" vertical="center"/>
    </xf>
    <xf numFmtId="0" fontId="45" fillId="2" borderId="10" xfId="0" applyNumberFormat="1" applyFont="1" applyFill="1" applyBorder="1" applyAlignment="1">
      <alignment horizontal="center" vertical="center"/>
    </xf>
    <xf numFmtId="1" fontId="46" fillId="0" borderId="18" xfId="0" applyNumberFormat="1" applyFont="1" applyFill="1" applyBorder="1" applyAlignment="1">
      <alignment horizontal="center" vertical="center"/>
    </xf>
    <xf numFmtId="1" fontId="46" fillId="0" borderId="10" xfId="0" applyNumberFormat="1" applyFont="1" applyFill="1" applyBorder="1" applyAlignment="1">
      <alignment horizontal="center" vertical="center"/>
    </xf>
    <xf numFmtId="3" fontId="45" fillId="0" borderId="19" xfId="0" applyNumberFormat="1" applyFont="1" applyFill="1" applyBorder="1" applyAlignment="1">
      <alignment horizontal="center" vertical="center"/>
    </xf>
    <xf numFmtId="1" fontId="46" fillId="0" borderId="19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right"/>
    </xf>
    <xf numFmtId="0" fontId="49" fillId="0" borderId="0" xfId="0" applyFont="1" applyFill="1" applyAlignment="1">
      <alignment horizontal="center"/>
    </xf>
    <xf numFmtId="0" fontId="49" fillId="0" borderId="3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left" vertical="center"/>
    </xf>
    <xf numFmtId="166" fontId="49" fillId="0" borderId="2" xfId="0" applyNumberFormat="1" applyFont="1" applyFill="1" applyBorder="1" applyAlignment="1">
      <alignment horizontal="center" vertical="center"/>
    </xf>
    <xf numFmtId="3" fontId="49" fillId="5" borderId="2" xfId="0" applyNumberFormat="1" applyFont="1" applyFill="1" applyBorder="1"/>
    <xf numFmtId="3" fontId="49" fillId="5" borderId="2" xfId="0" applyNumberFormat="1" applyFont="1" applyFill="1" applyBorder="1" applyAlignment="1">
      <alignment horizontal="right" vertical="center"/>
    </xf>
    <xf numFmtId="9" fontId="49" fillId="5" borderId="2" xfId="0" applyNumberFormat="1" applyFont="1" applyFill="1" applyBorder="1" applyAlignment="1">
      <alignment horizontal="center"/>
    </xf>
    <xf numFmtId="9" fontId="49" fillId="0" borderId="2" xfId="0" applyNumberFormat="1" applyFont="1" applyFill="1" applyBorder="1" applyAlignment="1">
      <alignment horizontal="center"/>
    </xf>
    <xf numFmtId="3" fontId="49" fillId="0" borderId="2" xfId="0" applyNumberFormat="1" applyFont="1" applyFill="1" applyBorder="1" applyAlignment="1">
      <alignment horizontal="center"/>
    </xf>
    <xf numFmtId="3" fontId="49" fillId="0" borderId="2" xfId="0" applyNumberFormat="1" applyFont="1" applyFill="1" applyBorder="1" applyAlignment="1">
      <alignment horizontal="center" vertical="center"/>
    </xf>
    <xf numFmtId="3" fontId="49" fillId="0" borderId="2" xfId="0" applyNumberFormat="1" applyFont="1" applyFill="1" applyBorder="1"/>
    <xf numFmtId="3" fontId="49" fillId="0" borderId="2" xfId="0" applyNumberFormat="1" applyFont="1" applyFill="1" applyBorder="1" applyAlignment="1">
      <alignment horizontal="right" vertical="center"/>
    </xf>
    <xf numFmtId="9" fontId="49" fillId="0" borderId="2" xfId="0" applyNumberFormat="1" applyFont="1" applyFill="1" applyBorder="1"/>
    <xf numFmtId="3" fontId="50" fillId="0" borderId="2" xfId="0" applyNumberFormat="1" applyFont="1" applyFill="1" applyBorder="1" applyAlignment="1">
      <alignment horizontal="center"/>
    </xf>
    <xf numFmtId="0" fontId="49" fillId="0" borderId="0" xfId="0" applyFont="1" applyFill="1"/>
    <xf numFmtId="3" fontId="51" fillId="0" borderId="17" xfId="0" applyNumberFormat="1" applyFont="1" applyFill="1" applyBorder="1" applyAlignment="1">
      <alignment horizontal="center"/>
    </xf>
    <xf numFmtId="9" fontId="52" fillId="0" borderId="17" xfId="0" applyNumberFormat="1" applyFont="1" applyFill="1" applyBorder="1" applyAlignment="1">
      <alignment horizontal="center"/>
    </xf>
    <xf numFmtId="0" fontId="49" fillId="5" borderId="0" xfId="0" applyFont="1" applyFill="1" applyBorder="1" applyAlignment="1">
      <alignment horizontal="right"/>
    </xf>
    <xf numFmtId="0" fontId="49" fillId="5" borderId="0" xfId="0" applyFont="1" applyFill="1" applyAlignment="1">
      <alignment horizontal="center"/>
    </xf>
    <xf numFmtId="0" fontId="49" fillId="0" borderId="8" xfId="0" applyFont="1" applyFill="1" applyBorder="1" applyAlignment="1">
      <alignment horizontal="left" vertical="center"/>
    </xf>
    <xf numFmtId="0" fontId="49" fillId="5" borderId="2" xfId="0" applyFont="1" applyFill="1" applyBorder="1" applyAlignment="1">
      <alignment horizontal="left" vertical="center"/>
    </xf>
    <xf numFmtId="14" fontId="49" fillId="5" borderId="2" xfId="0" applyNumberFormat="1" applyFont="1" applyFill="1" applyBorder="1" applyAlignment="1">
      <alignment horizontal="center" vertical="center"/>
    </xf>
    <xf numFmtId="3" fontId="49" fillId="5" borderId="2" xfId="0" applyNumberFormat="1" applyFont="1" applyFill="1" applyBorder="1" applyAlignment="1">
      <alignment horizontal="center"/>
    </xf>
    <xf numFmtId="3" fontId="49" fillId="5" borderId="2" xfId="0" applyNumberFormat="1" applyFont="1" applyFill="1" applyBorder="1" applyAlignment="1">
      <alignment horizontal="center" vertical="center"/>
    </xf>
    <xf numFmtId="9" fontId="49" fillId="5" borderId="2" xfId="0" applyNumberFormat="1" applyFont="1" applyFill="1" applyBorder="1"/>
    <xf numFmtId="3" fontId="50" fillId="5" borderId="2" xfId="0" applyNumberFormat="1" applyFont="1" applyFill="1" applyBorder="1" applyAlignment="1">
      <alignment horizontal="center"/>
    </xf>
    <xf numFmtId="0" fontId="49" fillId="5" borderId="0" xfId="0" applyFont="1" applyFill="1"/>
    <xf numFmtId="3" fontId="51" fillId="5" borderId="17" xfId="0" applyNumberFormat="1" applyFont="1" applyFill="1" applyBorder="1" applyAlignment="1">
      <alignment horizontal="center"/>
    </xf>
    <xf numFmtId="9" fontId="52" fillId="5" borderId="17" xfId="0" applyNumberFormat="1" applyFont="1" applyFill="1" applyBorder="1" applyAlignment="1">
      <alignment horizontal="center"/>
    </xf>
    <xf numFmtId="0" fontId="53" fillId="5" borderId="2" xfId="0" applyFont="1" applyFill="1" applyBorder="1" applyAlignment="1">
      <alignment vertical="center"/>
    </xf>
    <xf numFmtId="0" fontId="53" fillId="5" borderId="2" xfId="0" applyFont="1" applyFill="1" applyBorder="1" applyAlignment="1">
      <alignment horizontal="left" vertical="center"/>
    </xf>
    <xf numFmtId="14" fontId="53" fillId="5" borderId="2" xfId="0" applyNumberFormat="1" applyFont="1" applyFill="1" applyBorder="1" applyAlignment="1">
      <alignment horizontal="center" vertical="center"/>
    </xf>
    <xf numFmtId="0" fontId="53" fillId="5" borderId="3" xfId="0" applyFont="1" applyFill="1" applyBorder="1" applyAlignment="1">
      <alignment horizontal="left" vertical="center"/>
    </xf>
    <xf numFmtId="0" fontId="53" fillId="5" borderId="8" xfId="0" applyFont="1" applyFill="1" applyBorder="1" applyAlignment="1">
      <alignment horizontal="left" vertical="center"/>
    </xf>
    <xf numFmtId="0" fontId="49" fillId="5" borderId="3" xfId="0" applyFont="1" applyFill="1" applyBorder="1" applyAlignment="1">
      <alignment horizontal="left" vertical="center"/>
    </xf>
    <xf numFmtId="0" fontId="49" fillId="5" borderId="8" xfId="0" applyFont="1" applyFill="1" applyBorder="1" applyAlignment="1">
      <alignment horizontal="left" vertical="center"/>
    </xf>
    <xf numFmtId="0" fontId="49" fillId="5" borderId="2" xfId="0" applyFont="1" applyFill="1" applyBorder="1" applyAlignment="1">
      <alignment vertical="center"/>
    </xf>
    <xf numFmtId="3" fontId="50" fillId="5" borderId="2" xfId="0" applyNumberFormat="1" applyFont="1" applyFill="1" applyBorder="1"/>
    <xf numFmtId="3" fontId="50" fillId="5" borderId="2" xfId="0" applyNumberFormat="1" applyFont="1" applyFill="1" applyBorder="1" applyAlignment="1">
      <alignment horizontal="right" vertical="center"/>
    </xf>
    <xf numFmtId="0" fontId="49" fillId="5" borderId="2" xfId="0" applyFont="1" applyFill="1" applyBorder="1" applyAlignment="1">
      <alignment horizontal="left" vertical="center"/>
    </xf>
    <xf numFmtId="3" fontId="54" fillId="5" borderId="17" xfId="0" applyNumberFormat="1" applyFont="1" applyFill="1" applyBorder="1" applyAlignment="1">
      <alignment horizontal="center"/>
    </xf>
    <xf numFmtId="9" fontId="49" fillId="5" borderId="17" xfId="0" applyNumberFormat="1" applyFont="1" applyFill="1" applyBorder="1" applyAlignment="1">
      <alignment horizontal="center"/>
    </xf>
    <xf numFmtId="3" fontId="49" fillId="5" borderId="0" xfId="0" applyNumberFormat="1" applyFont="1" applyFill="1" applyBorder="1"/>
    <xf numFmtId="3" fontId="49" fillId="5" borderId="0" xfId="0" applyNumberFormat="1" applyFont="1" applyFill="1" applyBorder="1" applyAlignment="1">
      <alignment horizontal="center"/>
    </xf>
    <xf numFmtId="0" fontId="0" fillId="0" borderId="8" xfId="0" applyBorder="1"/>
    <xf numFmtId="3" fontId="49" fillId="5" borderId="0" xfId="0" applyNumberFormat="1" applyFont="1" applyFill="1" applyBorder="1" applyAlignment="1">
      <alignment horizontal="right" vertical="center"/>
    </xf>
    <xf numFmtId="3" fontId="49" fillId="5" borderId="0" xfId="0" applyNumberFormat="1" applyFont="1" applyFill="1"/>
    <xf numFmtId="0" fontId="53" fillId="5" borderId="2" xfId="0" applyFont="1" applyFill="1" applyBorder="1" applyAlignment="1"/>
    <xf numFmtId="14" fontId="49" fillId="5" borderId="2" xfId="0" quotePrefix="1" applyNumberFormat="1" applyFont="1" applyFill="1" applyBorder="1" applyAlignment="1">
      <alignment horizontal="center" vertical="center"/>
    </xf>
    <xf numFmtId="9" fontId="49" fillId="5" borderId="3" xfId="0" applyNumberFormat="1" applyFont="1" applyFill="1" applyBorder="1" applyAlignment="1">
      <alignment horizontal="center"/>
    </xf>
    <xf numFmtId="3" fontId="49" fillId="5" borderId="3" xfId="0" applyNumberFormat="1" applyFont="1" applyFill="1" applyBorder="1"/>
    <xf numFmtId="3" fontId="49" fillId="5" borderId="3" xfId="0" applyNumberFormat="1" applyFont="1" applyFill="1" applyBorder="1" applyAlignment="1">
      <alignment horizontal="right" vertical="center"/>
    </xf>
    <xf numFmtId="3" fontId="49" fillId="5" borderId="3" xfId="0" applyNumberFormat="1" applyFont="1" applyFill="1" applyBorder="1" applyAlignment="1">
      <alignment horizontal="center"/>
    </xf>
    <xf numFmtId="3" fontId="49" fillId="5" borderId="3" xfId="0" applyNumberFormat="1" applyFont="1" applyFill="1" applyBorder="1" applyAlignment="1">
      <alignment horizontal="center" vertical="center"/>
    </xf>
    <xf numFmtId="9" fontId="49" fillId="5" borderId="3" xfId="0" applyNumberFormat="1" applyFont="1" applyFill="1" applyBorder="1"/>
    <xf numFmtId="3" fontId="51" fillId="5" borderId="19" xfId="0" applyNumberFormat="1" applyFont="1" applyFill="1" applyBorder="1" applyAlignment="1">
      <alignment horizontal="center"/>
    </xf>
    <xf numFmtId="0" fontId="49" fillId="0" borderId="0" xfId="0" applyFont="1" applyBorder="1" applyAlignment="1">
      <alignment horizontal="right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3" fontId="54" fillId="7" borderId="2" xfId="0" applyNumberFormat="1" applyFont="1" applyFill="1" applyBorder="1" applyAlignment="1">
      <alignment horizontal="center" vertical="center"/>
    </xf>
    <xf numFmtId="9" fontId="54" fillId="7" borderId="2" xfId="0" applyNumberFormat="1" applyFont="1" applyFill="1" applyBorder="1" applyAlignment="1">
      <alignment horizontal="center" vertical="center"/>
    </xf>
    <xf numFmtId="3" fontId="51" fillId="7" borderId="20" xfId="0" applyNumberFormat="1" applyFont="1" applyFill="1" applyBorder="1" applyAlignment="1">
      <alignment horizontal="center" vertical="center"/>
    </xf>
    <xf numFmtId="3" fontId="51" fillId="7" borderId="21" xfId="0" applyNumberFormat="1" applyFont="1" applyFill="1" applyBorder="1" applyAlignment="1">
      <alignment horizontal="center" vertical="center"/>
    </xf>
    <xf numFmtId="3" fontId="51" fillId="7" borderId="22" xfId="0" applyNumberFormat="1" applyFont="1" applyFill="1" applyBorder="1" applyAlignment="1">
      <alignment horizontal="center" vertical="center"/>
    </xf>
    <xf numFmtId="9" fontId="52" fillId="0" borderId="21" xfId="0" applyNumberFormat="1" applyFont="1" applyBorder="1" applyAlignment="1">
      <alignment horizontal="center" vertical="center"/>
    </xf>
    <xf numFmtId="0" fontId="49" fillId="0" borderId="0" xfId="0" applyFont="1" applyFill="1" applyBorder="1" applyAlignment="1">
      <alignment horizontal="right" vertical="center"/>
    </xf>
    <xf numFmtId="0" fontId="49" fillId="0" borderId="0" xfId="0" applyFont="1" applyFill="1" applyAlignment="1">
      <alignment horizontal="center" vertical="center"/>
    </xf>
    <xf numFmtId="3" fontId="54" fillId="0" borderId="0" xfId="0" applyNumberFormat="1" applyFont="1" applyFill="1" applyBorder="1" applyAlignment="1">
      <alignment horizontal="center" vertical="center"/>
    </xf>
    <xf numFmtId="9" fontId="54" fillId="0" borderId="0" xfId="0" applyNumberFormat="1" applyFont="1" applyFill="1" applyBorder="1" applyAlignment="1">
      <alignment horizontal="center" vertical="center"/>
    </xf>
    <xf numFmtId="9" fontId="54" fillId="0" borderId="0" xfId="0" applyNumberFormat="1" applyFont="1" applyFill="1" applyBorder="1" applyAlignment="1">
      <alignment horizontal="center"/>
    </xf>
    <xf numFmtId="9" fontId="54" fillId="0" borderId="0" xfId="0" applyNumberFormat="1" applyFont="1" applyFill="1" applyBorder="1" applyAlignment="1">
      <alignment vertical="center"/>
    </xf>
    <xf numFmtId="3" fontId="54" fillId="0" borderId="0" xfId="0" applyNumberFormat="1" applyFont="1" applyFill="1" applyBorder="1" applyAlignment="1">
      <alignment vertical="center"/>
    </xf>
    <xf numFmtId="3" fontId="54" fillId="0" borderId="0" xfId="0" applyNumberFormat="1" applyFont="1" applyFill="1" applyAlignment="1">
      <alignment horizontal="center" vertical="center"/>
    </xf>
    <xf numFmtId="3" fontId="49" fillId="0" borderId="0" xfId="0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Alignment="1">
      <alignment vertical="center"/>
    </xf>
    <xf numFmtId="3" fontId="56" fillId="0" borderId="0" xfId="0" applyNumberFormat="1" applyFont="1" applyFill="1" applyBorder="1" applyAlignment="1">
      <alignment horizontal="center" vertical="center"/>
    </xf>
    <xf numFmtId="9" fontId="56" fillId="0" borderId="0" xfId="0" applyNumberFormat="1" applyFont="1" applyFill="1" applyBorder="1" applyAlignment="1">
      <alignment horizontal="center" vertical="center"/>
    </xf>
    <xf numFmtId="9" fontId="56" fillId="0" borderId="0" xfId="0" applyNumberFormat="1" applyFont="1" applyFill="1" applyBorder="1" applyAlignment="1">
      <alignment horizontal="center"/>
    </xf>
    <xf numFmtId="9" fontId="56" fillId="0" borderId="0" xfId="0" applyNumberFormat="1" applyFont="1" applyFill="1" applyBorder="1" applyAlignment="1">
      <alignment vertical="center"/>
    </xf>
    <xf numFmtId="3" fontId="56" fillId="0" borderId="0" xfId="0" applyNumberFormat="1" applyFont="1" applyFill="1" applyBorder="1" applyAlignment="1">
      <alignment vertical="center"/>
    </xf>
    <xf numFmtId="0" fontId="55" fillId="0" borderId="0" xfId="0" applyFont="1" applyFill="1" applyAlignment="1">
      <alignment horizontal="center"/>
    </xf>
    <xf numFmtId="3" fontId="56" fillId="0" borderId="0" xfId="0" applyNumberFormat="1" applyFont="1" applyFill="1" applyAlignment="1">
      <alignment horizontal="center" vertical="center"/>
    </xf>
    <xf numFmtId="3" fontId="55" fillId="0" borderId="0" xfId="0" applyNumberFormat="1" applyFont="1" applyFill="1" applyAlignment="1">
      <alignment horizontal="center" vertical="center"/>
    </xf>
    <xf numFmtId="0" fontId="40" fillId="0" borderId="0" xfId="0" applyFont="1" applyFill="1" applyBorder="1" applyAlignment="1">
      <alignment horizontal="right"/>
    </xf>
    <xf numFmtId="0" fontId="57" fillId="0" borderId="0" xfId="0" applyFont="1" applyFill="1" applyAlignment="1">
      <alignment horizontal="center"/>
    </xf>
    <xf numFmtId="0" fontId="57" fillId="0" borderId="0" xfId="0" applyFont="1" applyFill="1"/>
    <xf numFmtId="0" fontId="58" fillId="0" borderId="0" xfId="0" applyFont="1" applyFill="1"/>
    <xf numFmtId="9" fontId="57" fillId="0" borderId="0" xfId="0" applyNumberFormat="1" applyFont="1" applyFill="1" applyAlignment="1">
      <alignment horizontal="center"/>
    </xf>
    <xf numFmtId="3" fontId="57" fillId="0" borderId="0" xfId="0" applyNumberFormat="1" applyFont="1" applyFill="1"/>
    <xf numFmtId="3" fontId="58" fillId="0" borderId="0" xfId="0" applyNumberFormat="1" applyFont="1" applyFill="1"/>
    <xf numFmtId="3" fontId="57" fillId="0" borderId="0" xfId="0" applyNumberFormat="1" applyFont="1" applyFill="1" applyAlignment="1">
      <alignment horizontal="center"/>
    </xf>
    <xf numFmtId="3" fontId="58" fillId="0" borderId="0" xfId="0" applyNumberFormat="1" applyFont="1" applyFill="1" applyAlignment="1">
      <alignment horizontal="center"/>
    </xf>
    <xf numFmtId="3" fontId="59" fillId="0" borderId="0" xfId="0" applyNumberFormat="1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55" fillId="0" borderId="0" xfId="0" applyFont="1" applyFill="1"/>
    <xf numFmtId="3" fontId="56" fillId="0" borderId="0" xfId="0" applyNumberFormat="1" applyFont="1" applyFill="1" applyAlignment="1">
      <alignment horizontal="center"/>
    </xf>
    <xf numFmtId="3" fontId="55" fillId="0" borderId="0" xfId="0" applyNumberFormat="1" applyFont="1" applyFill="1" applyAlignment="1">
      <alignment horizontal="center"/>
    </xf>
    <xf numFmtId="0" fontId="40" fillId="0" borderId="0" xfId="0" applyFont="1" applyFill="1"/>
    <xf numFmtId="0" fontId="49" fillId="0" borderId="0" xfId="0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0" xfId="0" applyFont="1" applyAlignment="1"/>
    <xf numFmtId="3" fontId="60" fillId="0" borderId="0" xfId="0" applyNumberFormat="1" applyFont="1" applyAlignment="1"/>
    <xf numFmtId="9" fontId="60" fillId="0" borderId="0" xfId="0" applyNumberFormat="1" applyFont="1" applyFill="1" applyBorder="1" applyAlignment="1">
      <alignment horizontal="center" vertical="center"/>
    </xf>
    <xf numFmtId="3" fontId="60" fillId="0" borderId="0" xfId="0" applyNumberFormat="1" applyFont="1" applyFill="1" applyBorder="1" applyAlignment="1">
      <alignment horizontal="center" vertical="center"/>
    </xf>
    <xf numFmtId="3" fontId="60" fillId="0" borderId="0" xfId="0" applyNumberFormat="1" applyFont="1" applyFill="1" applyBorder="1" applyAlignment="1">
      <alignment vertical="center"/>
    </xf>
    <xf numFmtId="9" fontId="60" fillId="0" borderId="0" xfId="0" applyNumberFormat="1" applyFont="1" applyFill="1" applyBorder="1" applyAlignment="1">
      <alignment vertical="center"/>
    </xf>
    <xf numFmtId="9" fontId="60" fillId="0" borderId="0" xfId="0" applyNumberFormat="1" applyFont="1" applyFill="1" applyBorder="1" applyAlignment="1">
      <alignment horizontal="center"/>
    </xf>
    <xf numFmtId="0" fontId="60" fillId="0" borderId="0" xfId="0" applyFont="1" applyFill="1" applyAlignment="1">
      <alignment horizontal="center"/>
    </xf>
    <xf numFmtId="3" fontId="54" fillId="0" borderId="0" xfId="0" applyNumberFormat="1" applyFont="1" applyAlignment="1">
      <alignment horizontal="center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3" fontId="60" fillId="0" borderId="0" xfId="0" applyNumberFormat="1" applyFont="1" applyAlignment="1">
      <alignment horizontal="center"/>
    </xf>
    <xf numFmtId="0" fontId="60" fillId="0" borderId="0" xfId="0" applyFont="1" applyFill="1" applyAlignment="1">
      <alignment horizontal="center"/>
    </xf>
    <xf numFmtId="3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5" fillId="0" borderId="0" xfId="0" applyFont="1"/>
    <xf numFmtId="0" fontId="49" fillId="0" borderId="0" xfId="0" applyFont="1"/>
    <xf numFmtId="0" fontId="54" fillId="0" borderId="0" xfId="0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0" fontId="61" fillId="0" borderId="0" xfId="0" applyFont="1"/>
    <xf numFmtId="0" fontId="62" fillId="0" borderId="0" xfId="0" applyFont="1" applyAlignment="1">
      <alignment horizontal="center"/>
    </xf>
    <xf numFmtId="9" fontId="61" fillId="0" borderId="0" xfId="0" applyNumberFormat="1" applyFont="1" applyFill="1" applyAlignment="1">
      <alignment horizontal="center"/>
    </xf>
    <xf numFmtId="0" fontId="62" fillId="0" borderId="0" xfId="0" applyFont="1"/>
    <xf numFmtId="9" fontId="61" fillId="0" borderId="0" xfId="0" applyNumberFormat="1" applyFont="1"/>
    <xf numFmtId="3" fontId="61" fillId="0" borderId="0" xfId="0" applyNumberFormat="1" applyFont="1"/>
    <xf numFmtId="3" fontId="62" fillId="0" borderId="0" xfId="0" applyNumberFormat="1" applyFont="1"/>
    <xf numFmtId="3" fontId="61" fillId="0" borderId="0" xfId="0" applyNumberFormat="1" applyFont="1" applyAlignment="1">
      <alignment horizontal="center"/>
    </xf>
    <xf numFmtId="3" fontId="62" fillId="0" borderId="0" xfId="0" applyNumberFormat="1" applyFont="1" applyAlignment="1">
      <alignment horizontal="center"/>
    </xf>
    <xf numFmtId="9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 applyAlignment="1">
      <alignment horizontal="center"/>
    </xf>
    <xf numFmtId="9" fontId="64" fillId="0" borderId="0" xfId="0" applyNumberFormat="1" applyFont="1" applyFill="1" applyAlignment="1">
      <alignment horizontal="center"/>
    </xf>
    <xf numFmtId="0" fontId="65" fillId="0" borderId="0" xfId="0" applyFont="1" applyAlignment="1">
      <alignment horizontal="center"/>
    </xf>
    <xf numFmtId="0" fontId="40" fillId="0" borderId="0" xfId="0" applyFont="1" applyBorder="1" applyAlignment="1">
      <alignment horizontal="right"/>
    </xf>
    <xf numFmtId="0" fontId="63" fillId="0" borderId="0" xfId="0" applyFont="1"/>
    <xf numFmtId="9" fontId="55" fillId="0" borderId="0" xfId="0" applyNumberFormat="1" applyFont="1" applyAlignment="1">
      <alignment horizontal="center"/>
    </xf>
    <xf numFmtId="3" fontId="55" fillId="0" borderId="0" xfId="0" applyNumberFormat="1" applyFont="1"/>
    <xf numFmtId="3" fontId="63" fillId="0" borderId="0" xfId="0" applyNumberFormat="1" applyFont="1"/>
    <xf numFmtId="3" fontId="55" fillId="0" borderId="0" xfId="0" applyNumberFormat="1" applyFont="1" applyAlignment="1">
      <alignment horizontal="center"/>
    </xf>
    <xf numFmtId="3" fontId="63" fillId="0" borderId="0" xfId="0" applyNumberFormat="1" applyFont="1" applyAlignment="1">
      <alignment horizontal="center"/>
    </xf>
    <xf numFmtId="3" fontId="66" fillId="0" borderId="0" xfId="0" applyNumberFormat="1" applyFont="1" applyAlignment="1">
      <alignment horizontal="center"/>
    </xf>
    <xf numFmtId="0" fontId="40" fillId="0" borderId="0" xfId="0" applyFont="1"/>
    <xf numFmtId="0" fontId="55" fillId="0" borderId="0" xfId="0" quotePrefix="1" applyFont="1"/>
    <xf numFmtId="0" fontId="40" fillId="0" borderId="0" xfId="0" applyFont="1" applyAlignment="1">
      <alignment horizontal="center"/>
    </xf>
    <xf numFmtId="0" fontId="42" fillId="0" borderId="0" xfId="0" applyFont="1"/>
    <xf numFmtId="9" fontId="40" fillId="0" borderId="0" xfId="0" applyNumberFormat="1" applyFont="1" applyAlignment="1">
      <alignment horizontal="center"/>
    </xf>
    <xf numFmtId="3" fontId="40" fillId="0" borderId="0" xfId="0" applyNumberFormat="1" applyFont="1"/>
    <xf numFmtId="3" fontId="42" fillId="0" borderId="0" xfId="0" applyNumberFormat="1" applyFont="1"/>
    <xf numFmtId="3" fontId="40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/>
    </xf>
    <xf numFmtId="3" fontId="43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3" fontId="29" fillId="0" borderId="0" xfId="0" applyNumberFormat="1" applyFont="1" applyAlignment="1">
      <alignment horizontal="center"/>
    </xf>
    <xf numFmtId="0" fontId="40" fillId="0" borderId="0" xfId="0" quotePrefix="1" applyFont="1"/>
  </cellXfs>
  <cellStyles count="4">
    <cellStyle name="Comma" xfId="1" builtinId="3"/>
    <cellStyle name="Excel Built-in Normal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cezel/Downloads/filename%20(26)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lename (26)"/>
    </sheetNames>
    <sheetDataSet>
      <sheetData sheetId="0">
        <row r="91">
          <cell r="A91" t="str">
            <v>ABENSON TACLOBAN</v>
          </cell>
          <cell r="B91">
            <v>217055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A1:BM102"/>
  <sheetViews>
    <sheetView view="pageBreakPreview" topLeftCell="A65" zoomScale="55" zoomScaleNormal="70" zoomScaleSheetLayoutView="55" workbookViewId="0">
      <selection activeCell="AG80" sqref="AG80"/>
    </sheetView>
  </sheetViews>
  <sheetFormatPr defaultColWidth="46.88671875" defaultRowHeight="16.2"/>
  <cols>
    <col min="1" max="1" width="6.21875" style="77" bestFit="1" customWidth="1"/>
    <col min="2" max="2" width="11.88671875" style="77" customWidth="1"/>
    <col min="3" max="3" width="51.77734375" style="76" customWidth="1"/>
    <col min="4" max="4" width="36.21875" style="76" customWidth="1"/>
    <col min="5" max="5" width="24.6640625" style="76" customWidth="1"/>
    <col min="6" max="7" width="21.6640625" style="76" hidden="1" customWidth="1"/>
    <col min="8" max="8" width="21.6640625" style="81" hidden="1" customWidth="1"/>
    <col min="9" max="9" width="10.6640625" style="82" hidden="1" customWidth="1"/>
    <col min="10" max="11" width="20.6640625" style="76" hidden="1" customWidth="1"/>
    <col min="12" max="12" width="20.6640625" style="81" hidden="1" customWidth="1"/>
    <col min="13" max="13" width="10.6640625" style="76" hidden="1" customWidth="1"/>
    <col min="14" max="15" width="20.6640625" style="76" hidden="1" customWidth="1"/>
    <col min="16" max="16" width="20.6640625" style="81" hidden="1" customWidth="1"/>
    <col min="17" max="17" width="10.6640625" style="76" hidden="1" customWidth="1"/>
    <col min="18" max="19" width="22.109375" style="76" hidden="1" customWidth="1"/>
    <col min="20" max="20" width="20.6640625" style="81" hidden="1" customWidth="1"/>
    <col min="21" max="21" width="10.6640625" style="76" hidden="1" customWidth="1"/>
    <col min="22" max="23" width="22.109375" style="76" hidden="1" customWidth="1"/>
    <col min="24" max="24" width="20.6640625" style="81" hidden="1" customWidth="1"/>
    <col min="25" max="25" width="10.6640625" style="76" hidden="1" customWidth="1"/>
    <col min="26" max="27" width="20.6640625" style="76" hidden="1" customWidth="1"/>
    <col min="28" max="28" width="20.6640625" style="81" hidden="1" customWidth="1"/>
    <col min="29" max="29" width="10.6640625" style="76" hidden="1" customWidth="1"/>
    <col min="30" max="30" width="20.6640625" style="76" customWidth="1"/>
    <col min="31" max="31" width="20.6640625" style="76" hidden="1" customWidth="1"/>
    <col min="32" max="32" width="20.6640625" style="81" customWidth="1"/>
    <col min="33" max="33" width="10.6640625" style="76" customWidth="1"/>
    <col min="34" max="35" width="20.6640625" style="76" hidden="1" customWidth="1"/>
    <col min="36" max="36" width="20.6640625" style="81" hidden="1" customWidth="1"/>
    <col min="37" max="37" width="10.6640625" style="76" hidden="1" customWidth="1"/>
    <col min="38" max="39" width="20.6640625" style="76" hidden="1" customWidth="1"/>
    <col min="40" max="40" width="20.6640625" style="81" hidden="1" customWidth="1"/>
    <col min="41" max="41" width="10.6640625" style="76" hidden="1" customWidth="1"/>
    <col min="42" max="43" width="20.6640625" style="76" hidden="1" customWidth="1"/>
    <col min="44" max="44" width="20.6640625" style="81" hidden="1" customWidth="1"/>
    <col min="45" max="45" width="10.6640625" style="76" hidden="1" customWidth="1"/>
    <col min="46" max="47" width="20.6640625" style="76" hidden="1" customWidth="1"/>
    <col min="48" max="48" width="20.6640625" style="81" hidden="1" customWidth="1"/>
    <col min="49" max="49" width="10.5546875" style="76" hidden="1" customWidth="1"/>
    <col min="50" max="51" width="20.6640625" style="76" hidden="1" customWidth="1"/>
    <col min="52" max="52" width="20.6640625" style="81" hidden="1" customWidth="1"/>
    <col min="53" max="53" width="10.6640625" style="76" hidden="1" customWidth="1"/>
    <col min="54" max="54" width="21.109375" style="76" customWidth="1"/>
    <col min="55" max="55" width="24.88671875" style="76" hidden="1" customWidth="1"/>
    <col min="56" max="56" width="22.109375" style="81" bestFit="1" customWidth="1"/>
    <col min="57" max="57" width="10.6640625" style="76" customWidth="1"/>
    <col min="58" max="58" width="25.6640625" style="76" customWidth="1"/>
    <col min="59" max="59" width="35.6640625" style="76" hidden="1" customWidth="1"/>
    <col min="60" max="60" width="37.33203125" style="76" hidden="1" customWidth="1"/>
    <col min="61" max="61" width="19.109375" style="76" hidden="1" customWidth="1"/>
    <col min="62" max="62" width="8.6640625" style="77" customWidth="1"/>
    <col min="63" max="16384" width="46.88671875" style="76"/>
  </cols>
  <sheetData>
    <row r="1" spans="1:65" s="3" customFormat="1" ht="30.6">
      <c r="A1" s="1"/>
      <c r="B1" s="2" t="s">
        <v>0</v>
      </c>
      <c r="D1" s="4"/>
      <c r="E1" s="5"/>
      <c r="F1" s="6"/>
      <c r="G1" s="6"/>
      <c r="H1" s="7"/>
      <c r="I1" s="8"/>
      <c r="J1" s="6"/>
      <c r="K1" s="6"/>
      <c r="L1" s="7"/>
      <c r="M1" s="6"/>
      <c r="N1" s="6"/>
      <c r="O1" s="6"/>
      <c r="P1" s="7"/>
      <c r="Q1" s="6"/>
      <c r="R1" s="6"/>
      <c r="S1" s="6"/>
      <c r="T1" s="7"/>
      <c r="U1" s="6"/>
      <c r="V1" s="6"/>
      <c r="W1" s="6"/>
      <c r="X1" s="7"/>
      <c r="Y1" s="6"/>
      <c r="Z1" s="6"/>
      <c r="AA1" s="6"/>
      <c r="AB1" s="7"/>
      <c r="AC1" s="6"/>
      <c r="AD1" s="6"/>
      <c r="AE1" s="6"/>
      <c r="AF1" s="7"/>
      <c r="AG1" s="6"/>
      <c r="AH1" s="6"/>
      <c r="AI1" s="6"/>
      <c r="AJ1" s="7"/>
      <c r="AK1" s="6"/>
      <c r="AL1" s="6"/>
      <c r="AM1" s="6"/>
      <c r="AN1" s="7"/>
      <c r="AO1" s="6"/>
      <c r="AP1" s="6"/>
      <c r="AQ1" s="6"/>
      <c r="AR1" s="7"/>
      <c r="AS1" s="6"/>
      <c r="AT1" s="6"/>
      <c r="AU1" s="6"/>
      <c r="AV1" s="7"/>
      <c r="AW1" s="6"/>
      <c r="AX1" s="6"/>
      <c r="AY1" s="6"/>
      <c r="AZ1" s="7"/>
      <c r="BA1" s="6"/>
      <c r="BB1" s="6"/>
      <c r="BC1" s="6"/>
      <c r="BD1" s="7"/>
      <c r="BE1" s="6"/>
      <c r="BF1" s="6"/>
      <c r="BG1" s="9"/>
      <c r="BH1" s="10"/>
      <c r="BI1" s="10"/>
      <c r="BJ1" s="1"/>
      <c r="BM1" s="11"/>
    </row>
    <row r="2" spans="1:65" s="3" customFormat="1" ht="30.6">
      <c r="A2" s="1"/>
      <c r="B2" s="12" t="s">
        <v>1</v>
      </c>
      <c r="D2" s="4"/>
      <c r="E2" s="5"/>
      <c r="F2" s="6"/>
      <c r="G2" s="6"/>
      <c r="H2" s="7"/>
      <c r="I2" s="8"/>
      <c r="J2" s="6"/>
      <c r="K2" s="6"/>
      <c r="L2" s="7"/>
      <c r="M2" s="6"/>
      <c r="N2" s="6"/>
      <c r="O2" s="6"/>
      <c r="P2" s="7"/>
      <c r="Q2" s="6"/>
      <c r="R2" s="6"/>
      <c r="S2" s="6"/>
      <c r="T2" s="7"/>
      <c r="U2" s="6"/>
      <c r="V2" s="6"/>
      <c r="W2" s="6"/>
      <c r="X2" s="7"/>
      <c r="Y2" s="6"/>
      <c r="Z2" s="6"/>
      <c r="AA2" s="6"/>
      <c r="AB2" s="7"/>
      <c r="AC2" s="6"/>
      <c r="AD2" s="6"/>
      <c r="AE2" s="6"/>
      <c r="AF2" s="7"/>
      <c r="AG2" s="6"/>
      <c r="AH2" s="6"/>
      <c r="AI2" s="6"/>
      <c r="AJ2" s="7"/>
      <c r="AK2" s="6"/>
      <c r="AL2" s="6"/>
      <c r="AM2" s="6"/>
      <c r="AN2" s="7"/>
      <c r="AO2" s="6"/>
      <c r="AP2" s="6"/>
      <c r="AQ2" s="6"/>
      <c r="AR2" s="7"/>
      <c r="AS2" s="6"/>
      <c r="AT2" s="6"/>
      <c r="AU2" s="6"/>
      <c r="AV2" s="7"/>
      <c r="AW2" s="6"/>
      <c r="AX2" s="6"/>
      <c r="AY2" s="6"/>
      <c r="AZ2" s="7"/>
      <c r="BA2" s="6"/>
      <c r="BB2" s="13"/>
      <c r="BC2" s="13"/>
      <c r="BD2" s="13"/>
      <c r="BE2" s="6"/>
      <c r="BF2" s="6"/>
      <c r="BG2" s="9"/>
      <c r="BH2" s="10"/>
      <c r="BI2" s="10"/>
      <c r="BJ2" s="1"/>
      <c r="BM2" s="11"/>
    </row>
    <row r="3" spans="1:65" s="3" customFormat="1" ht="33.6">
      <c r="A3" s="1"/>
      <c r="B3" s="14" t="s">
        <v>2</v>
      </c>
      <c r="D3" s="4"/>
      <c r="E3" s="5"/>
      <c r="F3" s="6"/>
      <c r="G3" s="6"/>
      <c r="H3" s="7"/>
      <c r="I3" s="8"/>
      <c r="J3" s="6"/>
      <c r="K3" s="6"/>
      <c r="L3" s="7"/>
      <c r="M3" s="6"/>
      <c r="N3" s="6"/>
      <c r="O3" s="6"/>
      <c r="P3" s="7"/>
      <c r="Q3" s="6"/>
      <c r="R3" s="6"/>
      <c r="S3" s="6"/>
      <c r="T3" s="7"/>
      <c r="U3" s="6"/>
      <c r="V3" s="6"/>
      <c r="W3" s="6"/>
      <c r="X3" s="7"/>
      <c r="Y3" s="6"/>
      <c r="Z3" s="6"/>
      <c r="AA3" s="6"/>
      <c r="AB3" s="7"/>
      <c r="AC3" s="6"/>
      <c r="AD3" s="6"/>
      <c r="AE3" s="6"/>
      <c r="AF3" s="7"/>
      <c r="AG3" s="6"/>
      <c r="AH3" s="6"/>
      <c r="AI3" s="6"/>
      <c r="AJ3" s="7"/>
      <c r="AK3" s="6"/>
      <c r="AL3" s="6"/>
      <c r="AM3" s="6"/>
      <c r="AN3" s="7"/>
      <c r="AO3" s="6"/>
      <c r="AP3" s="6"/>
      <c r="AQ3" s="6"/>
      <c r="AR3" s="7"/>
      <c r="AS3" s="6"/>
      <c r="AT3" s="6"/>
      <c r="AU3" s="6"/>
      <c r="AV3" s="7"/>
      <c r="AW3" s="6"/>
      <c r="AX3" s="6"/>
      <c r="AY3" s="6"/>
      <c r="AZ3" s="7"/>
      <c r="BA3" s="6"/>
      <c r="BB3" s="15"/>
      <c r="BC3" s="15"/>
      <c r="BD3" s="15"/>
      <c r="BE3" s="15"/>
      <c r="BF3" s="6"/>
      <c r="BG3" s="9"/>
      <c r="BH3" s="10"/>
      <c r="BI3" s="10"/>
      <c r="BJ3" s="1"/>
      <c r="BM3" s="11"/>
    </row>
    <row r="4" spans="1:65" s="26" customFormat="1" ht="9.9" customHeight="1" thickBot="1">
      <c r="A4" s="16"/>
      <c r="B4" s="16"/>
      <c r="C4" s="17"/>
      <c r="D4" s="17"/>
      <c r="E4" s="18"/>
      <c r="F4" s="19"/>
      <c r="G4" s="19"/>
      <c r="H4" s="20"/>
      <c r="I4" s="21"/>
      <c r="J4" s="22"/>
      <c r="K4" s="22"/>
      <c r="L4" s="20"/>
      <c r="M4" s="19"/>
      <c r="N4" s="19"/>
      <c r="O4" s="19"/>
      <c r="P4" s="20"/>
      <c r="Q4" s="19"/>
      <c r="R4" s="19"/>
      <c r="S4" s="19"/>
      <c r="T4" s="20"/>
      <c r="U4" s="19"/>
      <c r="V4" s="19"/>
      <c r="W4" s="19"/>
      <c r="X4" s="20"/>
      <c r="Y4" s="19"/>
      <c r="Z4" s="19"/>
      <c r="AA4" s="19"/>
      <c r="AB4" s="20"/>
      <c r="AC4" s="19"/>
      <c r="AD4" s="19"/>
      <c r="AE4" s="19"/>
      <c r="AF4" s="20"/>
      <c r="AG4" s="19"/>
      <c r="AH4" s="19"/>
      <c r="AI4" s="19"/>
      <c r="AJ4" s="20"/>
      <c r="AK4" s="19"/>
      <c r="AL4" s="19"/>
      <c r="AM4" s="19"/>
      <c r="AN4" s="20"/>
      <c r="AO4" s="19"/>
      <c r="AP4" s="19"/>
      <c r="AQ4" s="19"/>
      <c r="AR4" s="20"/>
      <c r="AS4" s="19"/>
      <c r="AT4" s="19"/>
      <c r="AU4" s="19"/>
      <c r="AV4" s="20"/>
      <c r="AW4" s="19"/>
      <c r="AX4" s="19"/>
      <c r="AY4" s="19"/>
      <c r="AZ4" s="20"/>
      <c r="BA4" s="19"/>
      <c r="BB4" s="19"/>
      <c r="BC4" s="19"/>
      <c r="BD4" s="20"/>
      <c r="BE4" s="19"/>
      <c r="BF4" s="19"/>
      <c r="BG4" s="23"/>
      <c r="BH4" s="24"/>
      <c r="BI4" s="25"/>
      <c r="BJ4" s="16"/>
      <c r="BM4" s="27"/>
    </row>
    <row r="5" spans="1:65" s="26" customFormat="1" ht="35.1" customHeight="1">
      <c r="A5" s="16"/>
      <c r="B5" s="28" t="s">
        <v>3</v>
      </c>
      <c r="C5" s="28" t="s">
        <v>4</v>
      </c>
      <c r="D5" s="28" t="s">
        <v>5</v>
      </c>
      <c r="E5" s="29" t="s">
        <v>6</v>
      </c>
      <c r="F5" s="30" t="s">
        <v>7</v>
      </c>
      <c r="G5" s="30"/>
      <c r="H5" s="30"/>
      <c r="I5" s="30"/>
      <c r="J5" s="30" t="s">
        <v>8</v>
      </c>
      <c r="K5" s="30"/>
      <c r="L5" s="31"/>
      <c r="M5" s="31"/>
      <c r="N5" s="30" t="s">
        <v>9</v>
      </c>
      <c r="O5" s="30"/>
      <c r="P5" s="31"/>
      <c r="Q5" s="31"/>
      <c r="R5" s="30" t="s">
        <v>10</v>
      </c>
      <c r="S5" s="30"/>
      <c r="T5" s="31"/>
      <c r="U5" s="31"/>
      <c r="V5" s="30" t="s">
        <v>11</v>
      </c>
      <c r="W5" s="30"/>
      <c r="X5" s="31"/>
      <c r="Y5" s="31"/>
      <c r="Z5" s="30" t="s">
        <v>12</v>
      </c>
      <c r="AA5" s="30"/>
      <c r="AB5" s="31"/>
      <c r="AC5" s="31"/>
      <c r="AD5" s="30" t="s">
        <v>13</v>
      </c>
      <c r="AE5" s="30"/>
      <c r="AF5" s="31"/>
      <c r="AG5" s="31"/>
      <c r="AH5" s="30" t="s">
        <v>14</v>
      </c>
      <c r="AI5" s="30"/>
      <c r="AJ5" s="31"/>
      <c r="AK5" s="31"/>
      <c r="AL5" s="30" t="s">
        <v>15</v>
      </c>
      <c r="AM5" s="30"/>
      <c r="AN5" s="31"/>
      <c r="AO5" s="31"/>
      <c r="AP5" s="30" t="s">
        <v>16</v>
      </c>
      <c r="AQ5" s="30"/>
      <c r="AR5" s="31"/>
      <c r="AS5" s="31"/>
      <c r="AT5" s="30" t="s">
        <v>17</v>
      </c>
      <c r="AU5" s="30"/>
      <c r="AV5" s="31"/>
      <c r="AW5" s="31"/>
      <c r="AX5" s="30" t="s">
        <v>18</v>
      </c>
      <c r="AY5" s="30"/>
      <c r="AZ5" s="31"/>
      <c r="BA5" s="31"/>
      <c r="BB5" s="32" t="s">
        <v>19</v>
      </c>
      <c r="BC5" s="32"/>
      <c r="BD5" s="33"/>
      <c r="BE5" s="33"/>
      <c r="BF5" s="34" t="s">
        <v>20</v>
      </c>
      <c r="BG5" s="35" t="s">
        <v>21</v>
      </c>
      <c r="BH5" s="35" t="s">
        <v>20</v>
      </c>
      <c r="BI5" s="36" t="s">
        <v>22</v>
      </c>
      <c r="BJ5" s="16"/>
      <c r="BM5" s="27"/>
    </row>
    <row r="6" spans="1:65" s="26" customFormat="1" ht="35.1" customHeight="1">
      <c r="A6" s="16"/>
      <c r="B6" s="28"/>
      <c r="C6" s="28"/>
      <c r="D6" s="28"/>
      <c r="E6" s="37"/>
      <c r="F6" s="30"/>
      <c r="G6" s="30"/>
      <c r="H6" s="30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3"/>
      <c r="BC6" s="33"/>
      <c r="BD6" s="33"/>
      <c r="BE6" s="33"/>
      <c r="BF6" s="38"/>
      <c r="BG6" s="39" t="s">
        <v>23</v>
      </c>
      <c r="BH6" s="40" t="s">
        <v>24</v>
      </c>
      <c r="BI6" s="41">
        <v>2021</v>
      </c>
      <c r="BJ6" s="16"/>
      <c r="BM6" s="27"/>
    </row>
    <row r="7" spans="1:65" s="26" customFormat="1" ht="34.5" customHeight="1" thickBot="1">
      <c r="A7" s="16"/>
      <c r="B7" s="28"/>
      <c r="C7" s="28"/>
      <c r="D7" s="28"/>
      <c r="E7" s="42"/>
      <c r="F7" s="43" t="s">
        <v>25</v>
      </c>
      <c r="G7" s="43" t="s">
        <v>26</v>
      </c>
      <c r="H7" s="44" t="s">
        <v>27</v>
      </c>
      <c r="I7" s="45" t="s">
        <v>28</v>
      </c>
      <c r="J7" s="43" t="s">
        <v>25</v>
      </c>
      <c r="K7" s="43" t="s">
        <v>26</v>
      </c>
      <c r="L7" s="44" t="s">
        <v>27</v>
      </c>
      <c r="M7" s="46" t="s">
        <v>28</v>
      </c>
      <c r="N7" s="43" t="s">
        <v>25</v>
      </c>
      <c r="O7" s="43" t="s">
        <v>26</v>
      </c>
      <c r="P7" s="44" t="s">
        <v>27</v>
      </c>
      <c r="Q7" s="46" t="s">
        <v>28</v>
      </c>
      <c r="R7" s="43" t="s">
        <v>25</v>
      </c>
      <c r="S7" s="43" t="s">
        <v>26</v>
      </c>
      <c r="T7" s="44" t="s">
        <v>27</v>
      </c>
      <c r="U7" s="46" t="s">
        <v>28</v>
      </c>
      <c r="V7" s="43" t="s">
        <v>25</v>
      </c>
      <c r="W7" s="43" t="s">
        <v>26</v>
      </c>
      <c r="X7" s="44" t="s">
        <v>27</v>
      </c>
      <c r="Y7" s="46" t="s">
        <v>28</v>
      </c>
      <c r="Z7" s="43" t="s">
        <v>25</v>
      </c>
      <c r="AA7" s="43" t="s">
        <v>26</v>
      </c>
      <c r="AB7" s="44" t="s">
        <v>27</v>
      </c>
      <c r="AC7" s="46" t="s">
        <v>28</v>
      </c>
      <c r="AD7" s="43" t="s">
        <v>25</v>
      </c>
      <c r="AE7" s="43" t="s">
        <v>26</v>
      </c>
      <c r="AF7" s="44" t="s">
        <v>27</v>
      </c>
      <c r="AG7" s="46" t="s">
        <v>28</v>
      </c>
      <c r="AH7" s="43" t="s">
        <v>25</v>
      </c>
      <c r="AI7" s="43" t="s">
        <v>26</v>
      </c>
      <c r="AJ7" s="44" t="s">
        <v>27</v>
      </c>
      <c r="AK7" s="46" t="s">
        <v>28</v>
      </c>
      <c r="AL7" s="43" t="s">
        <v>25</v>
      </c>
      <c r="AM7" s="43" t="s">
        <v>26</v>
      </c>
      <c r="AN7" s="44" t="s">
        <v>27</v>
      </c>
      <c r="AO7" s="46" t="s">
        <v>28</v>
      </c>
      <c r="AP7" s="43" t="s">
        <v>25</v>
      </c>
      <c r="AQ7" s="43" t="s">
        <v>26</v>
      </c>
      <c r="AR7" s="44" t="s">
        <v>27</v>
      </c>
      <c r="AS7" s="46" t="s">
        <v>28</v>
      </c>
      <c r="AT7" s="43" t="s">
        <v>25</v>
      </c>
      <c r="AU7" s="43" t="s">
        <v>26</v>
      </c>
      <c r="AV7" s="44" t="s">
        <v>27</v>
      </c>
      <c r="AW7" s="46" t="s">
        <v>28</v>
      </c>
      <c r="AX7" s="43" t="s">
        <v>25</v>
      </c>
      <c r="AY7" s="43" t="s">
        <v>26</v>
      </c>
      <c r="AZ7" s="44" t="s">
        <v>27</v>
      </c>
      <c r="BA7" s="46" t="s">
        <v>28</v>
      </c>
      <c r="BB7" s="47" t="s">
        <v>25</v>
      </c>
      <c r="BC7" s="47" t="s">
        <v>29</v>
      </c>
      <c r="BD7" s="48" t="s">
        <v>27</v>
      </c>
      <c r="BE7" s="49" t="s">
        <v>28</v>
      </c>
      <c r="BF7" s="38"/>
      <c r="BG7" s="50" t="s">
        <v>30</v>
      </c>
      <c r="BH7" s="51" t="s">
        <v>31</v>
      </c>
      <c r="BI7" s="52" t="s">
        <v>27</v>
      </c>
      <c r="BJ7" s="16"/>
      <c r="BM7" s="27"/>
    </row>
    <row r="8" spans="1:65" s="63" customFormat="1" ht="19.8">
      <c r="A8" s="53">
        <v>1</v>
      </c>
      <c r="B8" s="54" t="s">
        <v>32</v>
      </c>
      <c r="C8" s="55" t="s">
        <v>33</v>
      </c>
      <c r="D8" s="56" t="s">
        <v>34</v>
      </c>
      <c r="E8" s="57" t="s">
        <v>35</v>
      </c>
      <c r="F8" s="58"/>
      <c r="G8" s="58"/>
      <c r="H8" s="59"/>
      <c r="I8" s="60"/>
      <c r="J8" s="58"/>
      <c r="K8" s="58"/>
      <c r="L8" s="61"/>
      <c r="M8" s="60"/>
      <c r="N8" s="58">
        <v>393515</v>
      </c>
      <c r="O8" s="58">
        <v>393515</v>
      </c>
      <c r="P8" s="61">
        <v>319354</v>
      </c>
      <c r="Q8" s="60">
        <f>N8/P8</f>
        <v>1.2322219230070706</v>
      </c>
      <c r="R8" s="58">
        <v>549385</v>
      </c>
      <c r="S8" s="58">
        <v>549385</v>
      </c>
      <c r="T8" s="61">
        <v>600000</v>
      </c>
      <c r="U8" s="60">
        <v>0.91564166666666669</v>
      </c>
      <c r="V8" s="58">
        <v>711355</v>
      </c>
      <c r="W8" s="58">
        <v>711355</v>
      </c>
      <c r="X8" s="61">
        <v>600000</v>
      </c>
      <c r="Y8" s="60">
        <v>1.1855916666666666</v>
      </c>
      <c r="Z8" s="58">
        <v>442980</v>
      </c>
      <c r="AA8" s="58"/>
      <c r="AB8" s="61">
        <v>600000</v>
      </c>
      <c r="AC8" s="60">
        <f>Z8/AB8</f>
        <v>0.73829999999999996</v>
      </c>
      <c r="AD8" s="58">
        <v>493680</v>
      </c>
      <c r="AE8" s="58"/>
      <c r="AF8" s="61">
        <v>600000</v>
      </c>
      <c r="AG8" s="60">
        <f>AD8/AF8</f>
        <v>0.82279999999999998</v>
      </c>
      <c r="AH8" s="58"/>
      <c r="AI8" s="58"/>
      <c r="AJ8" s="61"/>
      <c r="AK8" s="60" t="e">
        <f>AH8/AJ8</f>
        <v>#DIV/0!</v>
      </c>
      <c r="AL8" s="58"/>
      <c r="AM8" s="58"/>
      <c r="AN8" s="61"/>
      <c r="AO8" s="60" t="e">
        <f>AL8/AN8</f>
        <v>#DIV/0!</v>
      </c>
      <c r="AP8" s="58"/>
      <c r="AQ8" s="58"/>
      <c r="AR8" s="61"/>
      <c r="AS8" s="60" t="e">
        <f>AP8/AR8</f>
        <v>#DIV/0!</v>
      </c>
      <c r="AT8" s="58"/>
      <c r="AU8" s="58"/>
      <c r="AV8" s="61"/>
      <c r="AW8" s="60" t="e">
        <f>AT8/AV8</f>
        <v>#DIV/0!</v>
      </c>
      <c r="AX8" s="58"/>
      <c r="AY8" s="58"/>
      <c r="AZ8" s="61"/>
      <c r="BA8" s="60" t="e">
        <f>AX8/AZ8</f>
        <v>#DIV/0!</v>
      </c>
      <c r="BB8" s="58">
        <f t="shared" ref="BB8:BD45" si="0">F8+J8+N8+R8+V8+Z8+AD8+AH8+AL8+AP8+AT8+AX8</f>
        <v>2590915</v>
      </c>
      <c r="BC8" s="58">
        <f t="shared" si="0"/>
        <v>1654255</v>
      </c>
      <c r="BD8" s="61">
        <f t="shared" si="0"/>
        <v>2719354</v>
      </c>
      <c r="BE8" s="60">
        <f t="shared" ref="BE8:BE71" si="1">BB8/BD8</f>
        <v>0.95276856194522674</v>
      </c>
      <c r="BF8" s="62">
        <f>BB8/BJ8</f>
        <v>518183</v>
      </c>
      <c r="BJ8" s="64">
        <f>COUNTA(AF8,AB8,X8,T8,P8,L8,H8)</f>
        <v>5</v>
      </c>
    </row>
    <row r="9" spans="1:65" s="63" customFormat="1" ht="19.8">
      <c r="A9" s="53">
        <v>2</v>
      </c>
      <c r="B9" s="54" t="s">
        <v>36</v>
      </c>
      <c r="C9" s="55" t="s">
        <v>37</v>
      </c>
      <c r="D9" s="56" t="s">
        <v>38</v>
      </c>
      <c r="E9" s="57" t="s">
        <v>39</v>
      </c>
      <c r="F9" s="58">
        <v>923830</v>
      </c>
      <c r="G9" s="58">
        <v>923830</v>
      </c>
      <c r="H9" s="59">
        <v>850000</v>
      </c>
      <c r="I9" s="60">
        <f>F9/H9</f>
        <v>1.0868588235294117</v>
      </c>
      <c r="J9" s="58">
        <v>1405510</v>
      </c>
      <c r="K9" s="58">
        <v>1328915</v>
      </c>
      <c r="L9" s="61">
        <v>900000</v>
      </c>
      <c r="M9" s="60">
        <f t="shared" ref="M9:M25" si="2">J9/L9</f>
        <v>1.5616777777777777</v>
      </c>
      <c r="N9" s="58">
        <v>1142265</v>
      </c>
      <c r="O9" s="58">
        <v>1113270</v>
      </c>
      <c r="P9" s="61">
        <v>1000000</v>
      </c>
      <c r="Q9" s="60">
        <f>N9/P9</f>
        <v>1.1422650000000001</v>
      </c>
      <c r="R9" s="58">
        <v>2044340</v>
      </c>
      <c r="S9" s="58">
        <v>2044340</v>
      </c>
      <c r="T9" s="61">
        <v>1250000</v>
      </c>
      <c r="U9" s="60">
        <v>1.635472</v>
      </c>
      <c r="V9" s="58">
        <v>1327270</v>
      </c>
      <c r="W9" s="58">
        <v>1298275</v>
      </c>
      <c r="X9" s="61">
        <v>1250000</v>
      </c>
      <c r="Y9" s="60">
        <v>1.0618160000000001</v>
      </c>
      <c r="Z9" s="58">
        <v>1380985</v>
      </c>
      <c r="AA9" s="58"/>
      <c r="AB9" s="61">
        <v>1250000</v>
      </c>
      <c r="AC9" s="60">
        <f t="shared" ref="AC9:AC73" si="3">Z9/AB9</f>
        <v>1.1047880000000001</v>
      </c>
      <c r="AD9" s="58">
        <v>1682685</v>
      </c>
      <c r="AE9" s="58"/>
      <c r="AF9" s="61">
        <v>1150000</v>
      </c>
      <c r="AG9" s="60">
        <f t="shared" ref="AG9:AG72" si="4">AD9/AF9</f>
        <v>1.463204347826087</v>
      </c>
      <c r="AH9" s="58"/>
      <c r="AI9" s="58"/>
      <c r="AJ9" s="61"/>
      <c r="AK9" s="60" t="e">
        <f>AH9/AJ9</f>
        <v>#DIV/0!</v>
      </c>
      <c r="AL9" s="58"/>
      <c r="AM9" s="58"/>
      <c r="AN9" s="61"/>
      <c r="AO9" s="60" t="e">
        <f>AL9/AN9</f>
        <v>#DIV/0!</v>
      </c>
      <c r="AP9" s="58"/>
      <c r="AQ9" s="58"/>
      <c r="AR9" s="61"/>
      <c r="AS9" s="60" t="e">
        <f>AP9/AR9</f>
        <v>#DIV/0!</v>
      </c>
      <c r="AT9" s="58"/>
      <c r="AU9" s="58"/>
      <c r="AV9" s="61"/>
      <c r="AW9" s="60" t="e">
        <f>AT9/AV9</f>
        <v>#DIV/0!</v>
      </c>
      <c r="AX9" s="58"/>
      <c r="AY9" s="58"/>
      <c r="AZ9" s="61"/>
      <c r="BA9" s="60" t="e">
        <f>AX9/AZ9</f>
        <v>#DIV/0!</v>
      </c>
      <c r="BB9" s="58">
        <f>F9+J9+N9+R9+V9+Z9+AD9+AH9+AL9+AP9+AT9+AX9</f>
        <v>9906885</v>
      </c>
      <c r="BC9" s="58">
        <f t="shared" si="0"/>
        <v>6708630</v>
      </c>
      <c r="BD9" s="61">
        <f>H9+L9+P9+T9+X9+AB9+AF9+AJ9+AN9+AR9+AV9+AZ9</f>
        <v>7650000</v>
      </c>
      <c r="BE9" s="60">
        <f t="shared" si="1"/>
        <v>1.2950176470588235</v>
      </c>
      <c r="BF9" s="62">
        <f t="shared" ref="BF9:BF72" si="5">BB9/BJ9</f>
        <v>1415269.2857142857</v>
      </c>
      <c r="BJ9" s="64">
        <f t="shared" ref="BJ9:BJ72" si="6">COUNTA(AF9,AB9,X9,T9,P9,L9,H9)</f>
        <v>7</v>
      </c>
    </row>
    <row r="10" spans="1:65" s="63" customFormat="1" ht="19.8">
      <c r="A10" s="53">
        <v>3</v>
      </c>
      <c r="B10" s="54" t="s">
        <v>40</v>
      </c>
      <c r="C10" s="55" t="s">
        <v>41</v>
      </c>
      <c r="D10" s="56" t="s">
        <v>42</v>
      </c>
      <c r="E10" s="57" t="s">
        <v>43</v>
      </c>
      <c r="F10" s="58">
        <v>541805</v>
      </c>
      <c r="G10" s="58">
        <v>541805</v>
      </c>
      <c r="H10" s="59">
        <v>550000</v>
      </c>
      <c r="I10" s="60">
        <f t="shared" ref="I10:I94" si="7">F10/H10</f>
        <v>0.98509999999999998</v>
      </c>
      <c r="J10" s="58">
        <v>230855</v>
      </c>
      <c r="K10" s="58">
        <v>230855</v>
      </c>
      <c r="L10" s="61">
        <v>550000</v>
      </c>
      <c r="M10" s="60">
        <f t="shared" si="2"/>
        <v>0.41973636363636363</v>
      </c>
      <c r="N10" s="58">
        <v>659280</v>
      </c>
      <c r="O10" s="58">
        <v>659280</v>
      </c>
      <c r="P10" s="61">
        <v>550000</v>
      </c>
      <c r="Q10" s="60">
        <f t="shared" ref="Q10:Q84" si="8">N10/P10</f>
        <v>1.198690909090909</v>
      </c>
      <c r="R10" s="58">
        <v>894735</v>
      </c>
      <c r="S10" s="58">
        <v>894735</v>
      </c>
      <c r="T10" s="61">
        <v>600000</v>
      </c>
      <c r="U10" s="60">
        <v>1.491225</v>
      </c>
      <c r="V10" s="58">
        <v>689860</v>
      </c>
      <c r="W10" s="58">
        <v>689860</v>
      </c>
      <c r="X10" s="61">
        <v>600000</v>
      </c>
      <c r="Y10" s="60">
        <v>1.1497666666666666</v>
      </c>
      <c r="Z10" s="58">
        <v>373000</v>
      </c>
      <c r="AA10" s="58"/>
      <c r="AB10" s="61">
        <v>600000</v>
      </c>
      <c r="AC10" s="60">
        <f t="shared" si="3"/>
        <v>0.6216666666666667</v>
      </c>
      <c r="AD10" s="58">
        <v>269350</v>
      </c>
      <c r="AE10" s="58"/>
      <c r="AF10" s="61">
        <v>600000</v>
      </c>
      <c r="AG10" s="60">
        <f t="shared" si="4"/>
        <v>0.44891666666666669</v>
      </c>
      <c r="AH10" s="58"/>
      <c r="AI10" s="58"/>
      <c r="AJ10" s="61"/>
      <c r="AK10" s="60" t="e">
        <f t="shared" ref="AK10:AK94" si="9">AH10/AJ10</f>
        <v>#DIV/0!</v>
      </c>
      <c r="AL10" s="58"/>
      <c r="AM10" s="58"/>
      <c r="AN10" s="61"/>
      <c r="AO10" s="60" t="e">
        <f t="shared" ref="AO10:AO94" si="10">AL10/AN10</f>
        <v>#DIV/0!</v>
      </c>
      <c r="AP10" s="58"/>
      <c r="AQ10" s="58"/>
      <c r="AR10" s="61"/>
      <c r="AS10" s="60" t="e">
        <f t="shared" ref="AS10:AS94" si="11">AP10/AR10</f>
        <v>#DIV/0!</v>
      </c>
      <c r="AT10" s="58"/>
      <c r="AU10" s="58"/>
      <c r="AV10" s="61"/>
      <c r="AW10" s="60" t="e">
        <f t="shared" ref="AW10:AW94" si="12">AT10/AV10</f>
        <v>#DIV/0!</v>
      </c>
      <c r="AX10" s="58"/>
      <c r="AY10" s="58"/>
      <c r="AZ10" s="61"/>
      <c r="BA10" s="60" t="e">
        <f t="shared" ref="BA10:BA94" si="13">AX10/AZ10</f>
        <v>#DIV/0!</v>
      </c>
      <c r="BB10" s="58">
        <f t="shared" si="0"/>
        <v>3658885</v>
      </c>
      <c r="BC10" s="58">
        <f t="shared" si="0"/>
        <v>3016535</v>
      </c>
      <c r="BD10" s="61">
        <f t="shared" si="0"/>
        <v>4050000</v>
      </c>
      <c r="BE10" s="60">
        <f t="shared" si="1"/>
        <v>0.90342839506172834</v>
      </c>
      <c r="BF10" s="62">
        <f t="shared" si="5"/>
        <v>522697.85714285716</v>
      </c>
      <c r="BJ10" s="64">
        <f t="shared" si="6"/>
        <v>7</v>
      </c>
    </row>
    <row r="11" spans="1:65" s="63" customFormat="1" ht="19.8">
      <c r="A11" s="53">
        <v>4</v>
      </c>
      <c r="B11" s="54" t="s">
        <v>44</v>
      </c>
      <c r="C11" s="55" t="s">
        <v>45</v>
      </c>
      <c r="D11" s="56" t="s">
        <v>46</v>
      </c>
      <c r="E11" s="57">
        <v>43210</v>
      </c>
      <c r="F11" s="58">
        <v>1924340</v>
      </c>
      <c r="G11" s="58">
        <v>1924340</v>
      </c>
      <c r="H11" s="59">
        <v>2900000</v>
      </c>
      <c r="I11" s="60">
        <f t="shared" si="7"/>
        <v>0.66356551724137935</v>
      </c>
      <c r="J11" s="58">
        <v>1961115</v>
      </c>
      <c r="K11" s="58">
        <v>1961115</v>
      </c>
      <c r="L11" s="61">
        <v>2800000</v>
      </c>
      <c r="M11" s="60">
        <f t="shared" si="2"/>
        <v>0.70039821428571425</v>
      </c>
      <c r="N11" s="58">
        <v>2891220</v>
      </c>
      <c r="O11" s="58">
        <v>2891220</v>
      </c>
      <c r="P11" s="61">
        <v>2800000</v>
      </c>
      <c r="Q11" s="60">
        <f t="shared" si="8"/>
        <v>1.0325785714285713</v>
      </c>
      <c r="R11" s="58">
        <v>3593670</v>
      </c>
      <c r="S11" s="58">
        <v>3593670</v>
      </c>
      <c r="T11" s="61">
        <v>2750000</v>
      </c>
      <c r="U11" s="60">
        <v>1.3067890909090909</v>
      </c>
      <c r="V11" s="58">
        <v>4756820</v>
      </c>
      <c r="W11" s="58">
        <v>4756820</v>
      </c>
      <c r="X11" s="61">
        <v>2750000</v>
      </c>
      <c r="Y11" s="60">
        <v>1.7297527272727273</v>
      </c>
      <c r="Z11" s="58">
        <v>3675520</v>
      </c>
      <c r="AA11" s="58"/>
      <c r="AB11" s="61">
        <v>2750000</v>
      </c>
      <c r="AC11" s="60">
        <f t="shared" si="3"/>
        <v>1.3365527272727273</v>
      </c>
      <c r="AD11" s="58">
        <v>3905945</v>
      </c>
      <c r="AE11" s="58"/>
      <c r="AF11" s="61">
        <v>2800000</v>
      </c>
      <c r="AG11" s="60">
        <f t="shared" si="4"/>
        <v>1.3949803571428572</v>
      </c>
      <c r="AH11" s="58"/>
      <c r="AI11" s="58"/>
      <c r="AJ11" s="61"/>
      <c r="AK11" s="60" t="e">
        <f t="shared" si="9"/>
        <v>#DIV/0!</v>
      </c>
      <c r="AL11" s="58"/>
      <c r="AM11" s="58"/>
      <c r="AN11" s="61"/>
      <c r="AO11" s="60" t="e">
        <f t="shared" si="10"/>
        <v>#DIV/0!</v>
      </c>
      <c r="AP11" s="58"/>
      <c r="AQ11" s="58"/>
      <c r="AR11" s="61"/>
      <c r="AS11" s="60" t="e">
        <f t="shared" si="11"/>
        <v>#DIV/0!</v>
      </c>
      <c r="AT11" s="58"/>
      <c r="AU11" s="58"/>
      <c r="AV11" s="61"/>
      <c r="AW11" s="60" t="e">
        <f t="shared" si="12"/>
        <v>#DIV/0!</v>
      </c>
      <c r="AX11" s="58"/>
      <c r="AY11" s="58"/>
      <c r="AZ11" s="61"/>
      <c r="BA11" s="60" t="e">
        <f t="shared" si="13"/>
        <v>#DIV/0!</v>
      </c>
      <c r="BB11" s="58">
        <f t="shared" si="0"/>
        <v>22708630</v>
      </c>
      <c r="BC11" s="58">
        <f t="shared" si="0"/>
        <v>15127165</v>
      </c>
      <c r="BD11" s="61">
        <f t="shared" si="0"/>
        <v>19550000</v>
      </c>
      <c r="BE11" s="60">
        <f t="shared" si="1"/>
        <v>1.1615667519181585</v>
      </c>
      <c r="BF11" s="62">
        <f t="shared" si="5"/>
        <v>3244090</v>
      </c>
      <c r="BJ11" s="64">
        <f t="shared" si="6"/>
        <v>7</v>
      </c>
    </row>
    <row r="12" spans="1:65" s="63" customFormat="1" ht="19.8">
      <c r="A12" s="53">
        <v>5</v>
      </c>
      <c r="B12" s="54" t="s">
        <v>44</v>
      </c>
      <c r="C12" s="55" t="s">
        <v>47</v>
      </c>
      <c r="D12" s="56" t="s">
        <v>48</v>
      </c>
      <c r="E12" s="57" t="s">
        <v>49</v>
      </c>
      <c r="F12" s="58">
        <v>8260165</v>
      </c>
      <c r="G12" s="58">
        <v>8260165</v>
      </c>
      <c r="H12" s="59">
        <v>2000000</v>
      </c>
      <c r="I12" s="60">
        <f t="shared" si="7"/>
        <v>4.1300825000000003</v>
      </c>
      <c r="J12" s="58">
        <v>3093235</v>
      </c>
      <c r="K12" s="58">
        <v>3093235</v>
      </c>
      <c r="L12" s="61">
        <v>2100000</v>
      </c>
      <c r="M12" s="60">
        <f t="shared" si="2"/>
        <v>1.4729690476190476</v>
      </c>
      <c r="N12" s="58">
        <v>3007280</v>
      </c>
      <c r="O12" s="58">
        <v>3007280</v>
      </c>
      <c r="P12" s="61">
        <v>2250000</v>
      </c>
      <c r="Q12" s="60">
        <f t="shared" si="8"/>
        <v>1.3365688888888889</v>
      </c>
      <c r="R12" s="58">
        <v>3210660</v>
      </c>
      <c r="S12" s="58">
        <v>3210660</v>
      </c>
      <c r="T12" s="61">
        <v>2600000</v>
      </c>
      <c r="U12" s="60">
        <v>1.2348692307692308</v>
      </c>
      <c r="V12" s="58">
        <v>3277920</v>
      </c>
      <c r="W12" s="58">
        <v>3277920</v>
      </c>
      <c r="X12" s="61">
        <v>2600000</v>
      </c>
      <c r="Y12" s="60">
        <v>1.2607384615384616</v>
      </c>
      <c r="Z12" s="58">
        <v>3630900</v>
      </c>
      <c r="AA12" s="58"/>
      <c r="AB12" s="61">
        <v>2500000</v>
      </c>
      <c r="AC12" s="60">
        <f t="shared" si="3"/>
        <v>1.4523600000000001</v>
      </c>
      <c r="AD12" s="58">
        <v>2585405</v>
      </c>
      <c r="AE12" s="58"/>
      <c r="AF12" s="61">
        <v>2600000</v>
      </c>
      <c r="AG12" s="60">
        <f t="shared" si="4"/>
        <v>0.99438653846153846</v>
      </c>
      <c r="AH12" s="58"/>
      <c r="AI12" s="58"/>
      <c r="AJ12" s="61"/>
      <c r="AK12" s="60" t="e">
        <f t="shared" si="9"/>
        <v>#DIV/0!</v>
      </c>
      <c r="AL12" s="58"/>
      <c r="AM12" s="58"/>
      <c r="AN12" s="61"/>
      <c r="AO12" s="60" t="e">
        <f t="shared" si="10"/>
        <v>#DIV/0!</v>
      </c>
      <c r="AP12" s="58"/>
      <c r="AQ12" s="58"/>
      <c r="AR12" s="61"/>
      <c r="AS12" s="60" t="e">
        <f t="shared" si="11"/>
        <v>#DIV/0!</v>
      </c>
      <c r="AT12" s="58"/>
      <c r="AU12" s="58"/>
      <c r="AV12" s="61"/>
      <c r="AW12" s="60" t="e">
        <f t="shared" si="12"/>
        <v>#DIV/0!</v>
      </c>
      <c r="AX12" s="58"/>
      <c r="AY12" s="58"/>
      <c r="AZ12" s="61"/>
      <c r="BA12" s="60" t="e">
        <f t="shared" si="13"/>
        <v>#DIV/0!</v>
      </c>
      <c r="BB12" s="58">
        <f t="shared" si="0"/>
        <v>27065565</v>
      </c>
      <c r="BC12" s="58">
        <f t="shared" si="0"/>
        <v>20849260</v>
      </c>
      <c r="BD12" s="61">
        <f t="shared" si="0"/>
        <v>16650000</v>
      </c>
      <c r="BE12" s="60">
        <f t="shared" si="1"/>
        <v>1.6255594594594596</v>
      </c>
      <c r="BF12" s="62">
        <f t="shared" si="5"/>
        <v>3866509.2857142859</v>
      </c>
      <c r="BJ12" s="64">
        <f t="shared" si="6"/>
        <v>7</v>
      </c>
    </row>
    <row r="13" spans="1:65" s="63" customFormat="1" ht="19.8">
      <c r="A13" s="53">
        <v>6</v>
      </c>
      <c r="B13" s="54" t="s">
        <v>44</v>
      </c>
      <c r="C13" s="55" t="s">
        <v>50</v>
      </c>
      <c r="D13" s="56" t="s">
        <v>51</v>
      </c>
      <c r="E13" s="57" t="s">
        <v>52</v>
      </c>
      <c r="F13" s="58"/>
      <c r="G13" s="58"/>
      <c r="H13" s="59"/>
      <c r="I13" s="60"/>
      <c r="J13" s="58"/>
      <c r="K13" s="58"/>
      <c r="L13" s="61"/>
      <c r="M13" s="60"/>
      <c r="N13" s="58"/>
      <c r="O13" s="58"/>
      <c r="P13" s="61"/>
      <c r="Q13" s="60"/>
      <c r="R13" s="58"/>
      <c r="S13" s="58"/>
      <c r="T13" s="61"/>
      <c r="U13" s="60"/>
      <c r="V13" s="58">
        <v>488593</v>
      </c>
      <c r="W13" s="58">
        <v>488593</v>
      </c>
      <c r="X13" s="61">
        <v>479032</v>
      </c>
      <c r="Y13" s="60">
        <v>1.0199590006513135</v>
      </c>
      <c r="Z13" s="58">
        <v>578385</v>
      </c>
      <c r="AA13" s="58"/>
      <c r="AB13" s="61">
        <v>550000</v>
      </c>
      <c r="AC13" s="60">
        <f t="shared" si="3"/>
        <v>1.0516090909090909</v>
      </c>
      <c r="AD13" s="58">
        <v>563795</v>
      </c>
      <c r="AE13" s="58"/>
      <c r="AF13" s="61">
        <v>550000</v>
      </c>
      <c r="AG13" s="60">
        <f t="shared" si="4"/>
        <v>1.0250818181818182</v>
      </c>
      <c r="AH13" s="58"/>
      <c r="AI13" s="58"/>
      <c r="AJ13" s="61"/>
      <c r="AK13" s="60"/>
      <c r="AL13" s="58"/>
      <c r="AM13" s="58"/>
      <c r="AN13" s="61"/>
      <c r="AO13" s="60"/>
      <c r="AP13" s="58"/>
      <c r="AQ13" s="58"/>
      <c r="AR13" s="61"/>
      <c r="AS13" s="60"/>
      <c r="AT13" s="58"/>
      <c r="AU13" s="58"/>
      <c r="AV13" s="61"/>
      <c r="AW13" s="60"/>
      <c r="AX13" s="58"/>
      <c r="AY13" s="58"/>
      <c r="AZ13" s="61"/>
      <c r="BA13" s="60"/>
      <c r="BB13" s="58">
        <f t="shared" si="0"/>
        <v>1630773</v>
      </c>
      <c r="BC13" s="58">
        <f t="shared" si="0"/>
        <v>488593</v>
      </c>
      <c r="BD13" s="61">
        <f t="shared" si="0"/>
        <v>1579032</v>
      </c>
      <c r="BE13" s="60">
        <f t="shared" si="1"/>
        <v>1.0327675436596599</v>
      </c>
      <c r="BF13" s="62">
        <f t="shared" si="5"/>
        <v>543591</v>
      </c>
      <c r="BJ13" s="64">
        <f t="shared" si="6"/>
        <v>3</v>
      </c>
    </row>
    <row r="14" spans="1:65" s="63" customFormat="1" ht="19.8">
      <c r="A14" s="53">
        <v>7</v>
      </c>
      <c r="B14" s="54" t="s">
        <v>32</v>
      </c>
      <c r="C14" s="55" t="s">
        <v>53</v>
      </c>
      <c r="D14" s="56" t="s">
        <v>54</v>
      </c>
      <c r="E14" s="57" t="s">
        <v>55</v>
      </c>
      <c r="F14" s="58">
        <v>1327930</v>
      </c>
      <c r="G14" s="58">
        <v>1327930</v>
      </c>
      <c r="H14" s="59">
        <v>1500000</v>
      </c>
      <c r="I14" s="60">
        <f t="shared" si="7"/>
        <v>0.88528666666666667</v>
      </c>
      <c r="J14" s="58">
        <v>1673500</v>
      </c>
      <c r="K14" s="58">
        <v>1673500</v>
      </c>
      <c r="L14" s="61">
        <v>1500000</v>
      </c>
      <c r="M14" s="60">
        <f t="shared" si="2"/>
        <v>1.1156666666666666</v>
      </c>
      <c r="N14" s="58">
        <v>1362765</v>
      </c>
      <c r="O14" s="58">
        <v>1362765</v>
      </c>
      <c r="P14" s="61">
        <v>1600000</v>
      </c>
      <c r="Q14" s="60">
        <f t="shared" si="8"/>
        <v>0.85172812499999995</v>
      </c>
      <c r="R14" s="58">
        <v>1490580</v>
      </c>
      <c r="S14" s="58">
        <v>1490580</v>
      </c>
      <c r="T14" s="61">
        <v>1750000</v>
      </c>
      <c r="U14" s="60">
        <v>0.85175999999999996</v>
      </c>
      <c r="V14" s="58">
        <v>1461885</v>
      </c>
      <c r="W14" s="58">
        <v>1435690</v>
      </c>
      <c r="X14" s="61">
        <v>1750000</v>
      </c>
      <c r="Y14" s="60">
        <v>0.83536285714285718</v>
      </c>
      <c r="Z14" s="58">
        <v>2169775</v>
      </c>
      <c r="AA14" s="58"/>
      <c r="AB14" s="61">
        <v>1650000</v>
      </c>
      <c r="AC14" s="60">
        <f t="shared" si="3"/>
        <v>1.3150151515151516</v>
      </c>
      <c r="AD14" s="58">
        <v>1686315</v>
      </c>
      <c r="AE14" s="58"/>
      <c r="AF14" s="61">
        <v>1650000</v>
      </c>
      <c r="AG14" s="60">
        <f t="shared" si="4"/>
        <v>1.0220090909090909</v>
      </c>
      <c r="AH14" s="58"/>
      <c r="AI14" s="58"/>
      <c r="AJ14" s="61"/>
      <c r="AK14" s="60" t="e">
        <f t="shared" si="9"/>
        <v>#DIV/0!</v>
      </c>
      <c r="AL14" s="58"/>
      <c r="AM14" s="58"/>
      <c r="AN14" s="61"/>
      <c r="AO14" s="60" t="e">
        <f t="shared" si="10"/>
        <v>#DIV/0!</v>
      </c>
      <c r="AP14" s="58"/>
      <c r="AQ14" s="58"/>
      <c r="AR14" s="61"/>
      <c r="AS14" s="60" t="e">
        <f t="shared" si="11"/>
        <v>#DIV/0!</v>
      </c>
      <c r="AT14" s="58"/>
      <c r="AU14" s="58"/>
      <c r="AV14" s="61"/>
      <c r="AW14" s="60" t="e">
        <f t="shared" si="12"/>
        <v>#DIV/0!</v>
      </c>
      <c r="AX14" s="58"/>
      <c r="AY14" s="58"/>
      <c r="AZ14" s="61"/>
      <c r="BA14" s="60" t="e">
        <f t="shared" si="13"/>
        <v>#DIV/0!</v>
      </c>
      <c r="BB14" s="58">
        <f t="shared" si="0"/>
        <v>11172750</v>
      </c>
      <c r="BC14" s="58">
        <f t="shared" si="0"/>
        <v>7290465</v>
      </c>
      <c r="BD14" s="61">
        <f t="shared" si="0"/>
        <v>11400000</v>
      </c>
      <c r="BE14" s="60">
        <f t="shared" si="1"/>
        <v>0.98006578947368417</v>
      </c>
      <c r="BF14" s="62">
        <f t="shared" si="5"/>
        <v>1596107.142857143</v>
      </c>
      <c r="BJ14" s="64">
        <f t="shared" si="6"/>
        <v>7</v>
      </c>
    </row>
    <row r="15" spans="1:65" s="63" customFormat="1" ht="19.8" hidden="1">
      <c r="A15" s="53"/>
      <c r="B15" s="54" t="s">
        <v>36</v>
      </c>
      <c r="C15" s="55" t="s">
        <v>56</v>
      </c>
      <c r="D15" s="56" t="s">
        <v>57</v>
      </c>
      <c r="E15" s="57">
        <v>45040</v>
      </c>
      <c r="F15" s="58">
        <v>899365</v>
      </c>
      <c r="G15" s="58">
        <v>899365</v>
      </c>
      <c r="H15" s="59">
        <v>1400000</v>
      </c>
      <c r="I15" s="60">
        <f t="shared" si="7"/>
        <v>0.64240357142857141</v>
      </c>
      <c r="J15" s="58"/>
      <c r="K15" s="58">
        <v>0</v>
      </c>
      <c r="L15" s="61"/>
      <c r="M15" s="60"/>
      <c r="N15" s="58"/>
      <c r="O15" s="58">
        <v>0</v>
      </c>
      <c r="P15" s="61"/>
      <c r="Q15" s="60" t="e">
        <f t="shared" si="8"/>
        <v>#DIV/0!</v>
      </c>
      <c r="R15" s="58"/>
      <c r="S15" s="58">
        <v>0</v>
      </c>
      <c r="T15" s="61"/>
      <c r="U15" s="60" t="e">
        <v>#DIV/0!</v>
      </c>
      <c r="V15" s="58"/>
      <c r="W15" s="58"/>
      <c r="X15" s="61"/>
      <c r="Y15" s="60"/>
      <c r="Z15" s="58"/>
      <c r="AA15" s="58"/>
      <c r="AB15" s="61"/>
      <c r="AC15" s="60" t="e">
        <f t="shared" si="3"/>
        <v>#DIV/0!</v>
      </c>
      <c r="AD15" s="58"/>
      <c r="AE15" s="58"/>
      <c r="AF15" s="61"/>
      <c r="AG15" s="60" t="e">
        <f t="shared" si="4"/>
        <v>#DIV/0!</v>
      </c>
      <c r="AH15" s="58"/>
      <c r="AI15" s="58"/>
      <c r="AJ15" s="61"/>
      <c r="AK15" s="60" t="e">
        <f t="shared" si="9"/>
        <v>#DIV/0!</v>
      </c>
      <c r="AL15" s="58"/>
      <c r="AM15" s="58"/>
      <c r="AN15" s="61"/>
      <c r="AO15" s="60" t="e">
        <f t="shared" si="10"/>
        <v>#DIV/0!</v>
      </c>
      <c r="AP15" s="58"/>
      <c r="AQ15" s="58"/>
      <c r="AR15" s="61"/>
      <c r="AS15" s="60" t="e">
        <f t="shared" si="11"/>
        <v>#DIV/0!</v>
      </c>
      <c r="AT15" s="58"/>
      <c r="AU15" s="58"/>
      <c r="AV15" s="61"/>
      <c r="AW15" s="60" t="e">
        <f t="shared" si="12"/>
        <v>#DIV/0!</v>
      </c>
      <c r="AX15" s="58"/>
      <c r="AY15" s="58"/>
      <c r="AZ15" s="61"/>
      <c r="BA15" s="60" t="e">
        <f t="shared" si="13"/>
        <v>#DIV/0!</v>
      </c>
      <c r="BB15" s="58">
        <f t="shared" si="0"/>
        <v>899365</v>
      </c>
      <c r="BC15" s="58">
        <f t="shared" si="0"/>
        <v>899365</v>
      </c>
      <c r="BD15" s="61">
        <f t="shared" si="0"/>
        <v>1400000</v>
      </c>
      <c r="BE15" s="60">
        <f t="shared" si="1"/>
        <v>0.64240357142857141</v>
      </c>
      <c r="BF15" s="62">
        <f t="shared" si="5"/>
        <v>899365</v>
      </c>
      <c r="BJ15" s="64">
        <f t="shared" si="6"/>
        <v>1</v>
      </c>
    </row>
    <row r="16" spans="1:65" s="63" customFormat="1" ht="19.8">
      <c r="A16" s="53">
        <v>8</v>
      </c>
      <c r="B16" s="54" t="s">
        <v>36</v>
      </c>
      <c r="C16" s="55" t="s">
        <v>58</v>
      </c>
      <c r="D16" s="56" t="s">
        <v>59</v>
      </c>
      <c r="E16" s="57" t="s">
        <v>60</v>
      </c>
      <c r="F16" s="58"/>
      <c r="G16" s="58"/>
      <c r="H16" s="59"/>
      <c r="I16" s="60"/>
      <c r="J16" s="58"/>
      <c r="K16" s="58"/>
      <c r="L16" s="61"/>
      <c r="M16" s="60"/>
      <c r="N16" s="58"/>
      <c r="O16" s="58"/>
      <c r="P16" s="61"/>
      <c r="Q16" s="60"/>
      <c r="R16" s="58">
        <v>2906750</v>
      </c>
      <c r="S16" s="58">
        <v>2906750</v>
      </c>
      <c r="T16" s="61">
        <v>513333</v>
      </c>
      <c r="U16" s="60">
        <v>5.6625036769504398</v>
      </c>
      <c r="V16" s="58">
        <v>3076045</v>
      </c>
      <c r="W16" s="58">
        <v>3016855</v>
      </c>
      <c r="X16" s="61">
        <v>750000</v>
      </c>
      <c r="Y16" s="60">
        <v>4.1013933333333332</v>
      </c>
      <c r="Z16" s="58">
        <v>1332760</v>
      </c>
      <c r="AA16" s="58"/>
      <c r="AB16" s="61">
        <v>950000</v>
      </c>
      <c r="AC16" s="60">
        <f t="shared" si="3"/>
        <v>1.4029052631578947</v>
      </c>
      <c r="AD16" s="58">
        <v>761440</v>
      </c>
      <c r="AE16" s="58"/>
      <c r="AF16" s="61">
        <v>1050000</v>
      </c>
      <c r="AG16" s="60">
        <f t="shared" si="4"/>
        <v>0.72518095238095237</v>
      </c>
      <c r="AH16" s="58"/>
      <c r="AI16" s="58"/>
      <c r="AJ16" s="61"/>
      <c r="AK16" s="60"/>
      <c r="AL16" s="58"/>
      <c r="AM16" s="58"/>
      <c r="AN16" s="61"/>
      <c r="AO16" s="60"/>
      <c r="AP16" s="58"/>
      <c r="AQ16" s="58"/>
      <c r="AR16" s="61"/>
      <c r="AS16" s="60"/>
      <c r="AT16" s="58"/>
      <c r="AU16" s="58"/>
      <c r="AV16" s="61"/>
      <c r="AW16" s="60"/>
      <c r="AX16" s="58"/>
      <c r="AY16" s="58"/>
      <c r="AZ16" s="61"/>
      <c r="BA16" s="60"/>
      <c r="BB16" s="58">
        <f t="shared" si="0"/>
        <v>8076995</v>
      </c>
      <c r="BC16" s="58">
        <f t="shared" si="0"/>
        <v>5923605</v>
      </c>
      <c r="BD16" s="61">
        <f t="shared" si="0"/>
        <v>3263333</v>
      </c>
      <c r="BE16" s="60">
        <f t="shared" si="1"/>
        <v>2.4750753294254677</v>
      </c>
      <c r="BF16" s="62">
        <f t="shared" si="5"/>
        <v>2019248.75</v>
      </c>
      <c r="BJ16" s="64">
        <f t="shared" si="6"/>
        <v>4</v>
      </c>
    </row>
    <row r="17" spans="1:62" s="63" customFormat="1" ht="19.8">
      <c r="A17" s="53">
        <v>9</v>
      </c>
      <c r="B17" s="54" t="s">
        <v>40</v>
      </c>
      <c r="C17" s="55" t="s">
        <v>61</v>
      </c>
      <c r="D17" s="56" t="s">
        <v>62</v>
      </c>
      <c r="E17" s="57" t="s">
        <v>63</v>
      </c>
      <c r="F17" s="58">
        <v>385035</v>
      </c>
      <c r="G17" s="58">
        <v>385035</v>
      </c>
      <c r="H17" s="59">
        <v>550000</v>
      </c>
      <c r="I17" s="60">
        <f t="shared" si="7"/>
        <v>0.70006363636363633</v>
      </c>
      <c r="J17" s="58">
        <v>228350</v>
      </c>
      <c r="K17" s="58">
        <v>228350</v>
      </c>
      <c r="L17" s="61">
        <v>550000</v>
      </c>
      <c r="M17" s="60">
        <f t="shared" si="2"/>
        <v>0.41518181818181821</v>
      </c>
      <c r="N17" s="58">
        <v>311230</v>
      </c>
      <c r="O17" s="58">
        <v>311230</v>
      </c>
      <c r="P17" s="61">
        <v>550000</v>
      </c>
      <c r="Q17" s="60">
        <f t="shared" si="8"/>
        <v>0.5658727272727273</v>
      </c>
      <c r="R17" s="58">
        <v>737850</v>
      </c>
      <c r="S17" s="58">
        <v>737850</v>
      </c>
      <c r="T17" s="61">
        <v>600000</v>
      </c>
      <c r="U17" s="60">
        <v>1.2297499999999999</v>
      </c>
      <c r="V17" s="58">
        <v>732425</v>
      </c>
      <c r="W17" s="58">
        <v>7324425</v>
      </c>
      <c r="X17" s="61">
        <v>600000</v>
      </c>
      <c r="Y17" s="60">
        <v>1.2207083333333333</v>
      </c>
      <c r="Z17" s="58">
        <v>439790</v>
      </c>
      <c r="AA17" s="58"/>
      <c r="AB17" s="61">
        <v>550000</v>
      </c>
      <c r="AC17" s="60">
        <f t="shared" si="3"/>
        <v>0.79961818181818178</v>
      </c>
      <c r="AD17" s="58">
        <v>279535</v>
      </c>
      <c r="AE17" s="58"/>
      <c r="AF17" s="61">
        <v>550000</v>
      </c>
      <c r="AG17" s="60">
        <f t="shared" si="4"/>
        <v>0.50824545454545456</v>
      </c>
      <c r="AH17" s="58"/>
      <c r="AI17" s="58"/>
      <c r="AJ17" s="61"/>
      <c r="AK17" s="60" t="e">
        <f t="shared" si="9"/>
        <v>#DIV/0!</v>
      </c>
      <c r="AL17" s="58"/>
      <c r="AM17" s="58"/>
      <c r="AN17" s="61"/>
      <c r="AO17" s="60" t="e">
        <f t="shared" si="10"/>
        <v>#DIV/0!</v>
      </c>
      <c r="AP17" s="58"/>
      <c r="AQ17" s="58"/>
      <c r="AR17" s="61"/>
      <c r="AS17" s="60" t="e">
        <f t="shared" si="11"/>
        <v>#DIV/0!</v>
      </c>
      <c r="AT17" s="58"/>
      <c r="AU17" s="58"/>
      <c r="AV17" s="61"/>
      <c r="AW17" s="60" t="e">
        <f t="shared" si="12"/>
        <v>#DIV/0!</v>
      </c>
      <c r="AX17" s="58"/>
      <c r="AY17" s="58"/>
      <c r="AZ17" s="61"/>
      <c r="BA17" s="60" t="e">
        <f t="shared" si="13"/>
        <v>#DIV/0!</v>
      </c>
      <c r="BB17" s="58">
        <f t="shared" si="0"/>
        <v>3114215</v>
      </c>
      <c r="BC17" s="58">
        <f t="shared" si="0"/>
        <v>8986890</v>
      </c>
      <c r="BD17" s="61">
        <f t="shared" si="0"/>
        <v>3950000</v>
      </c>
      <c r="BE17" s="60">
        <f t="shared" si="1"/>
        <v>0.78840886075949368</v>
      </c>
      <c r="BF17" s="62">
        <f t="shared" si="5"/>
        <v>444887.85714285716</v>
      </c>
      <c r="BJ17" s="64">
        <f t="shared" si="6"/>
        <v>7</v>
      </c>
    </row>
    <row r="18" spans="1:62" s="63" customFormat="1" ht="19.8" hidden="1" customHeight="1">
      <c r="A18" s="53"/>
      <c r="B18" s="54" t="s">
        <v>40</v>
      </c>
      <c r="C18" s="55" t="s">
        <v>64</v>
      </c>
      <c r="D18" s="56" t="s">
        <v>65</v>
      </c>
      <c r="E18" s="57" t="s">
        <v>66</v>
      </c>
      <c r="F18" s="58">
        <v>53780</v>
      </c>
      <c r="G18" s="58">
        <v>53780</v>
      </c>
      <c r="H18" s="59">
        <v>550000</v>
      </c>
      <c r="I18" s="60">
        <f t="shared" si="7"/>
        <v>9.7781818181818178E-2</v>
      </c>
      <c r="J18" s="58"/>
      <c r="K18" s="58">
        <v>0</v>
      </c>
      <c r="L18" s="61"/>
      <c r="M18" s="60"/>
      <c r="N18" s="58"/>
      <c r="O18" s="58">
        <v>0</v>
      </c>
      <c r="P18" s="61"/>
      <c r="Q18" s="60" t="e">
        <f t="shared" si="8"/>
        <v>#DIV/0!</v>
      </c>
      <c r="R18" s="58"/>
      <c r="S18" s="58">
        <v>0</v>
      </c>
      <c r="T18" s="61"/>
      <c r="U18" s="60" t="e">
        <v>#DIV/0!</v>
      </c>
      <c r="V18" s="58"/>
      <c r="W18" s="58"/>
      <c r="X18" s="61"/>
      <c r="Y18" s="60"/>
      <c r="Z18" s="58"/>
      <c r="AA18" s="58"/>
      <c r="AB18" s="61"/>
      <c r="AC18" s="60" t="e">
        <f t="shared" si="3"/>
        <v>#DIV/0!</v>
      </c>
      <c r="AD18" s="58"/>
      <c r="AE18" s="58"/>
      <c r="AF18" s="61"/>
      <c r="AG18" s="60" t="e">
        <f t="shared" si="4"/>
        <v>#DIV/0!</v>
      </c>
      <c r="AH18" s="58"/>
      <c r="AI18" s="58"/>
      <c r="AJ18" s="61"/>
      <c r="AK18" s="60" t="e">
        <f t="shared" si="9"/>
        <v>#DIV/0!</v>
      </c>
      <c r="AL18" s="58"/>
      <c r="AM18" s="58"/>
      <c r="AN18" s="61"/>
      <c r="AO18" s="60" t="e">
        <f t="shared" si="10"/>
        <v>#DIV/0!</v>
      </c>
      <c r="AP18" s="58"/>
      <c r="AQ18" s="58"/>
      <c r="AR18" s="61"/>
      <c r="AS18" s="60" t="e">
        <f t="shared" si="11"/>
        <v>#DIV/0!</v>
      </c>
      <c r="AT18" s="58"/>
      <c r="AU18" s="58"/>
      <c r="AV18" s="61"/>
      <c r="AW18" s="60" t="e">
        <f t="shared" si="12"/>
        <v>#DIV/0!</v>
      </c>
      <c r="AX18" s="58"/>
      <c r="AY18" s="58"/>
      <c r="AZ18" s="61"/>
      <c r="BA18" s="60" t="e">
        <f t="shared" si="13"/>
        <v>#DIV/0!</v>
      </c>
      <c r="BB18" s="58">
        <f t="shared" si="0"/>
        <v>53780</v>
      </c>
      <c r="BC18" s="58">
        <f t="shared" si="0"/>
        <v>53780</v>
      </c>
      <c r="BD18" s="61">
        <f t="shared" si="0"/>
        <v>550000</v>
      </c>
      <c r="BE18" s="60">
        <f t="shared" si="1"/>
        <v>9.7781818181818178E-2</v>
      </c>
      <c r="BF18" s="62">
        <f t="shared" si="5"/>
        <v>53780</v>
      </c>
      <c r="BJ18" s="64">
        <f t="shared" si="6"/>
        <v>1</v>
      </c>
    </row>
    <row r="19" spans="1:62" s="63" customFormat="1" ht="19.8">
      <c r="A19" s="53">
        <v>10</v>
      </c>
      <c r="B19" s="54" t="s">
        <v>40</v>
      </c>
      <c r="C19" s="55" t="s">
        <v>67</v>
      </c>
      <c r="D19" s="56" t="s">
        <v>68</v>
      </c>
      <c r="E19" s="57" t="s">
        <v>69</v>
      </c>
      <c r="F19" s="58"/>
      <c r="G19" s="58"/>
      <c r="H19" s="59"/>
      <c r="I19" s="60"/>
      <c r="J19" s="58"/>
      <c r="K19" s="58"/>
      <c r="L19" s="61"/>
      <c r="M19" s="60"/>
      <c r="N19" s="58"/>
      <c r="O19" s="58"/>
      <c r="P19" s="61"/>
      <c r="Q19" s="60"/>
      <c r="R19" s="58"/>
      <c r="S19" s="58"/>
      <c r="T19" s="61"/>
      <c r="U19" s="60"/>
      <c r="V19" s="58"/>
      <c r="W19" s="58"/>
      <c r="X19" s="61"/>
      <c r="Y19" s="60"/>
      <c r="Z19" s="58">
        <v>77785</v>
      </c>
      <c r="AA19" s="58"/>
      <c r="AB19" s="61">
        <v>201666</v>
      </c>
      <c r="AC19" s="60">
        <f t="shared" si="3"/>
        <v>0.38571201888270706</v>
      </c>
      <c r="AD19" s="58">
        <v>297345</v>
      </c>
      <c r="AE19" s="58"/>
      <c r="AF19" s="61">
        <v>550000</v>
      </c>
      <c r="AG19" s="60">
        <f t="shared" si="4"/>
        <v>0.54062727272727273</v>
      </c>
      <c r="AH19" s="58"/>
      <c r="AI19" s="58"/>
      <c r="AJ19" s="61"/>
      <c r="AK19" s="60"/>
      <c r="AL19" s="58"/>
      <c r="AM19" s="58"/>
      <c r="AN19" s="61"/>
      <c r="AO19" s="60"/>
      <c r="AP19" s="58"/>
      <c r="AQ19" s="58"/>
      <c r="AR19" s="61"/>
      <c r="AS19" s="60"/>
      <c r="AT19" s="58"/>
      <c r="AU19" s="58"/>
      <c r="AV19" s="61"/>
      <c r="AW19" s="60"/>
      <c r="AX19" s="58"/>
      <c r="AY19" s="58"/>
      <c r="AZ19" s="61"/>
      <c r="BA19" s="60"/>
      <c r="BB19" s="58">
        <f t="shared" si="0"/>
        <v>375130</v>
      </c>
      <c r="BC19" s="58">
        <f t="shared" si="0"/>
        <v>0</v>
      </c>
      <c r="BD19" s="61">
        <f t="shared" si="0"/>
        <v>751666</v>
      </c>
      <c r="BE19" s="60">
        <f t="shared" si="1"/>
        <v>0.4990647441815913</v>
      </c>
      <c r="BF19" s="62">
        <f t="shared" si="5"/>
        <v>187565</v>
      </c>
      <c r="BJ19" s="64">
        <f t="shared" si="6"/>
        <v>2</v>
      </c>
    </row>
    <row r="20" spans="1:62" s="63" customFormat="1" ht="19.8">
      <c r="A20" s="53">
        <v>11</v>
      </c>
      <c r="B20" s="54" t="s">
        <v>70</v>
      </c>
      <c r="C20" s="55" t="s">
        <v>71</v>
      </c>
      <c r="D20" s="56" t="s">
        <v>72</v>
      </c>
      <c r="E20" s="57" t="s">
        <v>73</v>
      </c>
      <c r="F20" s="58">
        <v>919165</v>
      </c>
      <c r="G20" s="58">
        <v>919165</v>
      </c>
      <c r="H20" s="59">
        <v>1100000</v>
      </c>
      <c r="I20" s="60">
        <f t="shared" si="7"/>
        <v>0.83560454545454543</v>
      </c>
      <c r="J20" s="58">
        <v>722770</v>
      </c>
      <c r="K20" s="58">
        <v>722770</v>
      </c>
      <c r="L20" s="61">
        <v>1000000</v>
      </c>
      <c r="M20" s="60">
        <f t="shared" si="2"/>
        <v>0.72277000000000002</v>
      </c>
      <c r="N20" s="58">
        <v>2308520</v>
      </c>
      <c r="O20" s="58">
        <v>2308520</v>
      </c>
      <c r="P20" s="61">
        <v>1000000</v>
      </c>
      <c r="Q20" s="60">
        <f t="shared" si="8"/>
        <v>2.3085200000000001</v>
      </c>
      <c r="R20" s="58">
        <v>3166770</v>
      </c>
      <c r="S20" s="58">
        <v>3166770</v>
      </c>
      <c r="T20" s="61">
        <v>1200000</v>
      </c>
      <c r="U20" s="60">
        <v>2.6389749999999998</v>
      </c>
      <c r="V20" s="58">
        <v>3171190</v>
      </c>
      <c r="W20" s="58">
        <v>3171190</v>
      </c>
      <c r="X20" s="61">
        <v>1400000</v>
      </c>
      <c r="Y20" s="60">
        <v>2.2651357142857145</v>
      </c>
      <c r="Z20" s="58">
        <v>2214975</v>
      </c>
      <c r="AA20" s="58"/>
      <c r="AB20" s="61">
        <v>1500000</v>
      </c>
      <c r="AC20" s="60">
        <f t="shared" si="3"/>
        <v>1.47665</v>
      </c>
      <c r="AD20" s="58">
        <v>903040</v>
      </c>
      <c r="AE20" s="58"/>
      <c r="AF20" s="61">
        <v>1500000</v>
      </c>
      <c r="AG20" s="60">
        <f t="shared" si="4"/>
        <v>0.60202666666666671</v>
      </c>
      <c r="AH20" s="58"/>
      <c r="AI20" s="58"/>
      <c r="AJ20" s="61"/>
      <c r="AK20" s="60" t="e">
        <f t="shared" si="9"/>
        <v>#DIV/0!</v>
      </c>
      <c r="AL20" s="58"/>
      <c r="AM20" s="58"/>
      <c r="AN20" s="61"/>
      <c r="AO20" s="60" t="e">
        <f t="shared" si="10"/>
        <v>#DIV/0!</v>
      </c>
      <c r="AP20" s="58"/>
      <c r="AQ20" s="58"/>
      <c r="AR20" s="61"/>
      <c r="AS20" s="60" t="e">
        <f t="shared" si="11"/>
        <v>#DIV/0!</v>
      </c>
      <c r="AT20" s="58"/>
      <c r="AU20" s="58"/>
      <c r="AV20" s="61"/>
      <c r="AW20" s="60" t="e">
        <f t="shared" si="12"/>
        <v>#DIV/0!</v>
      </c>
      <c r="AX20" s="58"/>
      <c r="AY20" s="58"/>
      <c r="AZ20" s="61"/>
      <c r="BA20" s="60" t="e">
        <f t="shared" si="13"/>
        <v>#DIV/0!</v>
      </c>
      <c r="BB20" s="58">
        <f t="shared" si="0"/>
        <v>13406430</v>
      </c>
      <c r="BC20" s="58">
        <f t="shared" si="0"/>
        <v>10288415</v>
      </c>
      <c r="BD20" s="61">
        <f t="shared" si="0"/>
        <v>8700000</v>
      </c>
      <c r="BE20" s="60">
        <f t="shared" si="1"/>
        <v>1.5409689655172414</v>
      </c>
      <c r="BF20" s="62">
        <f t="shared" si="5"/>
        <v>1915204.2857142857</v>
      </c>
      <c r="BJ20" s="64">
        <f t="shared" si="6"/>
        <v>7</v>
      </c>
    </row>
    <row r="21" spans="1:62" s="63" customFormat="1" ht="19.8">
      <c r="A21" s="53">
        <v>12</v>
      </c>
      <c r="B21" s="54" t="s">
        <v>74</v>
      </c>
      <c r="C21" s="55" t="s">
        <v>75</v>
      </c>
      <c r="D21" s="56" t="s">
        <v>76</v>
      </c>
      <c r="E21" s="57" t="s">
        <v>77</v>
      </c>
      <c r="F21" s="58">
        <v>346930</v>
      </c>
      <c r="G21" s="58">
        <v>346930</v>
      </c>
      <c r="H21" s="59">
        <v>650000</v>
      </c>
      <c r="I21" s="60">
        <f t="shared" si="7"/>
        <v>0.53373846153846149</v>
      </c>
      <c r="J21" s="58">
        <v>236460</v>
      </c>
      <c r="K21" s="58">
        <v>236460</v>
      </c>
      <c r="L21" s="61">
        <v>600000</v>
      </c>
      <c r="M21" s="60">
        <f t="shared" si="2"/>
        <v>0.39410000000000001</v>
      </c>
      <c r="N21" s="58">
        <v>322350</v>
      </c>
      <c r="O21" s="58">
        <v>322350</v>
      </c>
      <c r="P21" s="61">
        <v>600000</v>
      </c>
      <c r="Q21" s="60">
        <f t="shared" si="8"/>
        <v>0.53725000000000001</v>
      </c>
      <c r="R21" s="58">
        <v>1744740</v>
      </c>
      <c r="S21" s="58">
        <v>1744740</v>
      </c>
      <c r="T21" s="61">
        <v>600000</v>
      </c>
      <c r="U21" s="60">
        <v>2.9079000000000002</v>
      </c>
      <c r="V21" s="58">
        <v>929720</v>
      </c>
      <c r="W21" s="58">
        <v>929720</v>
      </c>
      <c r="X21" s="61">
        <v>650000</v>
      </c>
      <c r="Y21" s="60">
        <v>1.4303384615384616</v>
      </c>
      <c r="Z21" s="58">
        <v>479410</v>
      </c>
      <c r="AA21" s="58"/>
      <c r="AB21" s="61">
        <v>650000</v>
      </c>
      <c r="AC21" s="60">
        <f t="shared" si="3"/>
        <v>0.73755384615384612</v>
      </c>
      <c r="AD21" s="58">
        <v>640470</v>
      </c>
      <c r="AE21" s="58"/>
      <c r="AF21" s="61">
        <v>600000</v>
      </c>
      <c r="AG21" s="60">
        <f t="shared" si="4"/>
        <v>1.06745</v>
      </c>
      <c r="AH21" s="58"/>
      <c r="AI21" s="58"/>
      <c r="AJ21" s="61"/>
      <c r="AK21" s="60" t="e">
        <f t="shared" si="9"/>
        <v>#DIV/0!</v>
      </c>
      <c r="AL21" s="58"/>
      <c r="AM21" s="58"/>
      <c r="AN21" s="61"/>
      <c r="AO21" s="60" t="e">
        <f t="shared" si="10"/>
        <v>#DIV/0!</v>
      </c>
      <c r="AP21" s="58"/>
      <c r="AQ21" s="58"/>
      <c r="AR21" s="61"/>
      <c r="AS21" s="60" t="e">
        <f t="shared" si="11"/>
        <v>#DIV/0!</v>
      </c>
      <c r="AT21" s="58"/>
      <c r="AU21" s="58"/>
      <c r="AV21" s="61"/>
      <c r="AW21" s="60" t="e">
        <f t="shared" si="12"/>
        <v>#DIV/0!</v>
      </c>
      <c r="AX21" s="58"/>
      <c r="AY21" s="58"/>
      <c r="AZ21" s="61"/>
      <c r="BA21" s="60" t="e">
        <f t="shared" si="13"/>
        <v>#DIV/0!</v>
      </c>
      <c r="BB21" s="58">
        <f t="shared" si="0"/>
        <v>4700080</v>
      </c>
      <c r="BC21" s="58">
        <f t="shared" si="0"/>
        <v>3580200</v>
      </c>
      <c r="BD21" s="61">
        <f t="shared" si="0"/>
        <v>4350000</v>
      </c>
      <c r="BE21" s="60">
        <f t="shared" si="1"/>
        <v>1.0804781609195402</v>
      </c>
      <c r="BF21" s="62">
        <f t="shared" si="5"/>
        <v>671440</v>
      </c>
      <c r="BJ21" s="64">
        <f t="shared" si="6"/>
        <v>7</v>
      </c>
    </row>
    <row r="22" spans="1:62" s="63" customFormat="1" ht="19.8">
      <c r="A22" s="53">
        <v>13</v>
      </c>
      <c r="B22" s="54" t="s">
        <v>70</v>
      </c>
      <c r="C22" s="55" t="s">
        <v>78</v>
      </c>
      <c r="D22" s="56" t="s">
        <v>79</v>
      </c>
      <c r="E22" s="57" t="s">
        <v>80</v>
      </c>
      <c r="F22" s="58">
        <v>122970</v>
      </c>
      <c r="G22" s="58">
        <v>122970</v>
      </c>
      <c r="H22" s="59">
        <v>800000</v>
      </c>
      <c r="I22" s="60">
        <f t="shared" si="7"/>
        <v>0.1537125</v>
      </c>
      <c r="J22" s="58">
        <v>454245</v>
      </c>
      <c r="K22" s="58">
        <v>454245</v>
      </c>
      <c r="L22" s="61">
        <v>700000</v>
      </c>
      <c r="M22" s="60">
        <f t="shared" si="2"/>
        <v>0.64892142857142854</v>
      </c>
      <c r="N22" s="58">
        <v>518210</v>
      </c>
      <c r="O22" s="58">
        <v>518210</v>
      </c>
      <c r="P22" s="61">
        <v>700000</v>
      </c>
      <c r="Q22" s="60">
        <f t="shared" si="8"/>
        <v>0.74029999999999996</v>
      </c>
      <c r="R22" s="58">
        <v>709390</v>
      </c>
      <c r="S22" s="58">
        <v>709390</v>
      </c>
      <c r="T22" s="61">
        <v>700000</v>
      </c>
      <c r="U22" s="60">
        <v>1.0134142857142858</v>
      </c>
      <c r="V22" s="58">
        <v>342135</v>
      </c>
      <c r="W22" s="58">
        <v>342135</v>
      </c>
      <c r="X22" s="61">
        <v>700000</v>
      </c>
      <c r="Y22" s="60">
        <v>0.48876428571428571</v>
      </c>
      <c r="Z22" s="58">
        <v>642700</v>
      </c>
      <c r="AA22" s="58"/>
      <c r="AB22" s="61">
        <v>650000</v>
      </c>
      <c r="AC22" s="60">
        <f t="shared" si="3"/>
        <v>0.98876923076923073</v>
      </c>
      <c r="AD22" s="58">
        <v>442430</v>
      </c>
      <c r="AE22" s="58"/>
      <c r="AF22" s="61">
        <v>600000</v>
      </c>
      <c r="AG22" s="60">
        <f t="shared" si="4"/>
        <v>0.73738333333333328</v>
      </c>
      <c r="AH22" s="58"/>
      <c r="AI22" s="58"/>
      <c r="AJ22" s="61"/>
      <c r="AK22" s="60" t="e">
        <f t="shared" si="9"/>
        <v>#DIV/0!</v>
      </c>
      <c r="AL22" s="58"/>
      <c r="AM22" s="58"/>
      <c r="AN22" s="61"/>
      <c r="AO22" s="60" t="e">
        <f t="shared" si="10"/>
        <v>#DIV/0!</v>
      </c>
      <c r="AP22" s="58"/>
      <c r="AQ22" s="58"/>
      <c r="AR22" s="61"/>
      <c r="AS22" s="60" t="e">
        <f t="shared" si="11"/>
        <v>#DIV/0!</v>
      </c>
      <c r="AT22" s="58"/>
      <c r="AU22" s="58"/>
      <c r="AV22" s="61"/>
      <c r="AW22" s="60" t="e">
        <f t="shared" si="12"/>
        <v>#DIV/0!</v>
      </c>
      <c r="AX22" s="58"/>
      <c r="AY22" s="58"/>
      <c r="AZ22" s="61"/>
      <c r="BA22" s="60" t="e">
        <f t="shared" si="13"/>
        <v>#DIV/0!</v>
      </c>
      <c r="BB22" s="58">
        <f t="shared" si="0"/>
        <v>3232080</v>
      </c>
      <c r="BC22" s="58">
        <f t="shared" si="0"/>
        <v>2146950</v>
      </c>
      <c r="BD22" s="61">
        <f t="shared" si="0"/>
        <v>4850000</v>
      </c>
      <c r="BE22" s="60">
        <f t="shared" si="1"/>
        <v>0.66640824742268046</v>
      </c>
      <c r="BF22" s="62">
        <f t="shared" si="5"/>
        <v>461725.71428571426</v>
      </c>
      <c r="BJ22" s="64">
        <f t="shared" si="6"/>
        <v>7</v>
      </c>
    </row>
    <row r="23" spans="1:62" s="63" customFormat="1" ht="19.8">
      <c r="A23" s="53">
        <v>14</v>
      </c>
      <c r="B23" s="54" t="s">
        <v>81</v>
      </c>
      <c r="C23" s="55" t="s">
        <v>82</v>
      </c>
      <c r="D23" s="56" t="s">
        <v>83</v>
      </c>
      <c r="E23" s="57" t="s">
        <v>84</v>
      </c>
      <c r="F23" s="58"/>
      <c r="G23" s="58"/>
      <c r="H23" s="59"/>
      <c r="I23" s="60"/>
      <c r="J23" s="58">
        <v>55190</v>
      </c>
      <c r="K23" s="58">
        <v>55190</v>
      </c>
      <c r="L23" s="61">
        <v>196428</v>
      </c>
      <c r="M23" s="60">
        <f t="shared" si="2"/>
        <v>0.28096809008898938</v>
      </c>
      <c r="N23" s="58">
        <v>65080</v>
      </c>
      <c r="O23" s="58">
        <v>65080</v>
      </c>
      <c r="P23" s="61">
        <v>550000</v>
      </c>
      <c r="Q23" s="60">
        <f t="shared" si="8"/>
        <v>0.11832727272727273</v>
      </c>
      <c r="R23" s="58">
        <v>210735</v>
      </c>
      <c r="S23" s="58">
        <v>210735</v>
      </c>
      <c r="T23" s="61">
        <v>550000</v>
      </c>
      <c r="U23" s="60">
        <v>0.38315454545454547</v>
      </c>
      <c r="V23" s="58">
        <v>234945</v>
      </c>
      <c r="W23" s="58">
        <v>234945</v>
      </c>
      <c r="X23" s="61">
        <v>550000</v>
      </c>
      <c r="Y23" s="60">
        <v>0.42717272727272726</v>
      </c>
      <c r="Z23" s="58">
        <v>212120</v>
      </c>
      <c r="AA23" s="58"/>
      <c r="AB23" s="61">
        <v>550000</v>
      </c>
      <c r="AC23" s="60">
        <f t="shared" si="3"/>
        <v>0.38567272727272728</v>
      </c>
      <c r="AD23" s="58">
        <v>461460</v>
      </c>
      <c r="AE23" s="58"/>
      <c r="AF23" s="61">
        <v>550000</v>
      </c>
      <c r="AG23" s="60">
        <f t="shared" si="4"/>
        <v>0.83901818181818177</v>
      </c>
      <c r="AH23" s="58"/>
      <c r="AI23" s="58"/>
      <c r="AJ23" s="61"/>
      <c r="AK23" s="60"/>
      <c r="AL23" s="58"/>
      <c r="AM23" s="58"/>
      <c r="AN23" s="61"/>
      <c r="AO23" s="60"/>
      <c r="AP23" s="58"/>
      <c r="AQ23" s="58"/>
      <c r="AR23" s="61"/>
      <c r="AS23" s="60"/>
      <c r="AT23" s="58"/>
      <c r="AU23" s="58"/>
      <c r="AV23" s="61"/>
      <c r="AW23" s="60"/>
      <c r="AX23" s="58"/>
      <c r="AY23" s="58"/>
      <c r="AZ23" s="61"/>
      <c r="BA23" s="60"/>
      <c r="BB23" s="58">
        <f t="shared" si="0"/>
        <v>1239530</v>
      </c>
      <c r="BC23" s="58">
        <f t="shared" si="0"/>
        <v>565950</v>
      </c>
      <c r="BD23" s="61">
        <f t="shared" si="0"/>
        <v>2946428</v>
      </c>
      <c r="BE23" s="60">
        <f t="shared" si="1"/>
        <v>0.42068905128514933</v>
      </c>
      <c r="BF23" s="62">
        <f t="shared" si="5"/>
        <v>206588.33333333334</v>
      </c>
      <c r="BJ23" s="64">
        <f t="shared" si="6"/>
        <v>6</v>
      </c>
    </row>
    <row r="24" spans="1:62" s="63" customFormat="1" ht="19.8">
      <c r="A24" s="53">
        <v>15</v>
      </c>
      <c r="B24" s="54" t="s">
        <v>81</v>
      </c>
      <c r="C24" s="55" t="s">
        <v>85</v>
      </c>
      <c r="D24" s="56" t="s">
        <v>86</v>
      </c>
      <c r="E24" s="57" t="s">
        <v>87</v>
      </c>
      <c r="F24" s="58">
        <v>890430</v>
      </c>
      <c r="G24" s="58">
        <v>890430</v>
      </c>
      <c r="H24" s="59">
        <v>800000</v>
      </c>
      <c r="I24" s="60">
        <f t="shared" si="7"/>
        <v>1.1130374999999999</v>
      </c>
      <c r="J24" s="58">
        <v>814555</v>
      </c>
      <c r="K24" s="58">
        <v>814555</v>
      </c>
      <c r="L24" s="61">
        <v>800000</v>
      </c>
      <c r="M24" s="60">
        <f t="shared" si="2"/>
        <v>1.01819375</v>
      </c>
      <c r="N24" s="58">
        <v>946310</v>
      </c>
      <c r="O24" s="58">
        <v>946310</v>
      </c>
      <c r="P24" s="61">
        <v>800000</v>
      </c>
      <c r="Q24" s="60">
        <f t="shared" si="8"/>
        <v>1.1828875000000001</v>
      </c>
      <c r="R24" s="58">
        <v>828215</v>
      </c>
      <c r="S24" s="58">
        <v>828215</v>
      </c>
      <c r="T24" s="61">
        <v>800000</v>
      </c>
      <c r="U24" s="60">
        <v>1.03526875</v>
      </c>
      <c r="V24" s="58">
        <v>1215655</v>
      </c>
      <c r="W24" s="58">
        <v>1199260</v>
      </c>
      <c r="X24" s="61">
        <v>800000</v>
      </c>
      <c r="Y24" s="60">
        <v>1.5195687499999999</v>
      </c>
      <c r="Z24" s="58">
        <v>888520</v>
      </c>
      <c r="AA24" s="58"/>
      <c r="AB24" s="61">
        <v>800000</v>
      </c>
      <c r="AC24" s="60">
        <f t="shared" si="3"/>
        <v>1.1106499999999999</v>
      </c>
      <c r="AD24" s="58">
        <v>1005885</v>
      </c>
      <c r="AE24" s="58"/>
      <c r="AF24" s="61">
        <v>750000</v>
      </c>
      <c r="AG24" s="60">
        <f t="shared" si="4"/>
        <v>1.34118</v>
      </c>
      <c r="AH24" s="58"/>
      <c r="AI24" s="58"/>
      <c r="AJ24" s="61"/>
      <c r="AK24" s="60" t="e">
        <f t="shared" si="9"/>
        <v>#DIV/0!</v>
      </c>
      <c r="AL24" s="58"/>
      <c r="AM24" s="58"/>
      <c r="AN24" s="61"/>
      <c r="AO24" s="60" t="e">
        <f t="shared" si="10"/>
        <v>#DIV/0!</v>
      </c>
      <c r="AP24" s="58"/>
      <c r="AQ24" s="58"/>
      <c r="AR24" s="61"/>
      <c r="AS24" s="60" t="e">
        <f t="shared" si="11"/>
        <v>#DIV/0!</v>
      </c>
      <c r="AT24" s="58"/>
      <c r="AU24" s="58"/>
      <c r="AV24" s="61"/>
      <c r="AW24" s="60" t="e">
        <f t="shared" si="12"/>
        <v>#DIV/0!</v>
      </c>
      <c r="AX24" s="58"/>
      <c r="AY24" s="58"/>
      <c r="AZ24" s="61"/>
      <c r="BA24" s="60" t="e">
        <f t="shared" si="13"/>
        <v>#DIV/0!</v>
      </c>
      <c r="BB24" s="58">
        <f t="shared" si="0"/>
        <v>6589570</v>
      </c>
      <c r="BC24" s="58">
        <f t="shared" si="0"/>
        <v>4678770</v>
      </c>
      <c r="BD24" s="61">
        <f t="shared" si="0"/>
        <v>5550000</v>
      </c>
      <c r="BE24" s="60">
        <f t="shared" si="1"/>
        <v>1.1873099099099098</v>
      </c>
      <c r="BF24" s="62">
        <f t="shared" si="5"/>
        <v>941367.14285714284</v>
      </c>
      <c r="BJ24" s="64">
        <f t="shared" si="6"/>
        <v>7</v>
      </c>
    </row>
    <row r="25" spans="1:62" s="63" customFormat="1" ht="19.8" hidden="1">
      <c r="A25" s="53"/>
      <c r="B25" s="54" t="s">
        <v>36</v>
      </c>
      <c r="C25" s="55" t="s">
        <v>88</v>
      </c>
      <c r="D25" s="56" t="s">
        <v>89</v>
      </c>
      <c r="E25" s="57" t="s">
        <v>90</v>
      </c>
      <c r="F25" s="58"/>
      <c r="G25" s="58">
        <v>0</v>
      </c>
      <c r="H25" s="59"/>
      <c r="I25" s="60"/>
      <c r="J25" s="58">
        <v>29995</v>
      </c>
      <c r="K25" s="58">
        <v>29995</v>
      </c>
      <c r="L25" s="61">
        <v>314285</v>
      </c>
      <c r="M25" s="60">
        <f t="shared" si="2"/>
        <v>9.5438853270121068E-2</v>
      </c>
      <c r="N25" s="58">
        <v>127070</v>
      </c>
      <c r="O25" s="58">
        <v>127070</v>
      </c>
      <c r="P25" s="61">
        <v>275000</v>
      </c>
      <c r="Q25" s="60">
        <f t="shared" si="8"/>
        <v>0.46207272727272725</v>
      </c>
      <c r="R25" s="58"/>
      <c r="S25" s="58"/>
      <c r="T25" s="61"/>
      <c r="U25" s="60" t="e">
        <v>#DIV/0!</v>
      </c>
      <c r="V25" s="58"/>
      <c r="W25" s="58"/>
      <c r="X25" s="61"/>
      <c r="Y25" s="60"/>
      <c r="Z25" s="58"/>
      <c r="AA25" s="58"/>
      <c r="AB25" s="61"/>
      <c r="AC25" s="60" t="e">
        <f t="shared" si="3"/>
        <v>#DIV/0!</v>
      </c>
      <c r="AD25" s="58"/>
      <c r="AE25" s="58"/>
      <c r="AF25" s="61"/>
      <c r="AG25" s="60" t="e">
        <f t="shared" si="4"/>
        <v>#DIV/0!</v>
      </c>
      <c r="AH25" s="58"/>
      <c r="AI25" s="58"/>
      <c r="AJ25" s="61"/>
      <c r="AK25" s="60"/>
      <c r="AL25" s="58"/>
      <c r="AM25" s="58"/>
      <c r="AN25" s="61"/>
      <c r="AO25" s="60"/>
      <c r="AP25" s="58"/>
      <c r="AQ25" s="58"/>
      <c r="AR25" s="61"/>
      <c r="AS25" s="60"/>
      <c r="AT25" s="58"/>
      <c r="AU25" s="58"/>
      <c r="AV25" s="61"/>
      <c r="AW25" s="60"/>
      <c r="AX25" s="58"/>
      <c r="AY25" s="58"/>
      <c r="AZ25" s="61"/>
      <c r="BA25" s="60"/>
      <c r="BB25" s="58">
        <f t="shared" si="0"/>
        <v>157065</v>
      </c>
      <c r="BC25" s="58">
        <f t="shared" si="0"/>
        <v>157065</v>
      </c>
      <c r="BD25" s="61">
        <f t="shared" si="0"/>
        <v>589285</v>
      </c>
      <c r="BE25" s="60">
        <f t="shared" si="1"/>
        <v>0.26653486852711339</v>
      </c>
      <c r="BF25" s="62">
        <f t="shared" si="5"/>
        <v>78532.5</v>
      </c>
      <c r="BJ25" s="64">
        <f t="shared" si="6"/>
        <v>2</v>
      </c>
    </row>
    <row r="26" spans="1:62" s="63" customFormat="1" ht="19.8">
      <c r="A26" s="53">
        <v>16</v>
      </c>
      <c r="B26" s="54" t="s">
        <v>36</v>
      </c>
      <c r="C26" s="55" t="s">
        <v>91</v>
      </c>
      <c r="D26" s="56" t="s">
        <v>92</v>
      </c>
      <c r="E26" s="57" t="s">
        <v>93</v>
      </c>
      <c r="F26" s="58"/>
      <c r="G26" s="58"/>
      <c r="H26" s="59"/>
      <c r="I26" s="60"/>
      <c r="J26" s="58"/>
      <c r="K26" s="58"/>
      <c r="L26" s="61"/>
      <c r="M26" s="60"/>
      <c r="N26" s="58"/>
      <c r="O26" s="58"/>
      <c r="P26" s="61"/>
      <c r="Q26" s="60"/>
      <c r="R26" s="58">
        <v>224755</v>
      </c>
      <c r="S26" s="58">
        <v>224755</v>
      </c>
      <c r="T26" s="61">
        <v>366666</v>
      </c>
      <c r="U26" s="60">
        <v>0.6129692963078115</v>
      </c>
      <c r="V26" s="58">
        <v>367130</v>
      </c>
      <c r="W26" s="58">
        <v>367130</v>
      </c>
      <c r="X26" s="61">
        <v>550000</v>
      </c>
      <c r="Y26" s="60">
        <v>0.66750909090909094</v>
      </c>
      <c r="Z26" s="58">
        <v>204160</v>
      </c>
      <c r="AA26" s="58"/>
      <c r="AB26" s="61">
        <v>550000</v>
      </c>
      <c r="AC26" s="60">
        <f t="shared" si="3"/>
        <v>0.37119999999999997</v>
      </c>
      <c r="AD26" s="58">
        <v>225545</v>
      </c>
      <c r="AE26" s="58"/>
      <c r="AF26" s="61">
        <v>550000</v>
      </c>
      <c r="AG26" s="60">
        <f t="shared" si="4"/>
        <v>0.41008181818181816</v>
      </c>
      <c r="AH26" s="58"/>
      <c r="AI26" s="58"/>
      <c r="AJ26" s="61"/>
      <c r="AK26" s="60"/>
      <c r="AL26" s="58"/>
      <c r="AM26" s="58"/>
      <c r="AN26" s="61"/>
      <c r="AO26" s="60"/>
      <c r="AP26" s="58"/>
      <c r="AQ26" s="58"/>
      <c r="AR26" s="61"/>
      <c r="AS26" s="60"/>
      <c r="AT26" s="58"/>
      <c r="AU26" s="58"/>
      <c r="AV26" s="61"/>
      <c r="AW26" s="60"/>
      <c r="AX26" s="58"/>
      <c r="AY26" s="58"/>
      <c r="AZ26" s="61"/>
      <c r="BA26" s="60"/>
      <c r="BB26" s="58">
        <f t="shared" si="0"/>
        <v>1021590</v>
      </c>
      <c r="BC26" s="58">
        <f t="shared" si="0"/>
        <v>591885</v>
      </c>
      <c r="BD26" s="61">
        <f t="shared" si="0"/>
        <v>2016666</v>
      </c>
      <c r="BE26" s="60">
        <f t="shared" si="1"/>
        <v>0.50657372118139543</v>
      </c>
      <c r="BF26" s="62">
        <f t="shared" si="5"/>
        <v>255397.5</v>
      </c>
      <c r="BJ26" s="64">
        <f t="shared" si="6"/>
        <v>4</v>
      </c>
    </row>
    <row r="27" spans="1:62" s="63" customFormat="1" ht="19.8">
      <c r="A27" s="53">
        <v>17</v>
      </c>
      <c r="B27" s="54" t="s">
        <v>44</v>
      </c>
      <c r="C27" s="55" t="s">
        <v>94</v>
      </c>
      <c r="D27" s="56" t="s">
        <v>95</v>
      </c>
      <c r="E27" s="57" t="s">
        <v>96</v>
      </c>
      <c r="F27" s="58">
        <v>466330</v>
      </c>
      <c r="G27" s="58">
        <v>466330</v>
      </c>
      <c r="H27" s="59">
        <v>550000</v>
      </c>
      <c r="I27" s="60">
        <f t="shared" si="7"/>
        <v>0.84787272727272722</v>
      </c>
      <c r="J27" s="58">
        <v>124065</v>
      </c>
      <c r="K27" s="58">
        <v>124065</v>
      </c>
      <c r="L27" s="61">
        <v>550000</v>
      </c>
      <c r="M27" s="60">
        <f t="shared" ref="M27:M89" si="14">J27/L27</f>
        <v>0.22557272727272729</v>
      </c>
      <c r="N27" s="58">
        <v>259040</v>
      </c>
      <c r="O27" s="58">
        <v>259040</v>
      </c>
      <c r="P27" s="61">
        <v>550000</v>
      </c>
      <c r="Q27" s="60">
        <f t="shared" si="8"/>
        <v>0.47098181818181817</v>
      </c>
      <c r="R27" s="58">
        <v>983120</v>
      </c>
      <c r="S27" s="58">
        <v>984120</v>
      </c>
      <c r="T27" s="61">
        <v>600000</v>
      </c>
      <c r="U27" s="60">
        <v>1.6385333333333334</v>
      </c>
      <c r="V27" s="58">
        <v>631870</v>
      </c>
      <c r="W27" s="58">
        <v>631870</v>
      </c>
      <c r="X27" s="61">
        <v>650000</v>
      </c>
      <c r="Y27" s="60">
        <v>0.97210769230769234</v>
      </c>
      <c r="Z27" s="58">
        <v>399810</v>
      </c>
      <c r="AA27" s="58"/>
      <c r="AB27" s="61">
        <v>550000</v>
      </c>
      <c r="AC27" s="60">
        <f t="shared" si="3"/>
        <v>0.72692727272727276</v>
      </c>
      <c r="AD27" s="58">
        <v>272750</v>
      </c>
      <c r="AE27" s="58"/>
      <c r="AF27" s="61">
        <v>550000</v>
      </c>
      <c r="AG27" s="60">
        <f t="shared" si="4"/>
        <v>0.49590909090909091</v>
      </c>
      <c r="AH27" s="58"/>
      <c r="AI27" s="58"/>
      <c r="AJ27" s="61"/>
      <c r="AK27" s="60" t="e">
        <f t="shared" si="9"/>
        <v>#DIV/0!</v>
      </c>
      <c r="AL27" s="58"/>
      <c r="AM27" s="58"/>
      <c r="AN27" s="61"/>
      <c r="AO27" s="60" t="e">
        <f t="shared" si="10"/>
        <v>#DIV/0!</v>
      </c>
      <c r="AP27" s="58"/>
      <c r="AQ27" s="58"/>
      <c r="AR27" s="61"/>
      <c r="AS27" s="60" t="e">
        <f t="shared" si="11"/>
        <v>#DIV/0!</v>
      </c>
      <c r="AT27" s="58"/>
      <c r="AU27" s="58"/>
      <c r="AV27" s="61"/>
      <c r="AW27" s="60" t="e">
        <f t="shared" si="12"/>
        <v>#DIV/0!</v>
      </c>
      <c r="AX27" s="58"/>
      <c r="AY27" s="58"/>
      <c r="AZ27" s="61"/>
      <c r="BA27" s="60" t="e">
        <f t="shared" si="13"/>
        <v>#DIV/0!</v>
      </c>
      <c r="BB27" s="58">
        <f t="shared" si="0"/>
        <v>3136985</v>
      </c>
      <c r="BC27" s="58">
        <f t="shared" si="0"/>
        <v>2465425</v>
      </c>
      <c r="BD27" s="61">
        <f t="shared" si="0"/>
        <v>4000000</v>
      </c>
      <c r="BE27" s="60">
        <f t="shared" si="1"/>
        <v>0.78424625000000003</v>
      </c>
      <c r="BF27" s="62">
        <f t="shared" si="5"/>
        <v>448140.71428571426</v>
      </c>
      <c r="BJ27" s="64">
        <f t="shared" si="6"/>
        <v>7</v>
      </c>
    </row>
    <row r="28" spans="1:62" s="63" customFormat="1" ht="19.8">
      <c r="A28" s="53">
        <v>18</v>
      </c>
      <c r="B28" s="54" t="s">
        <v>70</v>
      </c>
      <c r="C28" s="55" t="s">
        <v>97</v>
      </c>
      <c r="D28" s="56" t="s">
        <v>98</v>
      </c>
      <c r="E28" s="57" t="s">
        <v>99</v>
      </c>
      <c r="F28" s="58">
        <v>1204930</v>
      </c>
      <c r="G28" s="58">
        <v>1204930</v>
      </c>
      <c r="H28" s="59">
        <v>900000</v>
      </c>
      <c r="I28" s="60">
        <f t="shared" si="7"/>
        <v>1.3388111111111112</v>
      </c>
      <c r="J28" s="58">
        <v>465425</v>
      </c>
      <c r="K28" s="58">
        <v>465425</v>
      </c>
      <c r="L28" s="61">
        <v>900000</v>
      </c>
      <c r="M28" s="60">
        <f t="shared" si="14"/>
        <v>0.51713888888888893</v>
      </c>
      <c r="N28" s="58">
        <v>1029740</v>
      </c>
      <c r="O28" s="58">
        <v>953145</v>
      </c>
      <c r="P28" s="61">
        <v>900000</v>
      </c>
      <c r="Q28" s="60">
        <f t="shared" si="8"/>
        <v>1.1441555555555556</v>
      </c>
      <c r="R28" s="58">
        <v>2143675</v>
      </c>
      <c r="S28" s="58">
        <v>2143675</v>
      </c>
      <c r="T28" s="61">
        <v>900000</v>
      </c>
      <c r="U28" s="60">
        <v>2.3818611111111112</v>
      </c>
      <c r="V28" s="58">
        <v>924245</v>
      </c>
      <c r="W28" s="58">
        <v>924245</v>
      </c>
      <c r="X28" s="61">
        <v>1150000</v>
      </c>
      <c r="Y28" s="60">
        <v>0.8036913043478261</v>
      </c>
      <c r="Z28" s="58">
        <v>1165820</v>
      </c>
      <c r="AA28" s="58"/>
      <c r="AB28" s="61">
        <v>1150000</v>
      </c>
      <c r="AC28" s="60">
        <f t="shared" si="3"/>
        <v>1.0137565217391304</v>
      </c>
      <c r="AD28" s="58">
        <v>345255</v>
      </c>
      <c r="AE28" s="58"/>
      <c r="AF28" s="61">
        <v>1050000</v>
      </c>
      <c r="AG28" s="60">
        <f t="shared" si="4"/>
        <v>0.32881428571428573</v>
      </c>
      <c r="AH28" s="58"/>
      <c r="AI28" s="58"/>
      <c r="AJ28" s="61"/>
      <c r="AK28" s="60" t="e">
        <f t="shared" si="9"/>
        <v>#DIV/0!</v>
      </c>
      <c r="AL28" s="58"/>
      <c r="AM28" s="58"/>
      <c r="AN28" s="61"/>
      <c r="AO28" s="60" t="e">
        <f t="shared" si="10"/>
        <v>#DIV/0!</v>
      </c>
      <c r="AP28" s="58"/>
      <c r="AQ28" s="58"/>
      <c r="AR28" s="61"/>
      <c r="AS28" s="60" t="e">
        <f t="shared" si="11"/>
        <v>#DIV/0!</v>
      </c>
      <c r="AT28" s="58"/>
      <c r="AU28" s="58"/>
      <c r="AV28" s="61"/>
      <c r="AW28" s="60" t="e">
        <f t="shared" si="12"/>
        <v>#DIV/0!</v>
      </c>
      <c r="AX28" s="58"/>
      <c r="AY28" s="58"/>
      <c r="AZ28" s="61"/>
      <c r="BA28" s="60" t="e">
        <f t="shared" si="13"/>
        <v>#DIV/0!</v>
      </c>
      <c r="BB28" s="58">
        <f t="shared" si="0"/>
        <v>7279090</v>
      </c>
      <c r="BC28" s="58">
        <f t="shared" si="0"/>
        <v>5691420</v>
      </c>
      <c r="BD28" s="61">
        <f t="shared" si="0"/>
        <v>6950000</v>
      </c>
      <c r="BE28" s="60">
        <f t="shared" si="1"/>
        <v>1.0473510791366907</v>
      </c>
      <c r="BF28" s="62">
        <f t="shared" si="5"/>
        <v>1039870</v>
      </c>
      <c r="BJ28" s="64">
        <f t="shared" si="6"/>
        <v>7</v>
      </c>
    </row>
    <row r="29" spans="1:62" s="63" customFormat="1" ht="19.8">
      <c r="A29" s="53">
        <v>19</v>
      </c>
      <c r="B29" s="54" t="s">
        <v>70</v>
      </c>
      <c r="C29" s="55" t="s">
        <v>100</v>
      </c>
      <c r="D29" s="56" t="s">
        <v>101</v>
      </c>
      <c r="E29" s="57" t="s">
        <v>80</v>
      </c>
      <c r="F29" s="58">
        <v>739540</v>
      </c>
      <c r="G29" s="58">
        <v>739540</v>
      </c>
      <c r="H29" s="59">
        <v>1000000</v>
      </c>
      <c r="I29" s="60">
        <f t="shared" si="7"/>
        <v>0.73953999999999998</v>
      </c>
      <c r="J29" s="58">
        <v>398850</v>
      </c>
      <c r="K29" s="58">
        <v>398850</v>
      </c>
      <c r="L29" s="61">
        <v>1000000</v>
      </c>
      <c r="M29" s="60">
        <f t="shared" si="14"/>
        <v>0.39884999999999998</v>
      </c>
      <c r="N29" s="58">
        <v>1204855</v>
      </c>
      <c r="O29" s="58">
        <v>1204855</v>
      </c>
      <c r="P29" s="61">
        <v>900000</v>
      </c>
      <c r="Q29" s="60">
        <f t="shared" si="8"/>
        <v>1.3387277777777777</v>
      </c>
      <c r="R29" s="58">
        <v>2818930</v>
      </c>
      <c r="S29" s="58">
        <v>2818930</v>
      </c>
      <c r="T29" s="61">
        <v>900000</v>
      </c>
      <c r="U29" s="60">
        <v>3.1321444444444446</v>
      </c>
      <c r="V29" s="58">
        <v>1103515</v>
      </c>
      <c r="W29" s="58">
        <v>1103515</v>
      </c>
      <c r="X29" s="61">
        <v>1100000</v>
      </c>
      <c r="Y29" s="60">
        <v>1.0031954545454544</v>
      </c>
      <c r="Z29" s="58">
        <v>856950</v>
      </c>
      <c r="AA29" s="58"/>
      <c r="AB29" s="61">
        <v>1100000</v>
      </c>
      <c r="AC29" s="60">
        <f t="shared" si="3"/>
        <v>0.7790454545454546</v>
      </c>
      <c r="AD29" s="58">
        <v>815550</v>
      </c>
      <c r="AE29" s="58"/>
      <c r="AF29" s="61">
        <v>1000000</v>
      </c>
      <c r="AG29" s="60">
        <f t="shared" si="4"/>
        <v>0.81555</v>
      </c>
      <c r="AH29" s="58"/>
      <c r="AI29" s="58"/>
      <c r="AJ29" s="61"/>
      <c r="AK29" s="60" t="e">
        <f t="shared" si="9"/>
        <v>#DIV/0!</v>
      </c>
      <c r="AL29" s="58"/>
      <c r="AM29" s="58"/>
      <c r="AN29" s="61"/>
      <c r="AO29" s="60" t="e">
        <f t="shared" si="10"/>
        <v>#DIV/0!</v>
      </c>
      <c r="AP29" s="58"/>
      <c r="AQ29" s="58"/>
      <c r="AR29" s="61"/>
      <c r="AS29" s="60" t="e">
        <f t="shared" si="11"/>
        <v>#DIV/0!</v>
      </c>
      <c r="AT29" s="58"/>
      <c r="AU29" s="58"/>
      <c r="AV29" s="61"/>
      <c r="AW29" s="60" t="e">
        <f t="shared" si="12"/>
        <v>#DIV/0!</v>
      </c>
      <c r="AX29" s="58"/>
      <c r="AY29" s="58"/>
      <c r="AZ29" s="61"/>
      <c r="BA29" s="60" t="e">
        <f t="shared" si="13"/>
        <v>#DIV/0!</v>
      </c>
      <c r="BB29" s="58">
        <f t="shared" si="0"/>
        <v>7938190</v>
      </c>
      <c r="BC29" s="58">
        <f t="shared" si="0"/>
        <v>6265690</v>
      </c>
      <c r="BD29" s="61">
        <f t="shared" si="0"/>
        <v>7000000</v>
      </c>
      <c r="BE29" s="60">
        <f t="shared" si="1"/>
        <v>1.1340271428571429</v>
      </c>
      <c r="BF29" s="62">
        <f t="shared" si="5"/>
        <v>1134027.142857143</v>
      </c>
      <c r="BJ29" s="64">
        <f t="shared" si="6"/>
        <v>7</v>
      </c>
    </row>
    <row r="30" spans="1:62" s="63" customFormat="1" ht="19.8">
      <c r="A30" s="53">
        <v>20</v>
      </c>
      <c r="B30" s="54" t="s">
        <v>70</v>
      </c>
      <c r="C30" s="55" t="s">
        <v>102</v>
      </c>
      <c r="D30" s="56" t="s">
        <v>103</v>
      </c>
      <c r="E30" s="57">
        <v>44341</v>
      </c>
      <c r="F30" s="58">
        <v>2600685</v>
      </c>
      <c r="G30" s="58">
        <v>2600685</v>
      </c>
      <c r="H30" s="59">
        <v>6100000</v>
      </c>
      <c r="I30" s="60">
        <f t="shared" si="7"/>
        <v>0.42634180327868854</v>
      </c>
      <c r="J30" s="58">
        <v>4793975</v>
      </c>
      <c r="K30" s="58">
        <v>4793975</v>
      </c>
      <c r="L30" s="61">
        <v>6100000</v>
      </c>
      <c r="M30" s="60">
        <f t="shared" si="14"/>
        <v>0.78589754098360654</v>
      </c>
      <c r="N30" s="58">
        <v>6303835</v>
      </c>
      <c r="O30" s="58">
        <v>6303835</v>
      </c>
      <c r="P30" s="61">
        <v>6250000</v>
      </c>
      <c r="Q30" s="60">
        <f t="shared" si="8"/>
        <v>1.0086136000000001</v>
      </c>
      <c r="R30" s="58">
        <v>7640490</v>
      </c>
      <c r="S30" s="58">
        <v>764490</v>
      </c>
      <c r="T30" s="61">
        <v>6500000</v>
      </c>
      <c r="U30" s="60">
        <v>1.1754599999999999</v>
      </c>
      <c r="V30" s="58">
        <v>6667705</v>
      </c>
      <c r="W30" s="58">
        <v>6629210</v>
      </c>
      <c r="X30" s="61">
        <v>6500000</v>
      </c>
      <c r="Y30" s="60">
        <v>1.0258007692307691</v>
      </c>
      <c r="Z30" s="58">
        <v>5962830</v>
      </c>
      <c r="AA30" s="58"/>
      <c r="AB30" s="61">
        <v>6300000</v>
      </c>
      <c r="AC30" s="60">
        <f t="shared" si="3"/>
        <v>0.94648095238095242</v>
      </c>
      <c r="AD30" s="58">
        <v>2257810</v>
      </c>
      <c r="AE30" s="58"/>
      <c r="AF30" s="61">
        <v>6200000</v>
      </c>
      <c r="AG30" s="60">
        <f t="shared" si="4"/>
        <v>0.36416290322580647</v>
      </c>
      <c r="AH30" s="58"/>
      <c r="AI30" s="58"/>
      <c r="AJ30" s="61"/>
      <c r="AK30" s="60" t="e">
        <f t="shared" si="9"/>
        <v>#DIV/0!</v>
      </c>
      <c r="AL30" s="58"/>
      <c r="AM30" s="58"/>
      <c r="AN30" s="61"/>
      <c r="AO30" s="60" t="e">
        <f t="shared" si="10"/>
        <v>#DIV/0!</v>
      </c>
      <c r="AP30" s="58"/>
      <c r="AQ30" s="58"/>
      <c r="AR30" s="61"/>
      <c r="AS30" s="60" t="e">
        <f t="shared" si="11"/>
        <v>#DIV/0!</v>
      </c>
      <c r="AT30" s="58"/>
      <c r="AU30" s="58"/>
      <c r="AV30" s="61"/>
      <c r="AW30" s="60" t="e">
        <f t="shared" si="12"/>
        <v>#DIV/0!</v>
      </c>
      <c r="AX30" s="58"/>
      <c r="AY30" s="58"/>
      <c r="AZ30" s="61"/>
      <c r="BA30" s="60" t="e">
        <f t="shared" si="13"/>
        <v>#DIV/0!</v>
      </c>
      <c r="BB30" s="58">
        <f t="shared" si="0"/>
        <v>36227330</v>
      </c>
      <c r="BC30" s="58">
        <f t="shared" si="0"/>
        <v>21092195</v>
      </c>
      <c r="BD30" s="61">
        <f t="shared" si="0"/>
        <v>43950000</v>
      </c>
      <c r="BE30" s="60">
        <f t="shared" si="1"/>
        <v>0.8242850967007963</v>
      </c>
      <c r="BF30" s="62">
        <f t="shared" si="5"/>
        <v>5175332.8571428573</v>
      </c>
      <c r="BJ30" s="64">
        <f t="shared" si="6"/>
        <v>7</v>
      </c>
    </row>
    <row r="31" spans="1:62" s="63" customFormat="1" ht="19.8">
      <c r="A31" s="53">
        <v>21</v>
      </c>
      <c r="B31" s="54" t="s">
        <v>40</v>
      </c>
      <c r="C31" s="55" t="s">
        <v>104</v>
      </c>
      <c r="D31" s="56" t="s">
        <v>105</v>
      </c>
      <c r="E31" s="57" t="s">
        <v>106</v>
      </c>
      <c r="F31" s="58"/>
      <c r="G31" s="58"/>
      <c r="H31" s="59"/>
      <c r="I31" s="60"/>
      <c r="J31" s="58"/>
      <c r="K31" s="58"/>
      <c r="L31" s="61"/>
      <c r="M31" s="60"/>
      <c r="N31" s="58"/>
      <c r="O31" s="58"/>
      <c r="P31" s="61"/>
      <c r="Q31" s="60"/>
      <c r="R31" s="58">
        <v>71075</v>
      </c>
      <c r="S31" s="58">
        <v>71075</v>
      </c>
      <c r="T31" s="61">
        <v>183333</v>
      </c>
      <c r="U31" s="60">
        <v>0.38768252305913281</v>
      </c>
      <c r="V31" s="58">
        <v>335615</v>
      </c>
      <c r="W31" s="58">
        <v>335615</v>
      </c>
      <c r="X31" s="61">
        <v>550000</v>
      </c>
      <c r="Y31" s="60">
        <v>0.61020909090909092</v>
      </c>
      <c r="Z31" s="58">
        <v>442635</v>
      </c>
      <c r="AA31" s="58"/>
      <c r="AB31" s="61">
        <v>550000</v>
      </c>
      <c r="AC31" s="60">
        <f t="shared" si="3"/>
        <v>0.80479090909090911</v>
      </c>
      <c r="AD31" s="58">
        <v>188750</v>
      </c>
      <c r="AE31" s="58"/>
      <c r="AF31" s="61">
        <v>550000</v>
      </c>
      <c r="AG31" s="60">
        <f t="shared" si="4"/>
        <v>0.3431818181818182</v>
      </c>
      <c r="AH31" s="58"/>
      <c r="AI31" s="58"/>
      <c r="AJ31" s="61"/>
      <c r="AK31" s="60"/>
      <c r="AL31" s="58"/>
      <c r="AM31" s="58"/>
      <c r="AN31" s="61"/>
      <c r="AO31" s="60"/>
      <c r="AP31" s="58"/>
      <c r="AQ31" s="58"/>
      <c r="AR31" s="61"/>
      <c r="AS31" s="60"/>
      <c r="AT31" s="58"/>
      <c r="AU31" s="58"/>
      <c r="AV31" s="61"/>
      <c r="AW31" s="60"/>
      <c r="AX31" s="58"/>
      <c r="AY31" s="58"/>
      <c r="AZ31" s="61"/>
      <c r="BA31" s="60"/>
      <c r="BB31" s="58">
        <f t="shared" si="0"/>
        <v>1038075</v>
      </c>
      <c r="BC31" s="58">
        <f t="shared" si="0"/>
        <v>406690</v>
      </c>
      <c r="BD31" s="61">
        <f t="shared" si="0"/>
        <v>1833333</v>
      </c>
      <c r="BE31" s="60">
        <f t="shared" si="1"/>
        <v>0.56622283022233277</v>
      </c>
      <c r="BF31" s="62">
        <f t="shared" si="5"/>
        <v>259518.75</v>
      </c>
      <c r="BJ31" s="64">
        <f t="shared" si="6"/>
        <v>4</v>
      </c>
    </row>
    <row r="32" spans="1:62" s="63" customFormat="1" ht="19.8">
      <c r="A32" s="53">
        <v>22</v>
      </c>
      <c r="B32" s="54" t="s">
        <v>81</v>
      </c>
      <c r="C32" s="55" t="s">
        <v>107</v>
      </c>
      <c r="D32" s="56" t="s">
        <v>108</v>
      </c>
      <c r="E32" s="57">
        <v>44685</v>
      </c>
      <c r="F32" s="58">
        <v>1209815</v>
      </c>
      <c r="G32" s="58">
        <v>1209815</v>
      </c>
      <c r="H32" s="59">
        <v>1200000</v>
      </c>
      <c r="I32" s="60">
        <f t="shared" si="7"/>
        <v>1.0081791666666666</v>
      </c>
      <c r="J32" s="58">
        <v>1209095</v>
      </c>
      <c r="K32" s="58">
        <v>1209905</v>
      </c>
      <c r="L32" s="61">
        <v>1200000</v>
      </c>
      <c r="M32" s="60">
        <f t="shared" si="14"/>
        <v>1.0075791666666667</v>
      </c>
      <c r="N32" s="58">
        <v>1201105</v>
      </c>
      <c r="O32" s="58">
        <v>1201105</v>
      </c>
      <c r="P32" s="61">
        <v>1200000</v>
      </c>
      <c r="Q32" s="60">
        <f t="shared" si="8"/>
        <v>1.0009208333333333</v>
      </c>
      <c r="R32" s="58">
        <v>1254320</v>
      </c>
      <c r="S32" s="58">
        <v>1254320</v>
      </c>
      <c r="T32" s="61">
        <v>1350000</v>
      </c>
      <c r="U32" s="60">
        <v>0.92912592592592591</v>
      </c>
      <c r="V32" s="58">
        <v>626980</v>
      </c>
      <c r="W32" s="58">
        <v>626980</v>
      </c>
      <c r="X32" s="61">
        <v>1350000</v>
      </c>
      <c r="Y32" s="60">
        <v>0.46442962962962964</v>
      </c>
      <c r="Z32" s="58">
        <v>599910</v>
      </c>
      <c r="AA32" s="58"/>
      <c r="AB32" s="61">
        <v>1250000</v>
      </c>
      <c r="AC32" s="60">
        <f t="shared" si="3"/>
        <v>0.47992800000000002</v>
      </c>
      <c r="AD32" s="58">
        <v>1211295</v>
      </c>
      <c r="AE32" s="58"/>
      <c r="AF32" s="61">
        <v>1150000</v>
      </c>
      <c r="AG32" s="60">
        <f t="shared" si="4"/>
        <v>1.0532999999999999</v>
      </c>
      <c r="AH32" s="58"/>
      <c r="AI32" s="58"/>
      <c r="AJ32" s="61"/>
      <c r="AK32" s="60" t="e">
        <f t="shared" si="9"/>
        <v>#DIV/0!</v>
      </c>
      <c r="AL32" s="58"/>
      <c r="AM32" s="58"/>
      <c r="AN32" s="61"/>
      <c r="AO32" s="60" t="e">
        <f t="shared" si="10"/>
        <v>#DIV/0!</v>
      </c>
      <c r="AP32" s="58"/>
      <c r="AQ32" s="58"/>
      <c r="AR32" s="61"/>
      <c r="AS32" s="60" t="e">
        <f t="shared" si="11"/>
        <v>#DIV/0!</v>
      </c>
      <c r="AT32" s="58"/>
      <c r="AU32" s="58"/>
      <c r="AV32" s="61"/>
      <c r="AW32" s="60" t="e">
        <f t="shared" si="12"/>
        <v>#DIV/0!</v>
      </c>
      <c r="AX32" s="58"/>
      <c r="AY32" s="58"/>
      <c r="AZ32" s="61"/>
      <c r="BA32" s="60" t="e">
        <f t="shared" si="13"/>
        <v>#DIV/0!</v>
      </c>
      <c r="BB32" s="58">
        <f t="shared" si="0"/>
        <v>7312520</v>
      </c>
      <c r="BC32" s="58">
        <f t="shared" si="0"/>
        <v>5502125</v>
      </c>
      <c r="BD32" s="61">
        <f t="shared" si="0"/>
        <v>8700000</v>
      </c>
      <c r="BE32" s="60">
        <f t="shared" si="1"/>
        <v>0.84051954022988506</v>
      </c>
      <c r="BF32" s="62">
        <f t="shared" si="5"/>
        <v>1044645.7142857143</v>
      </c>
      <c r="BJ32" s="64">
        <f t="shared" si="6"/>
        <v>7</v>
      </c>
    </row>
    <row r="33" spans="1:62" s="63" customFormat="1" ht="19.8">
      <c r="A33" s="53">
        <v>23</v>
      </c>
      <c r="B33" s="54" t="s">
        <v>74</v>
      </c>
      <c r="C33" s="55" t="s">
        <v>109</v>
      </c>
      <c r="D33" s="56" t="s">
        <v>110</v>
      </c>
      <c r="E33" s="57">
        <v>45043</v>
      </c>
      <c r="F33" s="58">
        <v>738575</v>
      </c>
      <c r="G33" s="58">
        <v>738575</v>
      </c>
      <c r="H33" s="59">
        <v>1000000</v>
      </c>
      <c r="I33" s="60">
        <f t="shared" si="7"/>
        <v>0.73857499999999998</v>
      </c>
      <c r="J33" s="58">
        <v>346440</v>
      </c>
      <c r="K33" s="58">
        <v>346440</v>
      </c>
      <c r="L33" s="61">
        <v>1000000</v>
      </c>
      <c r="M33" s="60">
        <f t="shared" si="14"/>
        <v>0.34644000000000003</v>
      </c>
      <c r="N33" s="58">
        <v>941445</v>
      </c>
      <c r="O33" s="58">
        <v>941445</v>
      </c>
      <c r="P33" s="61">
        <v>900000</v>
      </c>
      <c r="Q33" s="60">
        <f t="shared" si="8"/>
        <v>1.0460499999999999</v>
      </c>
      <c r="R33" s="58">
        <v>1350450</v>
      </c>
      <c r="S33" s="58">
        <v>1350450</v>
      </c>
      <c r="T33" s="61">
        <v>1000000</v>
      </c>
      <c r="U33" s="60">
        <v>1.3504499999999999</v>
      </c>
      <c r="V33" s="58">
        <v>1396965</v>
      </c>
      <c r="W33" s="58">
        <v>1396965</v>
      </c>
      <c r="X33" s="61">
        <v>1000000</v>
      </c>
      <c r="Y33" s="60">
        <v>1.396965</v>
      </c>
      <c r="Z33" s="58">
        <v>608480</v>
      </c>
      <c r="AA33" s="58"/>
      <c r="AB33" s="61">
        <v>1000000</v>
      </c>
      <c r="AC33" s="60">
        <f t="shared" si="3"/>
        <v>0.60848000000000002</v>
      </c>
      <c r="AD33" s="58">
        <v>916735</v>
      </c>
      <c r="AE33" s="58"/>
      <c r="AF33" s="61">
        <v>900000</v>
      </c>
      <c r="AG33" s="60">
        <f t="shared" si="4"/>
        <v>1.0185944444444444</v>
      </c>
      <c r="AH33" s="58"/>
      <c r="AI33" s="58"/>
      <c r="AJ33" s="61"/>
      <c r="AK33" s="60" t="e">
        <f t="shared" si="9"/>
        <v>#DIV/0!</v>
      </c>
      <c r="AL33" s="58"/>
      <c r="AM33" s="58"/>
      <c r="AN33" s="61"/>
      <c r="AO33" s="60" t="e">
        <f t="shared" si="10"/>
        <v>#DIV/0!</v>
      </c>
      <c r="AP33" s="58"/>
      <c r="AQ33" s="58"/>
      <c r="AR33" s="61"/>
      <c r="AS33" s="60" t="e">
        <f t="shared" si="11"/>
        <v>#DIV/0!</v>
      </c>
      <c r="AT33" s="58"/>
      <c r="AU33" s="58"/>
      <c r="AV33" s="61"/>
      <c r="AW33" s="60" t="e">
        <f t="shared" si="12"/>
        <v>#DIV/0!</v>
      </c>
      <c r="AX33" s="58"/>
      <c r="AY33" s="58"/>
      <c r="AZ33" s="61"/>
      <c r="BA33" s="60" t="e">
        <f t="shared" si="13"/>
        <v>#DIV/0!</v>
      </c>
      <c r="BB33" s="58">
        <f t="shared" si="0"/>
        <v>6299090</v>
      </c>
      <c r="BC33" s="58">
        <f t="shared" si="0"/>
        <v>4773875</v>
      </c>
      <c r="BD33" s="61">
        <f t="shared" si="0"/>
        <v>6800000</v>
      </c>
      <c r="BE33" s="60">
        <f t="shared" si="1"/>
        <v>0.92633676470588233</v>
      </c>
      <c r="BF33" s="62">
        <f t="shared" si="5"/>
        <v>899870</v>
      </c>
      <c r="BJ33" s="64">
        <f t="shared" si="6"/>
        <v>7</v>
      </c>
    </row>
    <row r="34" spans="1:62" s="63" customFormat="1" ht="19.8" hidden="1">
      <c r="A34" s="53"/>
      <c r="B34" s="54" t="s">
        <v>111</v>
      </c>
      <c r="C34" s="55" t="s">
        <v>112</v>
      </c>
      <c r="D34" s="56" t="s">
        <v>113</v>
      </c>
      <c r="E34" s="57" t="s">
        <v>114</v>
      </c>
      <c r="F34" s="58"/>
      <c r="G34" s="58">
        <v>0</v>
      </c>
      <c r="H34" s="59"/>
      <c r="I34" s="60"/>
      <c r="J34" s="58">
        <v>45190</v>
      </c>
      <c r="K34" s="58">
        <v>45190</v>
      </c>
      <c r="L34" s="61">
        <v>451785</v>
      </c>
      <c r="M34" s="60">
        <f t="shared" si="14"/>
        <v>0.10002545458569895</v>
      </c>
      <c r="N34" s="58"/>
      <c r="O34" s="58">
        <v>0</v>
      </c>
      <c r="P34" s="61"/>
      <c r="Q34" s="60" t="e">
        <f t="shared" si="8"/>
        <v>#DIV/0!</v>
      </c>
      <c r="R34" s="58"/>
      <c r="S34" s="58">
        <v>0</v>
      </c>
      <c r="T34" s="61"/>
      <c r="U34" s="60" t="e">
        <v>#DIV/0!</v>
      </c>
      <c r="V34" s="58"/>
      <c r="W34" s="58"/>
      <c r="X34" s="61"/>
      <c r="Y34" s="60"/>
      <c r="Z34" s="58"/>
      <c r="AA34" s="58"/>
      <c r="AB34" s="61"/>
      <c r="AC34" s="60" t="e">
        <f t="shared" si="3"/>
        <v>#DIV/0!</v>
      </c>
      <c r="AD34" s="58"/>
      <c r="AE34" s="58"/>
      <c r="AF34" s="61"/>
      <c r="AG34" s="60" t="e">
        <f t="shared" si="4"/>
        <v>#DIV/0!</v>
      </c>
      <c r="AH34" s="58"/>
      <c r="AI34" s="58"/>
      <c r="AJ34" s="61"/>
      <c r="AK34" s="60"/>
      <c r="AL34" s="58"/>
      <c r="AM34" s="58"/>
      <c r="AN34" s="61"/>
      <c r="AO34" s="60"/>
      <c r="AP34" s="58"/>
      <c r="AQ34" s="58"/>
      <c r="AR34" s="61"/>
      <c r="AS34" s="60"/>
      <c r="AT34" s="58"/>
      <c r="AU34" s="58"/>
      <c r="AV34" s="61"/>
      <c r="AW34" s="60"/>
      <c r="AX34" s="58"/>
      <c r="AY34" s="58"/>
      <c r="AZ34" s="61"/>
      <c r="BA34" s="60"/>
      <c r="BB34" s="58">
        <f t="shared" si="0"/>
        <v>45190</v>
      </c>
      <c r="BC34" s="58">
        <f t="shared" si="0"/>
        <v>45190</v>
      </c>
      <c r="BD34" s="61">
        <f t="shared" si="0"/>
        <v>451785</v>
      </c>
      <c r="BE34" s="60">
        <f t="shared" si="1"/>
        <v>0.10002545458569895</v>
      </c>
      <c r="BF34" s="62">
        <f t="shared" si="5"/>
        <v>45190</v>
      </c>
      <c r="BJ34" s="64">
        <f t="shared" si="6"/>
        <v>1</v>
      </c>
    </row>
    <row r="35" spans="1:62" s="63" customFormat="1" ht="19.8">
      <c r="A35" s="53">
        <v>24</v>
      </c>
      <c r="B35" s="54" t="s">
        <v>111</v>
      </c>
      <c r="C35" s="55" t="s">
        <v>115</v>
      </c>
      <c r="D35" s="56" t="s">
        <v>116</v>
      </c>
      <c r="E35" s="57" t="s">
        <v>117</v>
      </c>
      <c r="F35" s="58"/>
      <c r="G35" s="58"/>
      <c r="H35" s="59"/>
      <c r="I35" s="60"/>
      <c r="J35" s="58"/>
      <c r="K35" s="58"/>
      <c r="L35" s="61"/>
      <c r="M35" s="60"/>
      <c r="N35" s="58"/>
      <c r="O35" s="58"/>
      <c r="P35" s="61"/>
      <c r="Q35" s="60"/>
      <c r="R35" s="58">
        <v>36890</v>
      </c>
      <c r="S35" s="58">
        <v>36890</v>
      </c>
      <c r="T35" s="61">
        <v>146666</v>
      </c>
      <c r="U35" s="60">
        <v>0.25152387056304804</v>
      </c>
      <c r="V35" s="58">
        <v>359625</v>
      </c>
      <c r="W35" s="58">
        <v>359625</v>
      </c>
      <c r="X35" s="61">
        <v>550000</v>
      </c>
      <c r="Y35" s="60">
        <v>0.65386363636363631</v>
      </c>
      <c r="Z35" s="58">
        <v>276455</v>
      </c>
      <c r="AA35" s="58"/>
      <c r="AB35" s="61">
        <v>550000</v>
      </c>
      <c r="AC35" s="60">
        <f t="shared" si="3"/>
        <v>0.50264545454545451</v>
      </c>
      <c r="AD35" s="58">
        <v>106670</v>
      </c>
      <c r="AE35" s="58"/>
      <c r="AF35" s="61">
        <v>550000</v>
      </c>
      <c r="AG35" s="60">
        <f t="shared" si="4"/>
        <v>0.19394545454545453</v>
      </c>
      <c r="AH35" s="58"/>
      <c r="AI35" s="58"/>
      <c r="AJ35" s="61"/>
      <c r="AK35" s="60"/>
      <c r="AL35" s="58"/>
      <c r="AM35" s="58"/>
      <c r="AN35" s="61"/>
      <c r="AO35" s="60"/>
      <c r="AP35" s="58"/>
      <c r="AQ35" s="58"/>
      <c r="AR35" s="61"/>
      <c r="AS35" s="60"/>
      <c r="AT35" s="58"/>
      <c r="AU35" s="58"/>
      <c r="AV35" s="61"/>
      <c r="AW35" s="60"/>
      <c r="AX35" s="58"/>
      <c r="AY35" s="58"/>
      <c r="AZ35" s="61"/>
      <c r="BA35" s="60"/>
      <c r="BB35" s="58">
        <f t="shared" si="0"/>
        <v>779640</v>
      </c>
      <c r="BC35" s="58">
        <f t="shared" si="0"/>
        <v>396515</v>
      </c>
      <c r="BD35" s="61">
        <f t="shared" si="0"/>
        <v>1796666</v>
      </c>
      <c r="BE35" s="60">
        <f t="shared" si="1"/>
        <v>0.43393708123824909</v>
      </c>
      <c r="BF35" s="62">
        <f t="shared" si="5"/>
        <v>194910</v>
      </c>
      <c r="BJ35" s="64">
        <f t="shared" si="6"/>
        <v>4</v>
      </c>
    </row>
    <row r="36" spans="1:62" s="63" customFormat="1" ht="19.8">
      <c r="A36" s="53">
        <v>25</v>
      </c>
      <c r="B36" s="54" t="s">
        <v>74</v>
      </c>
      <c r="C36" s="55" t="s">
        <v>118</v>
      </c>
      <c r="D36" s="56" t="s">
        <v>119</v>
      </c>
      <c r="E36" s="57" t="s">
        <v>120</v>
      </c>
      <c r="F36" s="58"/>
      <c r="G36" s="58"/>
      <c r="H36" s="59"/>
      <c r="I36" s="60"/>
      <c r="J36" s="58">
        <v>28995</v>
      </c>
      <c r="K36" s="58">
        <v>28995</v>
      </c>
      <c r="L36" s="61">
        <v>235714</v>
      </c>
      <c r="M36" s="60">
        <f t="shared" si="14"/>
        <v>0.12300924001120002</v>
      </c>
      <c r="N36" s="58">
        <v>168155</v>
      </c>
      <c r="O36" s="58">
        <v>168155</v>
      </c>
      <c r="P36" s="61">
        <v>550000</v>
      </c>
      <c r="Q36" s="60">
        <f t="shared" si="8"/>
        <v>0.30573636363636364</v>
      </c>
      <c r="R36" s="58">
        <v>334320</v>
      </c>
      <c r="S36" s="58">
        <v>334320</v>
      </c>
      <c r="T36" s="61">
        <v>550000</v>
      </c>
      <c r="U36" s="60">
        <v>0.60785454545454543</v>
      </c>
      <c r="V36" s="58">
        <v>158975</v>
      </c>
      <c r="W36" s="58">
        <v>158975</v>
      </c>
      <c r="X36" s="61">
        <v>550000</v>
      </c>
      <c r="Y36" s="60">
        <v>0.28904545454545455</v>
      </c>
      <c r="Z36" s="58">
        <v>114465</v>
      </c>
      <c r="AA36" s="58"/>
      <c r="AB36" s="61">
        <v>550000</v>
      </c>
      <c r="AC36" s="60">
        <f t="shared" si="3"/>
        <v>0.20811818181818181</v>
      </c>
      <c r="AD36" s="58">
        <v>125370</v>
      </c>
      <c r="AE36" s="58"/>
      <c r="AF36" s="61">
        <v>550000</v>
      </c>
      <c r="AG36" s="60">
        <f t="shared" si="4"/>
        <v>0.22794545454545453</v>
      </c>
      <c r="AH36" s="58"/>
      <c r="AI36" s="58"/>
      <c r="AJ36" s="61"/>
      <c r="AK36" s="60"/>
      <c r="AL36" s="58"/>
      <c r="AM36" s="58"/>
      <c r="AN36" s="61"/>
      <c r="AO36" s="60"/>
      <c r="AP36" s="58"/>
      <c r="AQ36" s="58"/>
      <c r="AR36" s="61"/>
      <c r="AS36" s="60"/>
      <c r="AT36" s="58"/>
      <c r="AU36" s="58"/>
      <c r="AV36" s="61"/>
      <c r="AW36" s="60"/>
      <c r="AX36" s="58"/>
      <c r="AY36" s="58"/>
      <c r="AZ36" s="61"/>
      <c r="BA36" s="60"/>
      <c r="BB36" s="58">
        <f t="shared" si="0"/>
        <v>930280</v>
      </c>
      <c r="BC36" s="58">
        <f t="shared" si="0"/>
        <v>690445</v>
      </c>
      <c r="BD36" s="61">
        <f t="shared" si="0"/>
        <v>2985714</v>
      </c>
      <c r="BE36" s="60">
        <f t="shared" si="1"/>
        <v>0.31157706330880991</v>
      </c>
      <c r="BF36" s="62">
        <f t="shared" si="5"/>
        <v>155046.66666666666</v>
      </c>
      <c r="BJ36" s="64">
        <f t="shared" si="6"/>
        <v>6</v>
      </c>
    </row>
    <row r="37" spans="1:62" s="63" customFormat="1" ht="19.8">
      <c r="A37" s="53">
        <v>26</v>
      </c>
      <c r="B37" s="54" t="s">
        <v>70</v>
      </c>
      <c r="C37" s="55" t="s">
        <v>121</v>
      </c>
      <c r="D37" s="56" t="s">
        <v>122</v>
      </c>
      <c r="E37" s="57">
        <v>45016</v>
      </c>
      <c r="F37" s="58">
        <v>731985</v>
      </c>
      <c r="G37" s="58">
        <v>73985</v>
      </c>
      <c r="H37" s="59">
        <v>1400000</v>
      </c>
      <c r="I37" s="60">
        <f t="shared" si="7"/>
        <v>0.5228464285714286</v>
      </c>
      <c r="J37" s="58">
        <v>722805</v>
      </c>
      <c r="K37" s="58">
        <v>722805</v>
      </c>
      <c r="L37" s="61">
        <v>1300000</v>
      </c>
      <c r="M37" s="60">
        <f t="shared" si="14"/>
        <v>0.55600384615384613</v>
      </c>
      <c r="N37" s="58">
        <v>1169810</v>
      </c>
      <c r="O37" s="58">
        <v>169810</v>
      </c>
      <c r="P37" s="61">
        <v>1200000</v>
      </c>
      <c r="Q37" s="60">
        <f t="shared" si="8"/>
        <v>0.97484166666666672</v>
      </c>
      <c r="R37" s="58">
        <v>1929300</v>
      </c>
      <c r="S37" s="58">
        <v>1929300</v>
      </c>
      <c r="T37" s="61">
        <v>1300000</v>
      </c>
      <c r="U37" s="60">
        <v>1.4840769230769231</v>
      </c>
      <c r="V37" s="58">
        <v>1649150</v>
      </c>
      <c r="W37" s="58">
        <v>1649150</v>
      </c>
      <c r="X37" s="61">
        <v>1300000</v>
      </c>
      <c r="Y37" s="60">
        <v>1.268576923076923</v>
      </c>
      <c r="Z37" s="58">
        <v>1136040</v>
      </c>
      <c r="AA37" s="58"/>
      <c r="AB37" s="61">
        <v>1300000</v>
      </c>
      <c r="AC37" s="60">
        <f t="shared" si="3"/>
        <v>0.87387692307692311</v>
      </c>
      <c r="AD37" s="58">
        <v>372630</v>
      </c>
      <c r="AE37" s="58"/>
      <c r="AF37" s="61">
        <v>1200000</v>
      </c>
      <c r="AG37" s="60">
        <f t="shared" si="4"/>
        <v>0.310525</v>
      </c>
      <c r="AH37" s="58"/>
      <c r="AI37" s="58"/>
      <c r="AJ37" s="61"/>
      <c r="AK37" s="60" t="e">
        <f t="shared" si="9"/>
        <v>#DIV/0!</v>
      </c>
      <c r="AL37" s="58"/>
      <c r="AM37" s="58"/>
      <c r="AN37" s="61"/>
      <c r="AO37" s="60" t="e">
        <f t="shared" si="10"/>
        <v>#DIV/0!</v>
      </c>
      <c r="AP37" s="58"/>
      <c r="AQ37" s="58"/>
      <c r="AR37" s="61"/>
      <c r="AS37" s="60" t="e">
        <f t="shared" si="11"/>
        <v>#DIV/0!</v>
      </c>
      <c r="AT37" s="58"/>
      <c r="AU37" s="58"/>
      <c r="AV37" s="61"/>
      <c r="AW37" s="60" t="e">
        <f t="shared" si="12"/>
        <v>#DIV/0!</v>
      </c>
      <c r="AX37" s="58"/>
      <c r="AY37" s="58"/>
      <c r="AZ37" s="61"/>
      <c r="BA37" s="60" t="e">
        <f t="shared" si="13"/>
        <v>#DIV/0!</v>
      </c>
      <c r="BB37" s="58">
        <f t="shared" si="0"/>
        <v>7711720</v>
      </c>
      <c r="BC37" s="58">
        <f t="shared" si="0"/>
        <v>4545050</v>
      </c>
      <c r="BD37" s="61">
        <f t="shared" si="0"/>
        <v>9000000</v>
      </c>
      <c r="BE37" s="60">
        <f t="shared" si="1"/>
        <v>0.85685777777777783</v>
      </c>
      <c r="BF37" s="62">
        <f t="shared" si="5"/>
        <v>1101674.2857142857</v>
      </c>
      <c r="BJ37" s="64">
        <f t="shared" si="6"/>
        <v>7</v>
      </c>
    </row>
    <row r="38" spans="1:62" s="63" customFormat="1" ht="19.8">
      <c r="A38" s="53">
        <v>27</v>
      </c>
      <c r="B38" s="54" t="s">
        <v>40</v>
      </c>
      <c r="C38" s="55" t="s">
        <v>123</v>
      </c>
      <c r="D38" s="56" t="s">
        <v>124</v>
      </c>
      <c r="E38" s="57">
        <v>44578</v>
      </c>
      <c r="F38" s="58">
        <v>848140</v>
      </c>
      <c r="G38" s="58">
        <v>848140</v>
      </c>
      <c r="H38" s="59">
        <v>850000</v>
      </c>
      <c r="I38" s="60">
        <f t="shared" si="7"/>
        <v>0.9978117647058824</v>
      </c>
      <c r="J38" s="58">
        <v>325240</v>
      </c>
      <c r="K38" s="58">
        <v>325240</v>
      </c>
      <c r="L38" s="61">
        <v>850000</v>
      </c>
      <c r="M38" s="60">
        <f t="shared" si="14"/>
        <v>0.38263529411764707</v>
      </c>
      <c r="N38" s="58">
        <v>441015</v>
      </c>
      <c r="O38" s="58">
        <v>441015</v>
      </c>
      <c r="P38" s="61">
        <v>850000</v>
      </c>
      <c r="Q38" s="60">
        <f t="shared" si="8"/>
        <v>0.51884117647058825</v>
      </c>
      <c r="R38" s="58">
        <v>1255470</v>
      </c>
      <c r="S38" s="58">
        <v>1255470</v>
      </c>
      <c r="T38" s="61">
        <v>900000</v>
      </c>
      <c r="U38" s="60">
        <v>1.3949666666666667</v>
      </c>
      <c r="V38" s="58">
        <v>1408345</v>
      </c>
      <c r="W38" s="58">
        <v>1408345</v>
      </c>
      <c r="X38" s="61">
        <v>900000</v>
      </c>
      <c r="Y38" s="60">
        <v>1.5648277777777777</v>
      </c>
      <c r="Z38" s="58">
        <v>1405715</v>
      </c>
      <c r="AA38" s="58"/>
      <c r="AB38" s="61">
        <v>950000</v>
      </c>
      <c r="AC38" s="60">
        <f t="shared" si="3"/>
        <v>1.4797</v>
      </c>
      <c r="AD38" s="58">
        <v>803630</v>
      </c>
      <c r="AE38" s="58"/>
      <c r="AF38" s="61">
        <v>1050000</v>
      </c>
      <c r="AG38" s="60">
        <f t="shared" si="4"/>
        <v>0.7653619047619048</v>
      </c>
      <c r="AH38" s="58"/>
      <c r="AI38" s="58"/>
      <c r="AJ38" s="61"/>
      <c r="AK38" s="60" t="e">
        <f t="shared" si="9"/>
        <v>#DIV/0!</v>
      </c>
      <c r="AL38" s="58"/>
      <c r="AM38" s="58"/>
      <c r="AN38" s="61"/>
      <c r="AO38" s="60" t="e">
        <f t="shared" si="10"/>
        <v>#DIV/0!</v>
      </c>
      <c r="AP38" s="58"/>
      <c r="AQ38" s="58"/>
      <c r="AR38" s="61"/>
      <c r="AS38" s="60" t="e">
        <f t="shared" si="11"/>
        <v>#DIV/0!</v>
      </c>
      <c r="AT38" s="58"/>
      <c r="AU38" s="58"/>
      <c r="AV38" s="61"/>
      <c r="AW38" s="60" t="e">
        <f t="shared" si="12"/>
        <v>#DIV/0!</v>
      </c>
      <c r="AX38" s="58"/>
      <c r="AY38" s="58"/>
      <c r="AZ38" s="61"/>
      <c r="BA38" s="60" t="e">
        <f t="shared" si="13"/>
        <v>#DIV/0!</v>
      </c>
      <c r="BB38" s="58">
        <f t="shared" si="0"/>
        <v>6487555</v>
      </c>
      <c r="BC38" s="58">
        <f t="shared" si="0"/>
        <v>4278210</v>
      </c>
      <c r="BD38" s="61">
        <f t="shared" si="0"/>
        <v>6350000</v>
      </c>
      <c r="BE38" s="60">
        <f t="shared" si="1"/>
        <v>1.0216622047244095</v>
      </c>
      <c r="BF38" s="62">
        <f t="shared" si="5"/>
        <v>926793.57142857148</v>
      </c>
      <c r="BJ38" s="64">
        <f t="shared" si="6"/>
        <v>7</v>
      </c>
    </row>
    <row r="39" spans="1:62" s="63" customFormat="1" ht="19.8">
      <c r="A39" s="53">
        <v>28</v>
      </c>
      <c r="B39" s="54" t="s">
        <v>32</v>
      </c>
      <c r="C39" s="55" t="s">
        <v>125</v>
      </c>
      <c r="D39" s="56" t="s">
        <v>126</v>
      </c>
      <c r="E39" s="65" t="s">
        <v>127</v>
      </c>
      <c r="F39" s="58">
        <v>746355</v>
      </c>
      <c r="G39" s="58">
        <v>746355</v>
      </c>
      <c r="H39" s="59">
        <v>900000</v>
      </c>
      <c r="I39" s="60">
        <f t="shared" si="7"/>
        <v>0.82928333333333337</v>
      </c>
      <c r="J39" s="58">
        <v>746830</v>
      </c>
      <c r="K39" s="58">
        <v>746830</v>
      </c>
      <c r="L39" s="61">
        <v>900000</v>
      </c>
      <c r="M39" s="60">
        <f t="shared" si="14"/>
        <v>0.82981111111111117</v>
      </c>
      <c r="N39" s="58">
        <v>1022100</v>
      </c>
      <c r="O39" s="58">
        <v>1022100</v>
      </c>
      <c r="P39" s="61">
        <v>900000</v>
      </c>
      <c r="Q39" s="60">
        <f t="shared" si="8"/>
        <v>1.1356666666666666</v>
      </c>
      <c r="R39" s="58">
        <v>894630</v>
      </c>
      <c r="S39" s="58">
        <v>894630</v>
      </c>
      <c r="T39" s="61">
        <v>950000</v>
      </c>
      <c r="U39" s="60">
        <v>0.94171578947368417</v>
      </c>
      <c r="V39" s="58">
        <v>1124070</v>
      </c>
      <c r="W39" s="58">
        <v>1124070</v>
      </c>
      <c r="X39" s="61">
        <v>950000</v>
      </c>
      <c r="Y39" s="60">
        <v>1.1832315789473684</v>
      </c>
      <c r="Z39" s="58">
        <v>579190</v>
      </c>
      <c r="AA39" s="58"/>
      <c r="AB39" s="61">
        <v>900000</v>
      </c>
      <c r="AC39" s="60">
        <f t="shared" si="3"/>
        <v>0.64354444444444447</v>
      </c>
      <c r="AD39" s="58">
        <v>753340</v>
      </c>
      <c r="AE39" s="58"/>
      <c r="AF39" s="61">
        <v>800000</v>
      </c>
      <c r="AG39" s="60">
        <f t="shared" si="4"/>
        <v>0.94167500000000004</v>
      </c>
      <c r="AH39" s="58"/>
      <c r="AI39" s="58"/>
      <c r="AJ39" s="61"/>
      <c r="AK39" s="60" t="e">
        <f t="shared" si="9"/>
        <v>#DIV/0!</v>
      </c>
      <c r="AL39" s="58"/>
      <c r="AM39" s="58"/>
      <c r="AN39" s="61"/>
      <c r="AO39" s="60" t="e">
        <f t="shared" si="10"/>
        <v>#DIV/0!</v>
      </c>
      <c r="AP39" s="58"/>
      <c r="AQ39" s="58"/>
      <c r="AR39" s="61"/>
      <c r="AS39" s="60" t="e">
        <f t="shared" si="11"/>
        <v>#DIV/0!</v>
      </c>
      <c r="AT39" s="58"/>
      <c r="AU39" s="58"/>
      <c r="AV39" s="61"/>
      <c r="AW39" s="60" t="e">
        <f t="shared" si="12"/>
        <v>#DIV/0!</v>
      </c>
      <c r="AX39" s="58"/>
      <c r="AY39" s="58"/>
      <c r="AZ39" s="61"/>
      <c r="BA39" s="60" t="e">
        <f t="shared" si="13"/>
        <v>#DIV/0!</v>
      </c>
      <c r="BB39" s="58">
        <f t="shared" si="0"/>
        <v>5866515</v>
      </c>
      <c r="BC39" s="58">
        <f t="shared" si="0"/>
        <v>4533985</v>
      </c>
      <c r="BD39" s="61">
        <f t="shared" si="0"/>
        <v>6300000</v>
      </c>
      <c r="BE39" s="60">
        <f t="shared" si="1"/>
        <v>0.93119285714285716</v>
      </c>
      <c r="BF39" s="62">
        <f t="shared" si="5"/>
        <v>838073.57142857148</v>
      </c>
      <c r="BJ39" s="64">
        <f t="shared" si="6"/>
        <v>7</v>
      </c>
    </row>
    <row r="40" spans="1:62" s="63" customFormat="1" ht="19.8">
      <c r="A40" s="53">
        <v>29</v>
      </c>
      <c r="B40" s="54" t="s">
        <v>128</v>
      </c>
      <c r="C40" s="55" t="s">
        <v>129</v>
      </c>
      <c r="D40" s="56" t="s">
        <v>130</v>
      </c>
      <c r="E40" s="57" t="s">
        <v>131</v>
      </c>
      <c r="F40" s="58">
        <v>695180</v>
      </c>
      <c r="G40" s="58">
        <v>695180</v>
      </c>
      <c r="H40" s="59">
        <v>1050000</v>
      </c>
      <c r="I40" s="60">
        <f t="shared" si="7"/>
        <v>0.66207619047619048</v>
      </c>
      <c r="J40" s="58">
        <v>626575</v>
      </c>
      <c r="K40" s="58">
        <v>626575</v>
      </c>
      <c r="L40" s="61">
        <v>1050000</v>
      </c>
      <c r="M40" s="60">
        <f t="shared" si="14"/>
        <v>0.59673809523809529</v>
      </c>
      <c r="N40" s="58">
        <v>1485665</v>
      </c>
      <c r="O40" s="58">
        <v>1485665</v>
      </c>
      <c r="P40" s="61">
        <v>1050000</v>
      </c>
      <c r="Q40" s="60">
        <f t="shared" si="8"/>
        <v>1.4149190476190476</v>
      </c>
      <c r="R40" s="58">
        <v>1413255</v>
      </c>
      <c r="S40" s="58">
        <v>1413255</v>
      </c>
      <c r="T40" s="61">
        <v>1300000</v>
      </c>
      <c r="U40" s="60">
        <v>1.0871192307692308</v>
      </c>
      <c r="V40" s="58">
        <v>1631825</v>
      </c>
      <c r="W40" s="58">
        <v>1631825</v>
      </c>
      <c r="X40" s="61">
        <v>1300000</v>
      </c>
      <c r="Y40" s="60">
        <v>1.25525</v>
      </c>
      <c r="Z40" s="58">
        <v>1449815</v>
      </c>
      <c r="AA40" s="58"/>
      <c r="AB40" s="61">
        <v>1200000</v>
      </c>
      <c r="AC40" s="60">
        <f t="shared" si="3"/>
        <v>1.2081791666666666</v>
      </c>
      <c r="AD40" s="58">
        <v>1294750</v>
      </c>
      <c r="AE40" s="58"/>
      <c r="AF40" s="61">
        <v>1250000</v>
      </c>
      <c r="AG40" s="60">
        <f t="shared" si="4"/>
        <v>1.0358000000000001</v>
      </c>
      <c r="AH40" s="58"/>
      <c r="AI40" s="58"/>
      <c r="AJ40" s="61"/>
      <c r="AK40" s="60" t="e">
        <f t="shared" si="9"/>
        <v>#DIV/0!</v>
      </c>
      <c r="AL40" s="58"/>
      <c r="AM40" s="58"/>
      <c r="AN40" s="61"/>
      <c r="AO40" s="60" t="e">
        <f t="shared" si="10"/>
        <v>#DIV/0!</v>
      </c>
      <c r="AP40" s="58"/>
      <c r="AQ40" s="58"/>
      <c r="AR40" s="61"/>
      <c r="AS40" s="60" t="e">
        <f t="shared" si="11"/>
        <v>#DIV/0!</v>
      </c>
      <c r="AT40" s="58"/>
      <c r="AU40" s="58"/>
      <c r="AV40" s="61"/>
      <c r="AW40" s="60" t="e">
        <f t="shared" si="12"/>
        <v>#DIV/0!</v>
      </c>
      <c r="AX40" s="58"/>
      <c r="AY40" s="58"/>
      <c r="AZ40" s="61"/>
      <c r="BA40" s="60" t="e">
        <f t="shared" si="13"/>
        <v>#DIV/0!</v>
      </c>
      <c r="BB40" s="58">
        <f t="shared" si="0"/>
        <v>8597065</v>
      </c>
      <c r="BC40" s="58">
        <f t="shared" si="0"/>
        <v>5852500</v>
      </c>
      <c r="BD40" s="61">
        <f t="shared" si="0"/>
        <v>8200000</v>
      </c>
      <c r="BE40" s="60">
        <f t="shared" si="1"/>
        <v>1.0484225609756097</v>
      </c>
      <c r="BF40" s="62">
        <f t="shared" si="5"/>
        <v>1228152.142857143</v>
      </c>
      <c r="BJ40" s="64">
        <f t="shared" si="6"/>
        <v>7</v>
      </c>
    </row>
    <row r="41" spans="1:62" s="63" customFormat="1" ht="19.8">
      <c r="A41" s="53">
        <v>30</v>
      </c>
      <c r="B41" s="54" t="s">
        <v>74</v>
      </c>
      <c r="C41" s="55" t="s">
        <v>132</v>
      </c>
      <c r="D41" s="56" t="s">
        <v>133</v>
      </c>
      <c r="E41" s="57" t="s">
        <v>134</v>
      </c>
      <c r="F41" s="58">
        <v>692250</v>
      </c>
      <c r="G41" s="58">
        <v>692250</v>
      </c>
      <c r="H41" s="59">
        <v>600000</v>
      </c>
      <c r="I41" s="60">
        <f t="shared" si="7"/>
        <v>1.1537500000000001</v>
      </c>
      <c r="J41" s="58">
        <v>485420</v>
      </c>
      <c r="K41" s="58">
        <v>485420</v>
      </c>
      <c r="L41" s="61">
        <v>600000</v>
      </c>
      <c r="M41" s="60">
        <f t="shared" si="14"/>
        <v>0.80903333333333338</v>
      </c>
      <c r="N41" s="58">
        <v>576075</v>
      </c>
      <c r="O41" s="58">
        <v>576075</v>
      </c>
      <c r="P41" s="61">
        <v>600000</v>
      </c>
      <c r="Q41" s="60">
        <f t="shared" si="8"/>
        <v>0.96012500000000001</v>
      </c>
      <c r="R41" s="58">
        <v>854830</v>
      </c>
      <c r="S41" s="58">
        <v>854830</v>
      </c>
      <c r="T41" s="61">
        <v>650000</v>
      </c>
      <c r="U41" s="60">
        <v>1.3151230769230768</v>
      </c>
      <c r="V41" s="58">
        <v>1098970</v>
      </c>
      <c r="W41" s="58">
        <v>1098970</v>
      </c>
      <c r="X41" s="61">
        <v>650000</v>
      </c>
      <c r="Y41" s="60">
        <v>1.690723076923077</v>
      </c>
      <c r="Z41" s="58">
        <v>540890</v>
      </c>
      <c r="AA41" s="58"/>
      <c r="AB41" s="61">
        <v>750000</v>
      </c>
      <c r="AC41" s="60">
        <f t="shared" si="3"/>
        <v>0.72118666666666664</v>
      </c>
      <c r="AD41" s="58">
        <v>1110930</v>
      </c>
      <c r="AE41" s="58"/>
      <c r="AF41" s="61">
        <v>750000</v>
      </c>
      <c r="AG41" s="60">
        <f t="shared" si="4"/>
        <v>1.4812399999999999</v>
      </c>
      <c r="AH41" s="58"/>
      <c r="AI41" s="58"/>
      <c r="AJ41" s="61"/>
      <c r="AK41" s="60" t="e">
        <f t="shared" si="9"/>
        <v>#DIV/0!</v>
      </c>
      <c r="AL41" s="58"/>
      <c r="AM41" s="58"/>
      <c r="AN41" s="61"/>
      <c r="AO41" s="60" t="e">
        <f t="shared" si="10"/>
        <v>#DIV/0!</v>
      </c>
      <c r="AP41" s="58"/>
      <c r="AQ41" s="58"/>
      <c r="AR41" s="61"/>
      <c r="AS41" s="60" t="e">
        <f t="shared" si="11"/>
        <v>#DIV/0!</v>
      </c>
      <c r="AT41" s="58"/>
      <c r="AU41" s="58"/>
      <c r="AV41" s="61"/>
      <c r="AW41" s="60" t="e">
        <f t="shared" si="12"/>
        <v>#DIV/0!</v>
      </c>
      <c r="AX41" s="58"/>
      <c r="AY41" s="58"/>
      <c r="AZ41" s="61"/>
      <c r="BA41" s="60" t="e">
        <f t="shared" si="13"/>
        <v>#DIV/0!</v>
      </c>
      <c r="BB41" s="58">
        <f t="shared" si="0"/>
        <v>5359365</v>
      </c>
      <c r="BC41" s="58">
        <f t="shared" si="0"/>
        <v>3707545</v>
      </c>
      <c r="BD41" s="61">
        <f t="shared" si="0"/>
        <v>4600000</v>
      </c>
      <c r="BE41" s="60">
        <f t="shared" si="1"/>
        <v>1.165079347826087</v>
      </c>
      <c r="BF41" s="62">
        <f t="shared" si="5"/>
        <v>765623.57142857148</v>
      </c>
      <c r="BJ41" s="64">
        <f t="shared" si="6"/>
        <v>7</v>
      </c>
    </row>
    <row r="42" spans="1:62" s="63" customFormat="1" ht="19.8">
      <c r="A42" s="53">
        <v>31</v>
      </c>
      <c r="B42" s="54" t="s">
        <v>40</v>
      </c>
      <c r="C42" s="55" t="s">
        <v>135</v>
      </c>
      <c r="D42" s="56" t="s">
        <v>136</v>
      </c>
      <c r="E42" s="57">
        <v>45070</v>
      </c>
      <c r="F42" s="58">
        <v>1044695</v>
      </c>
      <c r="G42" s="58">
        <v>1044695</v>
      </c>
      <c r="H42" s="59">
        <v>900000</v>
      </c>
      <c r="I42" s="60">
        <f t="shared" si="7"/>
        <v>1.1607722222222223</v>
      </c>
      <c r="J42" s="58">
        <v>1494365</v>
      </c>
      <c r="K42" s="58">
        <v>1494365</v>
      </c>
      <c r="L42" s="61">
        <v>900000</v>
      </c>
      <c r="M42" s="60">
        <f t="shared" si="14"/>
        <v>1.6604055555555555</v>
      </c>
      <c r="N42" s="58">
        <v>704180</v>
      </c>
      <c r="O42" s="58">
        <v>792655</v>
      </c>
      <c r="P42" s="61">
        <v>1000000</v>
      </c>
      <c r="Q42" s="60">
        <f t="shared" si="8"/>
        <v>0.70418000000000003</v>
      </c>
      <c r="R42" s="58">
        <v>1346460</v>
      </c>
      <c r="S42" s="58">
        <v>1346460</v>
      </c>
      <c r="T42" s="61">
        <v>1150000</v>
      </c>
      <c r="U42" s="60">
        <v>1.1708347826086956</v>
      </c>
      <c r="V42" s="58">
        <v>1931430</v>
      </c>
      <c r="W42" s="58">
        <v>1931430</v>
      </c>
      <c r="X42" s="61">
        <v>1150000</v>
      </c>
      <c r="Y42" s="60">
        <v>1.6795043478260869</v>
      </c>
      <c r="Z42" s="58">
        <v>1637390</v>
      </c>
      <c r="AA42" s="58"/>
      <c r="AB42" s="61">
        <v>1200000</v>
      </c>
      <c r="AC42" s="60">
        <f t="shared" si="3"/>
        <v>1.3644916666666667</v>
      </c>
      <c r="AD42" s="58">
        <v>1343455</v>
      </c>
      <c r="AE42" s="58"/>
      <c r="AF42" s="61">
        <v>1300000</v>
      </c>
      <c r="AG42" s="60">
        <f t="shared" si="4"/>
        <v>1.0334269230769231</v>
      </c>
      <c r="AH42" s="58"/>
      <c r="AI42" s="58"/>
      <c r="AJ42" s="61"/>
      <c r="AK42" s="60" t="e">
        <f t="shared" si="9"/>
        <v>#DIV/0!</v>
      </c>
      <c r="AL42" s="58"/>
      <c r="AM42" s="58"/>
      <c r="AN42" s="61"/>
      <c r="AO42" s="60" t="e">
        <f t="shared" si="10"/>
        <v>#DIV/0!</v>
      </c>
      <c r="AP42" s="58"/>
      <c r="AQ42" s="58"/>
      <c r="AR42" s="61"/>
      <c r="AS42" s="60" t="e">
        <f t="shared" si="11"/>
        <v>#DIV/0!</v>
      </c>
      <c r="AT42" s="58"/>
      <c r="AU42" s="58"/>
      <c r="AV42" s="61"/>
      <c r="AW42" s="60" t="e">
        <f t="shared" si="12"/>
        <v>#DIV/0!</v>
      </c>
      <c r="AX42" s="58"/>
      <c r="AY42" s="58"/>
      <c r="AZ42" s="61"/>
      <c r="BA42" s="60" t="e">
        <f t="shared" si="13"/>
        <v>#DIV/0!</v>
      </c>
      <c r="BB42" s="58">
        <f t="shared" si="0"/>
        <v>9501975</v>
      </c>
      <c r="BC42" s="58">
        <f t="shared" si="0"/>
        <v>6609605</v>
      </c>
      <c r="BD42" s="61">
        <f t="shared" si="0"/>
        <v>7600000</v>
      </c>
      <c r="BE42" s="60">
        <f t="shared" si="1"/>
        <v>1.2502598684210526</v>
      </c>
      <c r="BF42" s="62">
        <f t="shared" si="5"/>
        <v>1357425</v>
      </c>
      <c r="BJ42" s="64">
        <f t="shared" si="6"/>
        <v>7</v>
      </c>
    </row>
    <row r="43" spans="1:62" s="63" customFormat="1" ht="19.8">
      <c r="A43" s="53">
        <v>32</v>
      </c>
      <c r="B43" s="54" t="s">
        <v>36</v>
      </c>
      <c r="C43" s="55" t="s">
        <v>137</v>
      </c>
      <c r="D43" s="56" t="s">
        <v>138</v>
      </c>
      <c r="E43" s="57" t="s">
        <v>139</v>
      </c>
      <c r="F43" s="58">
        <v>652800</v>
      </c>
      <c r="G43" s="58">
        <v>652800</v>
      </c>
      <c r="H43" s="59">
        <v>600000</v>
      </c>
      <c r="I43" s="60">
        <f t="shared" si="7"/>
        <v>1.0880000000000001</v>
      </c>
      <c r="J43" s="58">
        <v>660700</v>
      </c>
      <c r="K43" s="58">
        <v>660700</v>
      </c>
      <c r="L43" s="61">
        <v>600000</v>
      </c>
      <c r="M43" s="60">
        <f t="shared" si="14"/>
        <v>1.1011666666666666</v>
      </c>
      <c r="N43" s="58">
        <v>792655</v>
      </c>
      <c r="O43" s="58">
        <v>792655</v>
      </c>
      <c r="P43" s="61">
        <v>600000</v>
      </c>
      <c r="Q43" s="60">
        <f t="shared" si="8"/>
        <v>1.3210916666666668</v>
      </c>
      <c r="R43" s="58">
        <v>1461045</v>
      </c>
      <c r="S43" s="58">
        <v>1461045</v>
      </c>
      <c r="T43" s="61">
        <v>700000</v>
      </c>
      <c r="U43" s="60">
        <v>2.0872071428571428</v>
      </c>
      <c r="V43" s="58">
        <v>910305</v>
      </c>
      <c r="W43" s="58">
        <v>910305</v>
      </c>
      <c r="X43" s="61">
        <v>1000000</v>
      </c>
      <c r="Y43" s="60">
        <v>0.91030500000000003</v>
      </c>
      <c r="Z43" s="58">
        <v>611235</v>
      </c>
      <c r="AA43" s="58"/>
      <c r="AB43" s="61">
        <v>900000</v>
      </c>
      <c r="AC43" s="60">
        <f t="shared" si="3"/>
        <v>0.67915000000000003</v>
      </c>
      <c r="AD43" s="58">
        <v>480005</v>
      </c>
      <c r="AE43" s="58"/>
      <c r="AF43" s="61">
        <v>800000</v>
      </c>
      <c r="AG43" s="60">
        <f t="shared" si="4"/>
        <v>0.60000624999999996</v>
      </c>
      <c r="AH43" s="58"/>
      <c r="AI43" s="58"/>
      <c r="AJ43" s="61"/>
      <c r="AK43" s="60" t="e">
        <f t="shared" si="9"/>
        <v>#DIV/0!</v>
      </c>
      <c r="AL43" s="58"/>
      <c r="AM43" s="58"/>
      <c r="AN43" s="61"/>
      <c r="AO43" s="60" t="e">
        <f t="shared" si="10"/>
        <v>#DIV/0!</v>
      </c>
      <c r="AP43" s="58"/>
      <c r="AQ43" s="58"/>
      <c r="AR43" s="61"/>
      <c r="AS43" s="60" t="e">
        <f t="shared" si="11"/>
        <v>#DIV/0!</v>
      </c>
      <c r="AT43" s="58"/>
      <c r="AU43" s="58"/>
      <c r="AV43" s="61"/>
      <c r="AW43" s="60" t="e">
        <f t="shared" si="12"/>
        <v>#DIV/0!</v>
      </c>
      <c r="AX43" s="58"/>
      <c r="AY43" s="58"/>
      <c r="AZ43" s="61"/>
      <c r="BA43" s="60" t="e">
        <f t="shared" si="13"/>
        <v>#DIV/0!</v>
      </c>
      <c r="BB43" s="58">
        <f t="shared" si="0"/>
        <v>5568745</v>
      </c>
      <c r="BC43" s="58">
        <f t="shared" si="0"/>
        <v>4477505</v>
      </c>
      <c r="BD43" s="61">
        <f t="shared" si="0"/>
        <v>5200000</v>
      </c>
      <c r="BE43" s="60">
        <f t="shared" si="1"/>
        <v>1.0709124999999999</v>
      </c>
      <c r="BF43" s="62">
        <f t="shared" si="5"/>
        <v>795535</v>
      </c>
      <c r="BJ43" s="64">
        <f t="shared" si="6"/>
        <v>7</v>
      </c>
    </row>
    <row r="44" spans="1:62" s="63" customFormat="1" ht="19.8">
      <c r="A44" s="53">
        <v>33</v>
      </c>
      <c r="B44" s="54" t="s">
        <v>140</v>
      </c>
      <c r="C44" s="55" t="s">
        <v>141</v>
      </c>
      <c r="D44" s="56" t="s">
        <v>142</v>
      </c>
      <c r="E44" s="57">
        <v>44791</v>
      </c>
      <c r="F44" s="58">
        <v>1037215</v>
      </c>
      <c r="G44" s="58">
        <v>1037215</v>
      </c>
      <c r="H44" s="59">
        <v>1200000</v>
      </c>
      <c r="I44" s="60">
        <f t="shared" si="7"/>
        <v>0.86434583333333337</v>
      </c>
      <c r="J44" s="58">
        <v>556695</v>
      </c>
      <c r="K44" s="58">
        <v>556695</v>
      </c>
      <c r="L44" s="61">
        <v>1200000</v>
      </c>
      <c r="M44" s="60">
        <f t="shared" si="14"/>
        <v>0.46391250000000001</v>
      </c>
      <c r="N44" s="58">
        <v>1687650</v>
      </c>
      <c r="O44" s="58">
        <v>1687650</v>
      </c>
      <c r="P44" s="61">
        <v>1200000</v>
      </c>
      <c r="Q44" s="60">
        <f t="shared" si="8"/>
        <v>1.4063749999999999</v>
      </c>
      <c r="R44" s="58">
        <v>1596400</v>
      </c>
      <c r="S44" s="58">
        <v>1596400</v>
      </c>
      <c r="T44" s="61">
        <v>1200000</v>
      </c>
      <c r="U44" s="60">
        <v>1.3303333333333334</v>
      </c>
      <c r="V44" s="58">
        <v>861740</v>
      </c>
      <c r="W44" s="58">
        <v>861740</v>
      </c>
      <c r="X44" s="61">
        <v>1200000</v>
      </c>
      <c r="Y44" s="60">
        <v>0.71811666666666663</v>
      </c>
      <c r="Z44" s="58">
        <v>1225525</v>
      </c>
      <c r="AA44" s="58"/>
      <c r="AB44" s="61">
        <v>1100000</v>
      </c>
      <c r="AC44" s="60">
        <f t="shared" si="3"/>
        <v>1.1141136363636364</v>
      </c>
      <c r="AD44" s="58">
        <v>730575</v>
      </c>
      <c r="AE44" s="58"/>
      <c r="AF44" s="61">
        <v>1200000</v>
      </c>
      <c r="AG44" s="60">
        <f t="shared" si="4"/>
        <v>0.60881249999999998</v>
      </c>
      <c r="AH44" s="58"/>
      <c r="AI44" s="58"/>
      <c r="AJ44" s="61"/>
      <c r="AK44" s="60" t="e">
        <f t="shared" si="9"/>
        <v>#DIV/0!</v>
      </c>
      <c r="AL44" s="58"/>
      <c r="AM44" s="58"/>
      <c r="AN44" s="61"/>
      <c r="AO44" s="60" t="e">
        <f t="shared" si="10"/>
        <v>#DIV/0!</v>
      </c>
      <c r="AP44" s="58"/>
      <c r="AQ44" s="58"/>
      <c r="AR44" s="61"/>
      <c r="AS44" s="60" t="e">
        <f t="shared" si="11"/>
        <v>#DIV/0!</v>
      </c>
      <c r="AT44" s="58"/>
      <c r="AU44" s="58"/>
      <c r="AV44" s="61"/>
      <c r="AW44" s="60" t="e">
        <f t="shared" si="12"/>
        <v>#DIV/0!</v>
      </c>
      <c r="AX44" s="58"/>
      <c r="AY44" s="58"/>
      <c r="AZ44" s="61"/>
      <c r="BA44" s="60" t="e">
        <f t="shared" si="13"/>
        <v>#DIV/0!</v>
      </c>
      <c r="BB44" s="58">
        <f t="shared" si="0"/>
        <v>7695800</v>
      </c>
      <c r="BC44" s="58">
        <f t="shared" si="0"/>
        <v>5739700</v>
      </c>
      <c r="BD44" s="61">
        <f t="shared" si="0"/>
        <v>8300000</v>
      </c>
      <c r="BE44" s="60">
        <f t="shared" si="1"/>
        <v>0.92720481927710841</v>
      </c>
      <c r="BF44" s="62">
        <f t="shared" si="5"/>
        <v>1099400</v>
      </c>
      <c r="BJ44" s="64">
        <f t="shared" si="6"/>
        <v>7</v>
      </c>
    </row>
    <row r="45" spans="1:62" s="63" customFormat="1" ht="19.8">
      <c r="A45" s="53">
        <v>34</v>
      </c>
      <c r="B45" s="54" t="s">
        <v>81</v>
      </c>
      <c r="C45" s="55" t="s">
        <v>143</v>
      </c>
      <c r="D45" s="56" t="s">
        <v>144</v>
      </c>
      <c r="E45" s="57">
        <v>44771</v>
      </c>
      <c r="F45" s="58">
        <v>1269285</v>
      </c>
      <c r="G45" s="58">
        <v>1269285</v>
      </c>
      <c r="H45" s="59">
        <v>1300000</v>
      </c>
      <c r="I45" s="60">
        <f t="shared" si="7"/>
        <v>0.97637307692307695</v>
      </c>
      <c r="J45" s="58">
        <v>1270945</v>
      </c>
      <c r="K45" s="58">
        <v>1241950</v>
      </c>
      <c r="L45" s="61">
        <v>1300000</v>
      </c>
      <c r="M45" s="60">
        <f t="shared" si="14"/>
        <v>0.97765000000000002</v>
      </c>
      <c r="N45" s="58">
        <v>1363255</v>
      </c>
      <c r="O45" s="58">
        <v>1363255</v>
      </c>
      <c r="P45" s="61">
        <v>1300000</v>
      </c>
      <c r="Q45" s="60">
        <f t="shared" si="8"/>
        <v>1.0486576923076922</v>
      </c>
      <c r="R45" s="58">
        <v>1745090</v>
      </c>
      <c r="S45" s="58">
        <v>1745090</v>
      </c>
      <c r="T45" s="61">
        <v>1400000</v>
      </c>
      <c r="U45" s="60">
        <v>1.2464928571428571</v>
      </c>
      <c r="V45" s="58">
        <v>2146510</v>
      </c>
      <c r="W45" s="58">
        <v>2113515</v>
      </c>
      <c r="X45" s="61">
        <v>1400000</v>
      </c>
      <c r="Y45" s="60">
        <v>1.5332214285714285</v>
      </c>
      <c r="Z45" s="58">
        <v>2115800</v>
      </c>
      <c r="AA45" s="58"/>
      <c r="AB45" s="61">
        <v>1300000</v>
      </c>
      <c r="AC45" s="60">
        <f t="shared" si="3"/>
        <v>1.6275384615384616</v>
      </c>
      <c r="AD45" s="58">
        <v>1448565</v>
      </c>
      <c r="AE45" s="58"/>
      <c r="AF45" s="61">
        <v>1400000</v>
      </c>
      <c r="AG45" s="60">
        <f t="shared" si="4"/>
        <v>1.0346892857142858</v>
      </c>
      <c r="AH45" s="58"/>
      <c r="AI45" s="58"/>
      <c r="AJ45" s="61"/>
      <c r="AK45" s="60" t="e">
        <f t="shared" si="9"/>
        <v>#DIV/0!</v>
      </c>
      <c r="AL45" s="58"/>
      <c r="AM45" s="58"/>
      <c r="AN45" s="61"/>
      <c r="AO45" s="60" t="e">
        <f t="shared" si="10"/>
        <v>#DIV/0!</v>
      </c>
      <c r="AP45" s="58"/>
      <c r="AQ45" s="58"/>
      <c r="AR45" s="61"/>
      <c r="AS45" s="60" t="e">
        <f t="shared" si="11"/>
        <v>#DIV/0!</v>
      </c>
      <c r="AT45" s="58"/>
      <c r="AU45" s="58"/>
      <c r="AV45" s="61"/>
      <c r="AW45" s="60" t="e">
        <f t="shared" si="12"/>
        <v>#DIV/0!</v>
      </c>
      <c r="AX45" s="58"/>
      <c r="AY45" s="58"/>
      <c r="AZ45" s="61"/>
      <c r="BA45" s="60" t="e">
        <f t="shared" si="13"/>
        <v>#DIV/0!</v>
      </c>
      <c r="BB45" s="58">
        <f t="shared" si="0"/>
        <v>11359450</v>
      </c>
      <c r="BC45" s="58">
        <f t="shared" si="0"/>
        <v>7733095</v>
      </c>
      <c r="BD45" s="61">
        <f t="shared" si="0"/>
        <v>9400000</v>
      </c>
      <c r="BE45" s="60">
        <f t="shared" si="1"/>
        <v>1.2084521276595745</v>
      </c>
      <c r="BF45" s="62">
        <f t="shared" si="5"/>
        <v>1622778.5714285714</v>
      </c>
      <c r="BJ45" s="64">
        <f t="shared" si="6"/>
        <v>7</v>
      </c>
    </row>
    <row r="46" spans="1:62" s="63" customFormat="1" ht="19.8">
      <c r="A46" s="53">
        <v>35</v>
      </c>
      <c r="B46" s="54" t="s">
        <v>70</v>
      </c>
      <c r="C46" s="55" t="s">
        <v>145</v>
      </c>
      <c r="D46" s="56" t="s">
        <v>146</v>
      </c>
      <c r="E46" s="57">
        <v>45010</v>
      </c>
      <c r="F46" s="58">
        <v>808165</v>
      </c>
      <c r="G46" s="58">
        <v>808165</v>
      </c>
      <c r="H46" s="59">
        <v>1250000</v>
      </c>
      <c r="I46" s="60">
        <f t="shared" si="7"/>
        <v>0.646532</v>
      </c>
      <c r="J46" s="58">
        <v>1312480</v>
      </c>
      <c r="K46" s="58">
        <v>1312480</v>
      </c>
      <c r="L46" s="61">
        <v>1150000</v>
      </c>
      <c r="M46" s="60">
        <f t="shared" si="14"/>
        <v>1.1412869565217392</v>
      </c>
      <c r="N46" s="58">
        <v>1334500</v>
      </c>
      <c r="O46" s="58">
        <v>1334500</v>
      </c>
      <c r="P46" s="61">
        <v>1150000</v>
      </c>
      <c r="Q46" s="60">
        <f t="shared" si="8"/>
        <v>1.1604347826086956</v>
      </c>
      <c r="R46" s="58">
        <v>2012970</v>
      </c>
      <c r="S46" s="58">
        <v>2012970</v>
      </c>
      <c r="T46" s="61">
        <v>1250000</v>
      </c>
      <c r="U46" s="60">
        <v>1.610376</v>
      </c>
      <c r="V46" s="58">
        <v>1722125</v>
      </c>
      <c r="W46" s="58">
        <v>1722125</v>
      </c>
      <c r="X46" s="61">
        <v>1250000</v>
      </c>
      <c r="Y46" s="60">
        <v>1.3776999999999999</v>
      </c>
      <c r="Z46" s="58">
        <v>865660</v>
      </c>
      <c r="AA46" s="58"/>
      <c r="AB46" s="61">
        <v>1250000</v>
      </c>
      <c r="AC46" s="60">
        <f t="shared" si="3"/>
        <v>0.69252800000000003</v>
      </c>
      <c r="AD46" s="58">
        <v>478035</v>
      </c>
      <c r="AE46" s="58"/>
      <c r="AF46" s="61">
        <v>1150000</v>
      </c>
      <c r="AG46" s="60">
        <f t="shared" si="4"/>
        <v>0.41568260869565216</v>
      </c>
      <c r="AH46" s="58"/>
      <c r="AI46" s="58"/>
      <c r="AJ46" s="61"/>
      <c r="AK46" s="60" t="e">
        <f t="shared" si="9"/>
        <v>#DIV/0!</v>
      </c>
      <c r="AL46" s="58"/>
      <c r="AM46" s="58"/>
      <c r="AN46" s="61"/>
      <c r="AO46" s="60" t="e">
        <f t="shared" si="10"/>
        <v>#DIV/0!</v>
      </c>
      <c r="AP46" s="58"/>
      <c r="AQ46" s="58"/>
      <c r="AR46" s="61"/>
      <c r="AS46" s="60" t="e">
        <f t="shared" si="11"/>
        <v>#DIV/0!</v>
      </c>
      <c r="AT46" s="58"/>
      <c r="AU46" s="58"/>
      <c r="AV46" s="61"/>
      <c r="AW46" s="60" t="e">
        <f t="shared" si="12"/>
        <v>#DIV/0!</v>
      </c>
      <c r="AX46" s="58"/>
      <c r="AY46" s="58"/>
      <c r="AZ46" s="61"/>
      <c r="BA46" s="60" t="e">
        <f t="shared" si="13"/>
        <v>#DIV/0!</v>
      </c>
      <c r="BB46" s="58">
        <f t="shared" ref="BB46:BD76" si="15">F46+J46+N46+R46+V46+Z46+AD46+AH46+AL46+AP46+AT46+AX46</f>
        <v>8533935</v>
      </c>
      <c r="BC46" s="58">
        <f t="shared" si="15"/>
        <v>7190240</v>
      </c>
      <c r="BD46" s="61">
        <f t="shared" si="15"/>
        <v>8450000</v>
      </c>
      <c r="BE46" s="60">
        <f t="shared" si="1"/>
        <v>1.0099331360946746</v>
      </c>
      <c r="BF46" s="62">
        <f t="shared" si="5"/>
        <v>1219133.5714285714</v>
      </c>
      <c r="BJ46" s="64">
        <f t="shared" si="6"/>
        <v>7</v>
      </c>
    </row>
    <row r="47" spans="1:62" s="63" customFormat="1" ht="19.8">
      <c r="A47" s="53">
        <v>36</v>
      </c>
      <c r="B47" s="54" t="s">
        <v>147</v>
      </c>
      <c r="C47" s="55" t="s">
        <v>148</v>
      </c>
      <c r="D47" s="56" t="s">
        <v>149</v>
      </c>
      <c r="E47" s="57" t="s">
        <v>120</v>
      </c>
      <c r="F47" s="58"/>
      <c r="G47" s="58"/>
      <c r="H47" s="59"/>
      <c r="I47" s="60"/>
      <c r="J47" s="58">
        <v>0</v>
      </c>
      <c r="K47" s="58">
        <v>0</v>
      </c>
      <c r="L47" s="61">
        <v>235714</v>
      </c>
      <c r="M47" s="60">
        <f t="shared" si="14"/>
        <v>0</v>
      </c>
      <c r="N47" s="58">
        <v>10695</v>
      </c>
      <c r="O47" s="58">
        <v>10695</v>
      </c>
      <c r="P47" s="61">
        <v>550000</v>
      </c>
      <c r="Q47" s="60">
        <f t="shared" si="8"/>
        <v>1.9445454545454547E-2</v>
      </c>
      <c r="R47" s="58">
        <v>32085</v>
      </c>
      <c r="S47" s="58">
        <v>32085</v>
      </c>
      <c r="T47" s="61">
        <v>550000</v>
      </c>
      <c r="U47" s="60">
        <v>5.8336363636363638E-2</v>
      </c>
      <c r="V47" s="58">
        <v>0</v>
      </c>
      <c r="W47" s="58">
        <v>0</v>
      </c>
      <c r="X47" s="61">
        <v>550000</v>
      </c>
      <c r="Y47" s="60">
        <v>0</v>
      </c>
      <c r="Z47" s="58">
        <v>41690</v>
      </c>
      <c r="AA47" s="58"/>
      <c r="AB47" s="61">
        <v>550000</v>
      </c>
      <c r="AC47" s="60">
        <f t="shared" si="3"/>
        <v>7.5800000000000006E-2</v>
      </c>
      <c r="AD47" s="58">
        <v>0</v>
      </c>
      <c r="AE47" s="58"/>
      <c r="AF47" s="61">
        <v>301612</v>
      </c>
      <c r="AG47" s="60">
        <f t="shared" si="4"/>
        <v>0</v>
      </c>
      <c r="AH47" s="58"/>
      <c r="AI47" s="58"/>
      <c r="AJ47" s="61"/>
      <c r="AK47" s="60"/>
      <c r="AL47" s="58"/>
      <c r="AM47" s="58"/>
      <c r="AN47" s="61"/>
      <c r="AO47" s="60"/>
      <c r="AP47" s="58"/>
      <c r="AQ47" s="58"/>
      <c r="AR47" s="61"/>
      <c r="AS47" s="60"/>
      <c r="AT47" s="58"/>
      <c r="AU47" s="58"/>
      <c r="AV47" s="61"/>
      <c r="AW47" s="60"/>
      <c r="AX47" s="58"/>
      <c r="AY47" s="58"/>
      <c r="AZ47" s="61"/>
      <c r="BA47" s="60"/>
      <c r="BB47" s="58">
        <f t="shared" si="15"/>
        <v>84470</v>
      </c>
      <c r="BC47" s="58">
        <f t="shared" si="15"/>
        <v>42780</v>
      </c>
      <c r="BD47" s="61">
        <f t="shared" si="15"/>
        <v>2737326</v>
      </c>
      <c r="BE47" s="60">
        <f t="shared" si="1"/>
        <v>3.0858582426791695E-2</v>
      </c>
      <c r="BF47" s="62">
        <f t="shared" si="5"/>
        <v>14078.333333333334</v>
      </c>
      <c r="BJ47" s="64">
        <f t="shared" si="6"/>
        <v>6</v>
      </c>
    </row>
    <row r="48" spans="1:62" s="63" customFormat="1" ht="19.8">
      <c r="A48" s="53">
        <v>37</v>
      </c>
      <c r="B48" s="54" t="s">
        <v>40</v>
      </c>
      <c r="C48" s="55" t="s">
        <v>150</v>
      </c>
      <c r="D48" s="56" t="s">
        <v>151</v>
      </c>
      <c r="E48" s="57">
        <v>44994</v>
      </c>
      <c r="F48" s="58">
        <v>2269520</v>
      </c>
      <c r="G48" s="58">
        <v>2269520</v>
      </c>
      <c r="H48" s="59">
        <v>1100000</v>
      </c>
      <c r="I48" s="60">
        <f t="shared" si="7"/>
        <v>2.0632000000000001</v>
      </c>
      <c r="J48" s="58">
        <v>1080975</v>
      </c>
      <c r="K48" s="58">
        <v>1080975</v>
      </c>
      <c r="L48" s="61">
        <v>1200000</v>
      </c>
      <c r="M48" s="60">
        <f t="shared" si="14"/>
        <v>0.90081250000000002</v>
      </c>
      <c r="N48" s="58">
        <v>503505</v>
      </c>
      <c r="O48" s="58">
        <v>503505</v>
      </c>
      <c r="P48" s="61">
        <v>1200000</v>
      </c>
      <c r="Q48" s="60">
        <f t="shared" si="8"/>
        <v>0.4195875</v>
      </c>
      <c r="R48" s="58">
        <v>1021820</v>
      </c>
      <c r="S48" s="58">
        <v>1021820</v>
      </c>
      <c r="T48" s="61">
        <v>1250000</v>
      </c>
      <c r="U48" s="60">
        <v>0.81745599999999996</v>
      </c>
      <c r="V48" s="58">
        <v>1409780</v>
      </c>
      <c r="W48" s="58">
        <v>1409780</v>
      </c>
      <c r="X48" s="61">
        <v>1250000</v>
      </c>
      <c r="Y48" s="60">
        <v>1.1278239999999999</v>
      </c>
      <c r="Z48" s="58">
        <v>1031435</v>
      </c>
      <c r="AA48" s="58"/>
      <c r="AB48" s="61">
        <v>1150000</v>
      </c>
      <c r="AC48" s="60">
        <f t="shared" si="3"/>
        <v>0.89690000000000003</v>
      </c>
      <c r="AD48" s="58">
        <v>640875</v>
      </c>
      <c r="AE48" s="58"/>
      <c r="AF48" s="61">
        <v>1050000</v>
      </c>
      <c r="AG48" s="60">
        <f t="shared" si="4"/>
        <v>0.61035714285714282</v>
      </c>
      <c r="AH48" s="58"/>
      <c r="AI48" s="58"/>
      <c r="AJ48" s="61"/>
      <c r="AK48" s="60" t="e">
        <f t="shared" si="9"/>
        <v>#DIV/0!</v>
      </c>
      <c r="AL48" s="58"/>
      <c r="AM48" s="58"/>
      <c r="AN48" s="61"/>
      <c r="AO48" s="60" t="e">
        <f t="shared" si="10"/>
        <v>#DIV/0!</v>
      </c>
      <c r="AP48" s="58"/>
      <c r="AQ48" s="58"/>
      <c r="AR48" s="61"/>
      <c r="AS48" s="60" t="e">
        <f t="shared" si="11"/>
        <v>#DIV/0!</v>
      </c>
      <c r="AT48" s="58"/>
      <c r="AU48" s="58"/>
      <c r="AV48" s="61"/>
      <c r="AW48" s="60" t="e">
        <f t="shared" si="12"/>
        <v>#DIV/0!</v>
      </c>
      <c r="AX48" s="58"/>
      <c r="AY48" s="58"/>
      <c r="AZ48" s="61"/>
      <c r="BA48" s="60" t="e">
        <f t="shared" si="13"/>
        <v>#DIV/0!</v>
      </c>
      <c r="BB48" s="58">
        <f t="shared" si="15"/>
        <v>7957910</v>
      </c>
      <c r="BC48" s="58">
        <f t="shared" si="15"/>
        <v>6285600</v>
      </c>
      <c r="BD48" s="61">
        <f t="shared" si="15"/>
        <v>8200000</v>
      </c>
      <c r="BE48" s="60">
        <f t="shared" si="1"/>
        <v>0.97047682926829271</v>
      </c>
      <c r="BF48" s="62">
        <f t="shared" si="5"/>
        <v>1136844.2857142857</v>
      </c>
      <c r="BJ48" s="64">
        <f t="shared" si="6"/>
        <v>7</v>
      </c>
    </row>
    <row r="49" spans="1:62" s="63" customFormat="1" ht="19.8">
      <c r="A49" s="53">
        <v>38</v>
      </c>
      <c r="B49" s="54" t="s">
        <v>32</v>
      </c>
      <c r="C49" s="55" t="s">
        <v>152</v>
      </c>
      <c r="D49" s="56" t="s">
        <v>153</v>
      </c>
      <c r="E49" s="57" t="s">
        <v>154</v>
      </c>
      <c r="F49" s="58"/>
      <c r="G49" s="58"/>
      <c r="H49" s="59"/>
      <c r="I49" s="60"/>
      <c r="J49" s="58">
        <v>684415</v>
      </c>
      <c r="K49" s="58">
        <v>684415</v>
      </c>
      <c r="L49" s="61">
        <v>333928</v>
      </c>
      <c r="M49" s="60">
        <f t="shared" si="14"/>
        <v>2.0495885340552453</v>
      </c>
      <c r="N49" s="58">
        <v>362925</v>
      </c>
      <c r="O49" s="58">
        <v>362925</v>
      </c>
      <c r="P49" s="61">
        <v>550000</v>
      </c>
      <c r="Q49" s="60">
        <f t="shared" si="8"/>
        <v>0.65986363636363632</v>
      </c>
      <c r="R49" s="58">
        <v>787570</v>
      </c>
      <c r="S49" s="58">
        <v>787750</v>
      </c>
      <c r="T49" s="61">
        <v>650000</v>
      </c>
      <c r="U49" s="60">
        <v>1.2116461538461538</v>
      </c>
      <c r="V49" s="58">
        <v>463905</v>
      </c>
      <c r="W49" s="58">
        <v>413910</v>
      </c>
      <c r="X49" s="61">
        <v>650000</v>
      </c>
      <c r="Y49" s="60">
        <v>0.7137</v>
      </c>
      <c r="Z49" s="58">
        <v>823645</v>
      </c>
      <c r="AA49" s="58"/>
      <c r="AB49" s="61">
        <v>650000</v>
      </c>
      <c r="AC49" s="60">
        <f t="shared" si="3"/>
        <v>1.2671461538461539</v>
      </c>
      <c r="AD49" s="58">
        <v>607805</v>
      </c>
      <c r="AE49" s="58"/>
      <c r="AF49" s="61">
        <v>550000</v>
      </c>
      <c r="AG49" s="60">
        <f t="shared" si="4"/>
        <v>1.1051</v>
      </c>
      <c r="AH49" s="58"/>
      <c r="AI49" s="58"/>
      <c r="AJ49" s="61"/>
      <c r="AK49" s="60"/>
      <c r="AL49" s="58"/>
      <c r="AM49" s="58"/>
      <c r="AN49" s="61"/>
      <c r="AO49" s="60"/>
      <c r="AP49" s="58"/>
      <c r="AQ49" s="58"/>
      <c r="AR49" s="61"/>
      <c r="AS49" s="60"/>
      <c r="AT49" s="58"/>
      <c r="AU49" s="58"/>
      <c r="AV49" s="61"/>
      <c r="AW49" s="60"/>
      <c r="AX49" s="58"/>
      <c r="AY49" s="58"/>
      <c r="AZ49" s="61"/>
      <c r="BA49" s="60"/>
      <c r="BB49" s="58">
        <f t="shared" si="15"/>
        <v>3730265</v>
      </c>
      <c r="BC49" s="58">
        <f t="shared" si="15"/>
        <v>2249000</v>
      </c>
      <c r="BD49" s="61">
        <f t="shared" si="15"/>
        <v>3383928</v>
      </c>
      <c r="BE49" s="60">
        <f t="shared" si="1"/>
        <v>1.1023476267816572</v>
      </c>
      <c r="BF49" s="62">
        <f t="shared" si="5"/>
        <v>621710.83333333337</v>
      </c>
      <c r="BJ49" s="64">
        <f t="shared" si="6"/>
        <v>6</v>
      </c>
    </row>
    <row r="50" spans="1:62" s="63" customFormat="1" ht="19.8">
      <c r="A50" s="53">
        <v>39</v>
      </c>
      <c r="B50" s="54" t="s">
        <v>74</v>
      </c>
      <c r="C50" s="55" t="s">
        <v>155</v>
      </c>
      <c r="D50" s="56" t="s">
        <v>156</v>
      </c>
      <c r="E50" s="57" t="s">
        <v>157</v>
      </c>
      <c r="F50" s="58"/>
      <c r="G50" s="58"/>
      <c r="H50" s="59"/>
      <c r="I50" s="60"/>
      <c r="J50" s="58">
        <v>850840</v>
      </c>
      <c r="K50" s="58">
        <v>850840</v>
      </c>
      <c r="L50" s="61">
        <v>510714</v>
      </c>
      <c r="M50" s="60">
        <f t="shared" si="14"/>
        <v>1.6659813515979589</v>
      </c>
      <c r="N50" s="58">
        <v>1771180</v>
      </c>
      <c r="O50" s="58">
        <v>1771180</v>
      </c>
      <c r="P50" s="61">
        <v>550000</v>
      </c>
      <c r="Q50" s="60">
        <f t="shared" si="8"/>
        <v>3.2203272727272729</v>
      </c>
      <c r="R50" s="58">
        <v>1966900</v>
      </c>
      <c r="S50" s="58">
        <v>1966900</v>
      </c>
      <c r="T50" s="61">
        <v>1000000</v>
      </c>
      <c r="U50" s="60">
        <v>1.9669000000000001</v>
      </c>
      <c r="V50" s="58">
        <v>2675980</v>
      </c>
      <c r="W50" s="58">
        <v>2675980</v>
      </c>
      <c r="X50" s="61">
        <v>1200000</v>
      </c>
      <c r="Y50" s="60">
        <v>2.2299833333333332</v>
      </c>
      <c r="Z50" s="58">
        <v>1412920</v>
      </c>
      <c r="AA50" s="58"/>
      <c r="AB50" s="61">
        <v>1300000</v>
      </c>
      <c r="AC50" s="60">
        <f t="shared" si="3"/>
        <v>1.0868615384615385</v>
      </c>
      <c r="AD50" s="58">
        <v>1756690</v>
      </c>
      <c r="AE50" s="58"/>
      <c r="AF50" s="61">
        <v>1300000</v>
      </c>
      <c r="AG50" s="60">
        <f t="shared" si="4"/>
        <v>1.3512999999999999</v>
      </c>
      <c r="AH50" s="58"/>
      <c r="AI50" s="58"/>
      <c r="AJ50" s="61"/>
      <c r="AK50" s="60"/>
      <c r="AL50" s="58"/>
      <c r="AM50" s="58"/>
      <c r="AN50" s="61"/>
      <c r="AO50" s="60"/>
      <c r="AP50" s="58"/>
      <c r="AQ50" s="58"/>
      <c r="AR50" s="61"/>
      <c r="AS50" s="60"/>
      <c r="AT50" s="58"/>
      <c r="AU50" s="58"/>
      <c r="AV50" s="61"/>
      <c r="AW50" s="60"/>
      <c r="AX50" s="58"/>
      <c r="AY50" s="58"/>
      <c r="AZ50" s="61"/>
      <c r="BA50" s="60"/>
      <c r="BB50" s="58">
        <f t="shared" si="15"/>
        <v>10434510</v>
      </c>
      <c r="BC50" s="58">
        <f t="shared" si="15"/>
        <v>7264900</v>
      </c>
      <c r="BD50" s="61">
        <f t="shared" si="15"/>
        <v>5860714</v>
      </c>
      <c r="BE50" s="60">
        <f t="shared" si="1"/>
        <v>1.7804161745480158</v>
      </c>
      <c r="BF50" s="62">
        <f t="shared" si="5"/>
        <v>1739085</v>
      </c>
      <c r="BJ50" s="64">
        <f t="shared" si="6"/>
        <v>6</v>
      </c>
    </row>
    <row r="51" spans="1:62" s="63" customFormat="1" ht="19.8">
      <c r="A51" s="53">
        <v>40</v>
      </c>
      <c r="B51" s="54" t="s">
        <v>70</v>
      </c>
      <c r="C51" s="55" t="s">
        <v>158</v>
      </c>
      <c r="D51" s="56" t="s">
        <v>159</v>
      </c>
      <c r="E51" s="57" t="s">
        <v>160</v>
      </c>
      <c r="F51" s="58">
        <v>1021655</v>
      </c>
      <c r="G51" s="58">
        <v>1021655</v>
      </c>
      <c r="H51" s="59">
        <v>950000</v>
      </c>
      <c r="I51" s="60">
        <f t="shared" si="7"/>
        <v>1.0754263157894737</v>
      </c>
      <c r="J51" s="58">
        <v>974160</v>
      </c>
      <c r="K51" s="58">
        <v>974160</v>
      </c>
      <c r="L51" s="61">
        <v>1000000</v>
      </c>
      <c r="M51" s="60">
        <f t="shared" si="14"/>
        <v>0.97416000000000003</v>
      </c>
      <c r="N51" s="58">
        <v>1309575</v>
      </c>
      <c r="O51" s="58">
        <v>1309575</v>
      </c>
      <c r="P51" s="61">
        <v>1000000</v>
      </c>
      <c r="Q51" s="60">
        <f t="shared" si="8"/>
        <v>1.3095749999999999</v>
      </c>
      <c r="R51" s="58">
        <v>2289915</v>
      </c>
      <c r="S51" s="58">
        <v>2289915</v>
      </c>
      <c r="T51" s="61">
        <v>1100000</v>
      </c>
      <c r="U51" s="60">
        <v>2.0817409090909091</v>
      </c>
      <c r="V51" s="58">
        <v>1535220</v>
      </c>
      <c r="W51" s="58">
        <v>1535220</v>
      </c>
      <c r="X51" s="61">
        <v>1300000</v>
      </c>
      <c r="Y51" s="60">
        <v>1.1809384615384615</v>
      </c>
      <c r="Z51" s="58">
        <v>805385</v>
      </c>
      <c r="AA51" s="58"/>
      <c r="AB51" s="61">
        <v>1200000</v>
      </c>
      <c r="AC51" s="60">
        <f t="shared" si="3"/>
        <v>0.67115416666666672</v>
      </c>
      <c r="AD51" s="58">
        <v>1187255</v>
      </c>
      <c r="AE51" s="58"/>
      <c r="AF51" s="61">
        <v>1100000</v>
      </c>
      <c r="AG51" s="60">
        <f t="shared" si="4"/>
        <v>1.0793227272727273</v>
      </c>
      <c r="AH51" s="58"/>
      <c r="AI51" s="58"/>
      <c r="AJ51" s="61"/>
      <c r="AK51" s="60" t="e">
        <f t="shared" si="9"/>
        <v>#DIV/0!</v>
      </c>
      <c r="AL51" s="58"/>
      <c r="AM51" s="58"/>
      <c r="AN51" s="61"/>
      <c r="AO51" s="60" t="e">
        <f t="shared" si="10"/>
        <v>#DIV/0!</v>
      </c>
      <c r="AP51" s="58"/>
      <c r="AQ51" s="58"/>
      <c r="AR51" s="61"/>
      <c r="AS51" s="60" t="e">
        <f t="shared" si="11"/>
        <v>#DIV/0!</v>
      </c>
      <c r="AT51" s="58"/>
      <c r="AU51" s="58"/>
      <c r="AV51" s="61"/>
      <c r="AW51" s="60" t="e">
        <f t="shared" si="12"/>
        <v>#DIV/0!</v>
      </c>
      <c r="AX51" s="58"/>
      <c r="AY51" s="58"/>
      <c r="AZ51" s="61"/>
      <c r="BA51" s="60" t="e">
        <f t="shared" si="13"/>
        <v>#DIV/0!</v>
      </c>
      <c r="BB51" s="58">
        <f t="shared" si="15"/>
        <v>9123165</v>
      </c>
      <c r="BC51" s="58">
        <f t="shared" si="15"/>
        <v>7130525</v>
      </c>
      <c r="BD51" s="61">
        <f t="shared" si="15"/>
        <v>7650000</v>
      </c>
      <c r="BE51" s="60">
        <f t="shared" si="1"/>
        <v>1.1925705882352942</v>
      </c>
      <c r="BF51" s="62">
        <f t="shared" si="5"/>
        <v>1303309.2857142857</v>
      </c>
      <c r="BJ51" s="64">
        <f t="shared" si="6"/>
        <v>7</v>
      </c>
    </row>
    <row r="52" spans="1:62" s="63" customFormat="1" ht="19.8" hidden="1">
      <c r="A52" s="53"/>
      <c r="B52" s="54" t="s">
        <v>32</v>
      </c>
      <c r="C52" s="55" t="s">
        <v>161</v>
      </c>
      <c r="D52" s="56" t="s">
        <v>162</v>
      </c>
      <c r="E52" s="57" t="s">
        <v>163</v>
      </c>
      <c r="F52" s="58">
        <v>0</v>
      </c>
      <c r="G52" s="58">
        <v>0</v>
      </c>
      <c r="H52" s="59">
        <v>550000</v>
      </c>
      <c r="I52" s="60">
        <f t="shared" si="7"/>
        <v>0</v>
      </c>
      <c r="J52" s="58">
        <v>0</v>
      </c>
      <c r="K52" s="58">
        <v>0</v>
      </c>
      <c r="L52" s="61">
        <v>550000</v>
      </c>
      <c r="M52" s="60">
        <f t="shared" si="14"/>
        <v>0</v>
      </c>
      <c r="N52" s="58">
        <v>347045</v>
      </c>
      <c r="O52" s="58">
        <v>347045</v>
      </c>
      <c r="P52" s="61">
        <v>550000</v>
      </c>
      <c r="Q52" s="60">
        <f t="shared" si="8"/>
        <v>0.63099090909090905</v>
      </c>
      <c r="R52" s="58">
        <v>0</v>
      </c>
      <c r="S52" s="58">
        <v>0</v>
      </c>
      <c r="T52" s="61">
        <v>600000</v>
      </c>
      <c r="U52" s="60">
        <v>0</v>
      </c>
      <c r="V52" s="58"/>
      <c r="W52" s="58"/>
      <c r="X52" s="61"/>
      <c r="Y52" s="60"/>
      <c r="Z52" s="58"/>
      <c r="AA52" s="58"/>
      <c r="AB52" s="61"/>
      <c r="AC52" s="60" t="e">
        <f t="shared" si="3"/>
        <v>#DIV/0!</v>
      </c>
      <c r="AD52" s="58"/>
      <c r="AE52" s="58"/>
      <c r="AF52" s="61"/>
      <c r="AG52" s="60" t="e">
        <f t="shared" si="4"/>
        <v>#DIV/0!</v>
      </c>
      <c r="AH52" s="58"/>
      <c r="AI52" s="58"/>
      <c r="AJ52" s="61"/>
      <c r="AK52" s="60" t="e">
        <f t="shared" si="9"/>
        <v>#DIV/0!</v>
      </c>
      <c r="AL52" s="58"/>
      <c r="AM52" s="58"/>
      <c r="AN52" s="61"/>
      <c r="AO52" s="60" t="e">
        <f t="shared" si="10"/>
        <v>#DIV/0!</v>
      </c>
      <c r="AP52" s="58"/>
      <c r="AQ52" s="58"/>
      <c r="AR52" s="61"/>
      <c r="AS52" s="60" t="e">
        <f t="shared" si="11"/>
        <v>#DIV/0!</v>
      </c>
      <c r="AT52" s="58"/>
      <c r="AU52" s="58"/>
      <c r="AV52" s="61"/>
      <c r="AW52" s="60" t="e">
        <f t="shared" si="12"/>
        <v>#DIV/0!</v>
      </c>
      <c r="AX52" s="58"/>
      <c r="AY52" s="58"/>
      <c r="AZ52" s="61"/>
      <c r="BA52" s="60" t="e">
        <f t="shared" si="13"/>
        <v>#DIV/0!</v>
      </c>
      <c r="BB52" s="58">
        <f t="shared" si="15"/>
        <v>347045</v>
      </c>
      <c r="BC52" s="58">
        <f t="shared" si="15"/>
        <v>347045</v>
      </c>
      <c r="BD52" s="61">
        <f t="shared" si="15"/>
        <v>2250000</v>
      </c>
      <c r="BE52" s="60">
        <f t="shared" si="1"/>
        <v>0.15424222222222223</v>
      </c>
      <c r="BF52" s="62">
        <f t="shared" si="5"/>
        <v>86761.25</v>
      </c>
      <c r="BJ52" s="64">
        <f t="shared" si="6"/>
        <v>4</v>
      </c>
    </row>
    <row r="53" spans="1:62" s="63" customFormat="1" ht="19.8">
      <c r="A53" s="53">
        <v>41</v>
      </c>
      <c r="B53" s="54" t="s">
        <v>32</v>
      </c>
      <c r="C53" s="55" t="s">
        <v>164</v>
      </c>
      <c r="D53" s="56" t="s">
        <v>165</v>
      </c>
      <c r="E53" s="57" t="s">
        <v>166</v>
      </c>
      <c r="F53" s="58"/>
      <c r="G53" s="58"/>
      <c r="H53" s="59"/>
      <c r="I53" s="60"/>
      <c r="J53" s="58"/>
      <c r="K53" s="58"/>
      <c r="L53" s="61"/>
      <c r="M53" s="60"/>
      <c r="N53" s="58"/>
      <c r="O53" s="58"/>
      <c r="P53" s="61"/>
      <c r="Q53" s="60"/>
      <c r="R53" s="58"/>
      <c r="S53" s="58"/>
      <c r="T53" s="61"/>
      <c r="U53" s="60"/>
      <c r="V53" s="58">
        <v>643080</v>
      </c>
      <c r="W53" s="58">
        <v>643080</v>
      </c>
      <c r="X53" s="61">
        <v>425806</v>
      </c>
      <c r="Y53" s="60">
        <v>1.5102652381601012</v>
      </c>
      <c r="Z53" s="58">
        <v>559780</v>
      </c>
      <c r="AA53" s="58"/>
      <c r="AB53" s="61">
        <v>550000</v>
      </c>
      <c r="AC53" s="60">
        <f t="shared" si="3"/>
        <v>1.0177818181818181</v>
      </c>
      <c r="AD53" s="58">
        <v>883220</v>
      </c>
      <c r="AE53" s="58"/>
      <c r="AF53" s="61">
        <v>600000</v>
      </c>
      <c r="AG53" s="60">
        <f t="shared" si="4"/>
        <v>1.4720333333333333</v>
      </c>
      <c r="AH53" s="58"/>
      <c r="AI53" s="58"/>
      <c r="AJ53" s="61"/>
      <c r="AK53" s="60"/>
      <c r="AL53" s="58"/>
      <c r="AM53" s="58"/>
      <c r="AN53" s="61"/>
      <c r="AO53" s="60"/>
      <c r="AP53" s="58"/>
      <c r="AQ53" s="58"/>
      <c r="AR53" s="61"/>
      <c r="AS53" s="60"/>
      <c r="AT53" s="58"/>
      <c r="AU53" s="58"/>
      <c r="AV53" s="61"/>
      <c r="AW53" s="60"/>
      <c r="AX53" s="58"/>
      <c r="AY53" s="58"/>
      <c r="AZ53" s="61"/>
      <c r="BA53" s="60"/>
      <c r="BB53" s="58">
        <f t="shared" si="15"/>
        <v>2086080</v>
      </c>
      <c r="BC53" s="58">
        <f t="shared" si="15"/>
        <v>643080</v>
      </c>
      <c r="BD53" s="61">
        <f t="shared" si="15"/>
        <v>1575806</v>
      </c>
      <c r="BE53" s="60">
        <f t="shared" si="1"/>
        <v>1.323817779599773</v>
      </c>
      <c r="BF53" s="62">
        <f t="shared" si="5"/>
        <v>695360</v>
      </c>
      <c r="BJ53" s="64">
        <f t="shared" si="6"/>
        <v>3</v>
      </c>
    </row>
    <row r="54" spans="1:62" s="63" customFormat="1" ht="19.8">
      <c r="A54" s="53">
        <v>42</v>
      </c>
      <c r="B54" s="54" t="s">
        <v>147</v>
      </c>
      <c r="C54" s="55" t="s">
        <v>167</v>
      </c>
      <c r="D54" s="56" t="s">
        <v>168</v>
      </c>
      <c r="E54" s="57" t="s">
        <v>169</v>
      </c>
      <c r="F54" s="58">
        <v>48695</v>
      </c>
      <c r="G54" s="58">
        <v>48695</v>
      </c>
      <c r="H54" s="59">
        <v>550000</v>
      </c>
      <c r="I54" s="60">
        <f t="shared" si="7"/>
        <v>8.8536363636363635E-2</v>
      </c>
      <c r="J54" s="58">
        <v>155970</v>
      </c>
      <c r="K54" s="58">
        <v>155970</v>
      </c>
      <c r="L54" s="61">
        <v>550000</v>
      </c>
      <c r="M54" s="60">
        <f t="shared" si="14"/>
        <v>0.28358181818181816</v>
      </c>
      <c r="N54" s="58">
        <v>446915</v>
      </c>
      <c r="O54" s="58">
        <v>446915</v>
      </c>
      <c r="P54" s="61">
        <v>550000</v>
      </c>
      <c r="Q54" s="60">
        <f t="shared" si="8"/>
        <v>0.81257272727272722</v>
      </c>
      <c r="R54" s="58">
        <v>362200</v>
      </c>
      <c r="S54" s="58">
        <v>362200</v>
      </c>
      <c r="T54" s="61">
        <v>600000</v>
      </c>
      <c r="U54" s="60">
        <v>0.60366666666666668</v>
      </c>
      <c r="V54" s="58">
        <v>995830</v>
      </c>
      <c r="W54" s="58">
        <v>995830</v>
      </c>
      <c r="X54" s="61">
        <v>600000</v>
      </c>
      <c r="Y54" s="60">
        <v>1.6597166666666667</v>
      </c>
      <c r="Z54" s="58">
        <v>262820</v>
      </c>
      <c r="AA54" s="58"/>
      <c r="AB54" s="61">
        <v>600000</v>
      </c>
      <c r="AC54" s="60">
        <f t="shared" si="3"/>
        <v>0.43803333333333333</v>
      </c>
      <c r="AD54" s="58">
        <v>1076315</v>
      </c>
      <c r="AE54" s="58"/>
      <c r="AF54" s="61">
        <v>600000</v>
      </c>
      <c r="AG54" s="60">
        <f t="shared" si="4"/>
        <v>1.7938583333333333</v>
      </c>
      <c r="AH54" s="58"/>
      <c r="AI54" s="58"/>
      <c r="AJ54" s="61"/>
      <c r="AK54" s="60" t="e">
        <f t="shared" si="9"/>
        <v>#DIV/0!</v>
      </c>
      <c r="AL54" s="58"/>
      <c r="AM54" s="58"/>
      <c r="AN54" s="61"/>
      <c r="AO54" s="60" t="e">
        <f t="shared" si="10"/>
        <v>#DIV/0!</v>
      </c>
      <c r="AP54" s="58"/>
      <c r="AQ54" s="58"/>
      <c r="AR54" s="61"/>
      <c r="AS54" s="60" t="e">
        <f t="shared" si="11"/>
        <v>#DIV/0!</v>
      </c>
      <c r="AT54" s="58"/>
      <c r="AU54" s="58"/>
      <c r="AV54" s="61"/>
      <c r="AW54" s="60" t="e">
        <f t="shared" si="12"/>
        <v>#DIV/0!</v>
      </c>
      <c r="AX54" s="58"/>
      <c r="AY54" s="58"/>
      <c r="AZ54" s="61"/>
      <c r="BA54" s="60" t="e">
        <f t="shared" si="13"/>
        <v>#DIV/0!</v>
      </c>
      <c r="BB54" s="58">
        <f t="shared" si="15"/>
        <v>3348745</v>
      </c>
      <c r="BC54" s="58">
        <f t="shared" si="15"/>
        <v>2009610</v>
      </c>
      <c r="BD54" s="61">
        <f t="shared" si="15"/>
        <v>4050000</v>
      </c>
      <c r="BE54" s="60">
        <f t="shared" si="1"/>
        <v>0.8268506172839506</v>
      </c>
      <c r="BF54" s="62">
        <f t="shared" si="5"/>
        <v>478392.14285714284</v>
      </c>
      <c r="BJ54" s="64">
        <f t="shared" si="6"/>
        <v>7</v>
      </c>
    </row>
    <row r="55" spans="1:62" s="63" customFormat="1" ht="19.8">
      <c r="A55" s="53">
        <v>43</v>
      </c>
      <c r="B55" s="54" t="s">
        <v>70</v>
      </c>
      <c r="C55" s="55" t="s">
        <v>170</v>
      </c>
      <c r="D55" s="56" t="s">
        <v>171</v>
      </c>
      <c r="E55" s="57" t="s">
        <v>172</v>
      </c>
      <c r="F55" s="58">
        <v>509920</v>
      </c>
      <c r="G55" s="58">
        <v>509920</v>
      </c>
      <c r="H55" s="59">
        <v>550000</v>
      </c>
      <c r="I55" s="60">
        <f t="shared" si="7"/>
        <v>0.92712727272727269</v>
      </c>
      <c r="J55" s="58">
        <v>77185</v>
      </c>
      <c r="K55" s="58">
        <v>77185</v>
      </c>
      <c r="L55" s="61">
        <v>600000</v>
      </c>
      <c r="M55" s="60">
        <f t="shared" si="14"/>
        <v>0.12864166666666665</v>
      </c>
      <c r="N55" s="58">
        <v>452515</v>
      </c>
      <c r="O55" s="58">
        <v>452515</v>
      </c>
      <c r="P55" s="61">
        <v>600000</v>
      </c>
      <c r="Q55" s="60">
        <f t="shared" si="8"/>
        <v>0.7541916666666667</v>
      </c>
      <c r="R55" s="58">
        <v>1082200</v>
      </c>
      <c r="S55" s="58">
        <v>1054205</v>
      </c>
      <c r="T55" s="61">
        <v>650000</v>
      </c>
      <c r="U55" s="60">
        <v>1.6649230769230769</v>
      </c>
      <c r="V55" s="58">
        <v>657075</v>
      </c>
      <c r="W55" s="58">
        <v>657075</v>
      </c>
      <c r="X55" s="61">
        <v>650000</v>
      </c>
      <c r="Y55" s="60">
        <v>1.0108846153846154</v>
      </c>
      <c r="Z55" s="58">
        <v>493530</v>
      </c>
      <c r="AA55" s="58"/>
      <c r="AB55" s="61">
        <v>600000</v>
      </c>
      <c r="AC55" s="60">
        <f t="shared" si="3"/>
        <v>0.82255</v>
      </c>
      <c r="AD55" s="58">
        <v>207845</v>
      </c>
      <c r="AE55" s="58"/>
      <c r="AF55" s="61">
        <v>600000</v>
      </c>
      <c r="AG55" s="60">
        <f t="shared" si="4"/>
        <v>0.34640833333333332</v>
      </c>
      <c r="AH55" s="58"/>
      <c r="AI55" s="58"/>
      <c r="AJ55" s="61"/>
      <c r="AK55" s="60" t="e">
        <f t="shared" si="9"/>
        <v>#DIV/0!</v>
      </c>
      <c r="AL55" s="58"/>
      <c r="AM55" s="58"/>
      <c r="AN55" s="61"/>
      <c r="AO55" s="60" t="e">
        <f t="shared" si="10"/>
        <v>#DIV/0!</v>
      </c>
      <c r="AP55" s="58"/>
      <c r="AQ55" s="58"/>
      <c r="AR55" s="61"/>
      <c r="AS55" s="60" t="e">
        <f t="shared" si="11"/>
        <v>#DIV/0!</v>
      </c>
      <c r="AT55" s="58"/>
      <c r="AU55" s="58"/>
      <c r="AV55" s="61"/>
      <c r="AW55" s="60" t="e">
        <f t="shared" si="12"/>
        <v>#DIV/0!</v>
      </c>
      <c r="AX55" s="58"/>
      <c r="AY55" s="58"/>
      <c r="AZ55" s="61"/>
      <c r="BA55" s="60" t="e">
        <f t="shared" si="13"/>
        <v>#DIV/0!</v>
      </c>
      <c r="BB55" s="58">
        <f t="shared" si="15"/>
        <v>3480270</v>
      </c>
      <c r="BC55" s="58">
        <f t="shared" si="15"/>
        <v>2750900</v>
      </c>
      <c r="BD55" s="61">
        <f t="shared" si="15"/>
        <v>4250000</v>
      </c>
      <c r="BE55" s="60">
        <f t="shared" si="1"/>
        <v>0.81888705882352941</v>
      </c>
      <c r="BF55" s="62">
        <f t="shared" si="5"/>
        <v>497181.42857142858</v>
      </c>
      <c r="BJ55" s="64">
        <f t="shared" si="6"/>
        <v>7</v>
      </c>
    </row>
    <row r="56" spans="1:62" s="63" customFormat="1" ht="19.8">
      <c r="A56" s="53">
        <v>44</v>
      </c>
      <c r="B56" s="54" t="s">
        <v>70</v>
      </c>
      <c r="C56" s="55" t="s">
        <v>173</v>
      </c>
      <c r="D56" s="56" t="s">
        <v>174</v>
      </c>
      <c r="E56" s="57" t="s">
        <v>175</v>
      </c>
      <c r="F56" s="58">
        <v>311345</v>
      </c>
      <c r="G56" s="58">
        <v>311345</v>
      </c>
      <c r="H56" s="59">
        <v>600000</v>
      </c>
      <c r="I56" s="60">
        <f t="shared" si="7"/>
        <v>0.5189083333333333</v>
      </c>
      <c r="J56" s="58">
        <v>513715</v>
      </c>
      <c r="K56" s="58">
        <v>513715</v>
      </c>
      <c r="L56" s="61">
        <v>600000</v>
      </c>
      <c r="M56" s="60">
        <f t="shared" si="14"/>
        <v>0.85619166666666668</v>
      </c>
      <c r="N56" s="58">
        <v>526085</v>
      </c>
      <c r="O56" s="58">
        <v>526085</v>
      </c>
      <c r="P56" s="61">
        <v>600000</v>
      </c>
      <c r="Q56" s="60">
        <f t="shared" si="8"/>
        <v>0.8768083333333333</v>
      </c>
      <c r="R56" s="58">
        <v>1336480</v>
      </c>
      <c r="S56" s="58">
        <v>1336480</v>
      </c>
      <c r="T56" s="61">
        <v>600000</v>
      </c>
      <c r="U56" s="60">
        <v>2.2274666666666665</v>
      </c>
      <c r="V56" s="58">
        <v>1213095</v>
      </c>
      <c r="W56" s="58">
        <v>1213095</v>
      </c>
      <c r="X56" s="61">
        <v>700000</v>
      </c>
      <c r="Y56" s="60">
        <v>1.7329928571428572</v>
      </c>
      <c r="Z56" s="58">
        <v>884545</v>
      </c>
      <c r="AA56" s="58"/>
      <c r="AB56" s="61">
        <v>750000</v>
      </c>
      <c r="AC56" s="60">
        <f t="shared" si="3"/>
        <v>1.1793933333333333</v>
      </c>
      <c r="AD56" s="58">
        <v>309140</v>
      </c>
      <c r="AE56" s="58"/>
      <c r="AF56" s="61">
        <v>750000</v>
      </c>
      <c r="AG56" s="60">
        <f t="shared" si="4"/>
        <v>0.41218666666666665</v>
      </c>
      <c r="AH56" s="58"/>
      <c r="AI56" s="58"/>
      <c r="AJ56" s="61"/>
      <c r="AK56" s="60" t="e">
        <f t="shared" si="9"/>
        <v>#DIV/0!</v>
      </c>
      <c r="AL56" s="58"/>
      <c r="AM56" s="58"/>
      <c r="AN56" s="61"/>
      <c r="AO56" s="60" t="e">
        <f t="shared" si="10"/>
        <v>#DIV/0!</v>
      </c>
      <c r="AP56" s="58"/>
      <c r="AQ56" s="58"/>
      <c r="AR56" s="61"/>
      <c r="AS56" s="60" t="e">
        <f t="shared" si="11"/>
        <v>#DIV/0!</v>
      </c>
      <c r="AT56" s="58"/>
      <c r="AU56" s="58"/>
      <c r="AV56" s="61"/>
      <c r="AW56" s="60" t="e">
        <f t="shared" si="12"/>
        <v>#DIV/0!</v>
      </c>
      <c r="AX56" s="58"/>
      <c r="AY56" s="58"/>
      <c r="AZ56" s="61"/>
      <c r="BA56" s="60" t="e">
        <f t="shared" si="13"/>
        <v>#DIV/0!</v>
      </c>
      <c r="BB56" s="58">
        <f t="shared" si="15"/>
        <v>5094405</v>
      </c>
      <c r="BC56" s="58">
        <f t="shared" si="15"/>
        <v>3900720</v>
      </c>
      <c r="BD56" s="61">
        <f t="shared" si="15"/>
        <v>4600000</v>
      </c>
      <c r="BE56" s="60">
        <f t="shared" si="1"/>
        <v>1.1074793478260869</v>
      </c>
      <c r="BF56" s="62">
        <f t="shared" si="5"/>
        <v>727772.14285714284</v>
      </c>
      <c r="BJ56" s="64">
        <f t="shared" si="6"/>
        <v>7</v>
      </c>
    </row>
    <row r="57" spans="1:62" s="63" customFormat="1" ht="19.8">
      <c r="A57" s="53">
        <v>45</v>
      </c>
      <c r="B57" s="54" t="s">
        <v>70</v>
      </c>
      <c r="C57" s="55" t="s">
        <v>176</v>
      </c>
      <c r="D57" s="56" t="s">
        <v>177</v>
      </c>
      <c r="E57" s="57">
        <v>44820</v>
      </c>
      <c r="F57" s="58">
        <v>739785</v>
      </c>
      <c r="G57" s="58">
        <v>739785</v>
      </c>
      <c r="H57" s="59">
        <v>950000</v>
      </c>
      <c r="I57" s="60">
        <f t="shared" si="7"/>
        <v>0.77872105263157898</v>
      </c>
      <c r="J57" s="58">
        <v>816585</v>
      </c>
      <c r="K57" s="58">
        <v>816585</v>
      </c>
      <c r="L57" s="61">
        <v>950000</v>
      </c>
      <c r="M57" s="60">
        <f t="shared" si="14"/>
        <v>0.85956315789473681</v>
      </c>
      <c r="N57" s="58">
        <v>1307315</v>
      </c>
      <c r="O57" s="58">
        <v>1307315</v>
      </c>
      <c r="P57" s="61">
        <v>950000</v>
      </c>
      <c r="Q57" s="60">
        <f t="shared" si="8"/>
        <v>1.376121052631579</v>
      </c>
      <c r="R57" s="58">
        <v>1294885</v>
      </c>
      <c r="S57" s="58">
        <v>1294885</v>
      </c>
      <c r="T57" s="61">
        <v>1150000</v>
      </c>
      <c r="U57" s="60">
        <v>1.1259869565217391</v>
      </c>
      <c r="V57" s="58">
        <v>1269110</v>
      </c>
      <c r="W57" s="58">
        <v>1269110</v>
      </c>
      <c r="X57" s="61">
        <v>1150000</v>
      </c>
      <c r="Y57" s="60">
        <v>1.1035739130434783</v>
      </c>
      <c r="Z57" s="58">
        <v>1028055</v>
      </c>
      <c r="AA57" s="58"/>
      <c r="AB57" s="61">
        <v>1050000</v>
      </c>
      <c r="AC57" s="60">
        <f t="shared" si="3"/>
        <v>0.97909999999999997</v>
      </c>
      <c r="AD57" s="58">
        <v>1212735</v>
      </c>
      <c r="AE57" s="58"/>
      <c r="AF57" s="61">
        <v>950000</v>
      </c>
      <c r="AG57" s="60">
        <f t="shared" si="4"/>
        <v>1.2765631578947367</v>
      </c>
      <c r="AH57" s="58"/>
      <c r="AI57" s="58"/>
      <c r="AJ57" s="61"/>
      <c r="AK57" s="60" t="e">
        <f t="shared" si="9"/>
        <v>#DIV/0!</v>
      </c>
      <c r="AL57" s="58"/>
      <c r="AM57" s="58"/>
      <c r="AN57" s="61"/>
      <c r="AO57" s="60" t="e">
        <f t="shared" si="10"/>
        <v>#DIV/0!</v>
      </c>
      <c r="AP57" s="58"/>
      <c r="AQ57" s="58"/>
      <c r="AR57" s="61"/>
      <c r="AS57" s="60" t="e">
        <f t="shared" si="11"/>
        <v>#DIV/0!</v>
      </c>
      <c r="AT57" s="58"/>
      <c r="AU57" s="58"/>
      <c r="AV57" s="61"/>
      <c r="AW57" s="60" t="e">
        <f t="shared" si="12"/>
        <v>#DIV/0!</v>
      </c>
      <c r="AX57" s="58"/>
      <c r="AY57" s="58"/>
      <c r="AZ57" s="61"/>
      <c r="BA57" s="60" t="e">
        <f t="shared" si="13"/>
        <v>#DIV/0!</v>
      </c>
      <c r="BB57" s="58">
        <f t="shared" si="15"/>
        <v>7668470</v>
      </c>
      <c r="BC57" s="58">
        <f t="shared" si="15"/>
        <v>5427680</v>
      </c>
      <c r="BD57" s="61">
        <f t="shared" si="15"/>
        <v>7150000</v>
      </c>
      <c r="BE57" s="60">
        <f t="shared" si="1"/>
        <v>1.0725132867132867</v>
      </c>
      <c r="BF57" s="62">
        <f t="shared" si="5"/>
        <v>1095495.7142857143</v>
      </c>
      <c r="BJ57" s="64">
        <f t="shared" si="6"/>
        <v>7</v>
      </c>
    </row>
    <row r="58" spans="1:62" s="63" customFormat="1" ht="19.8">
      <c r="A58" s="53">
        <v>46</v>
      </c>
      <c r="B58" s="54" t="s">
        <v>70</v>
      </c>
      <c r="C58" s="55" t="s">
        <v>178</v>
      </c>
      <c r="D58" s="56" t="s">
        <v>179</v>
      </c>
      <c r="E58" s="57" t="s">
        <v>180</v>
      </c>
      <c r="F58" s="58">
        <v>609695</v>
      </c>
      <c r="G58" s="58">
        <v>609695</v>
      </c>
      <c r="H58" s="59">
        <v>900000</v>
      </c>
      <c r="I58" s="60">
        <f t="shared" si="7"/>
        <v>0.67743888888888892</v>
      </c>
      <c r="J58" s="58">
        <v>634300</v>
      </c>
      <c r="K58" s="58">
        <v>634300</v>
      </c>
      <c r="L58" s="61">
        <v>900000</v>
      </c>
      <c r="M58" s="60">
        <f t="shared" si="14"/>
        <v>0.70477777777777773</v>
      </c>
      <c r="N58" s="58">
        <v>1002745</v>
      </c>
      <c r="O58" s="58">
        <v>1002745</v>
      </c>
      <c r="P58" s="61">
        <v>900000</v>
      </c>
      <c r="Q58" s="60">
        <f t="shared" si="8"/>
        <v>1.1141611111111112</v>
      </c>
      <c r="R58" s="58">
        <v>2139385</v>
      </c>
      <c r="S58" s="58">
        <v>2139385</v>
      </c>
      <c r="T58" s="61">
        <v>950000</v>
      </c>
      <c r="U58" s="60">
        <v>2.2519842105263157</v>
      </c>
      <c r="V58" s="58">
        <v>1909915</v>
      </c>
      <c r="W58" s="58">
        <v>1876920</v>
      </c>
      <c r="X58" s="61">
        <v>1050000</v>
      </c>
      <c r="Y58" s="60">
        <v>1.8189666666666666</v>
      </c>
      <c r="Z58" s="58">
        <v>1183195</v>
      </c>
      <c r="AA58" s="58"/>
      <c r="AB58" s="61">
        <v>1100000</v>
      </c>
      <c r="AC58" s="60">
        <f t="shared" si="3"/>
        <v>1.0756318181818181</v>
      </c>
      <c r="AD58" s="58">
        <v>735480</v>
      </c>
      <c r="AE58" s="58"/>
      <c r="AF58" s="61">
        <v>1050000</v>
      </c>
      <c r="AG58" s="60">
        <f t="shared" si="4"/>
        <v>0.70045714285714289</v>
      </c>
      <c r="AH58" s="58"/>
      <c r="AI58" s="58"/>
      <c r="AJ58" s="61"/>
      <c r="AK58" s="60" t="e">
        <f t="shared" si="9"/>
        <v>#DIV/0!</v>
      </c>
      <c r="AL58" s="58"/>
      <c r="AM58" s="58"/>
      <c r="AN58" s="61"/>
      <c r="AO58" s="60" t="e">
        <f t="shared" si="10"/>
        <v>#DIV/0!</v>
      </c>
      <c r="AP58" s="58"/>
      <c r="AQ58" s="58"/>
      <c r="AR58" s="61"/>
      <c r="AS58" s="60" t="e">
        <f t="shared" si="11"/>
        <v>#DIV/0!</v>
      </c>
      <c r="AT58" s="58"/>
      <c r="AU58" s="58"/>
      <c r="AV58" s="61"/>
      <c r="AW58" s="60" t="e">
        <f t="shared" si="12"/>
        <v>#DIV/0!</v>
      </c>
      <c r="AX58" s="58"/>
      <c r="AY58" s="58"/>
      <c r="AZ58" s="61"/>
      <c r="BA58" s="60" t="e">
        <f t="shared" si="13"/>
        <v>#DIV/0!</v>
      </c>
      <c r="BB58" s="58">
        <f t="shared" si="15"/>
        <v>8214715</v>
      </c>
      <c r="BC58" s="58">
        <f t="shared" si="15"/>
        <v>6263045</v>
      </c>
      <c r="BD58" s="61">
        <f t="shared" si="15"/>
        <v>6850000</v>
      </c>
      <c r="BE58" s="60">
        <f t="shared" si="1"/>
        <v>1.1992284671532847</v>
      </c>
      <c r="BF58" s="62">
        <f t="shared" si="5"/>
        <v>1173530.7142857143</v>
      </c>
      <c r="BJ58" s="64">
        <f t="shared" si="6"/>
        <v>7</v>
      </c>
    </row>
    <row r="59" spans="1:62" s="63" customFormat="1" ht="19.8">
      <c r="A59" s="53">
        <v>47</v>
      </c>
      <c r="B59" s="54" t="s">
        <v>70</v>
      </c>
      <c r="C59" s="55" t="s">
        <v>181</v>
      </c>
      <c r="D59" s="56" t="s">
        <v>182</v>
      </c>
      <c r="E59" s="57" t="s">
        <v>183</v>
      </c>
      <c r="F59" s="58">
        <v>102180</v>
      </c>
      <c r="G59" s="58">
        <v>75985</v>
      </c>
      <c r="H59" s="59">
        <v>550000</v>
      </c>
      <c r="I59" s="60">
        <f t="shared" si="7"/>
        <v>0.18578181818181819</v>
      </c>
      <c r="J59" s="58">
        <v>337335</v>
      </c>
      <c r="K59" s="58">
        <v>337335</v>
      </c>
      <c r="L59" s="61">
        <v>550000</v>
      </c>
      <c r="M59" s="60">
        <f t="shared" si="14"/>
        <v>0.61333636363636368</v>
      </c>
      <c r="N59" s="58">
        <v>582290</v>
      </c>
      <c r="O59" s="58">
        <v>582290</v>
      </c>
      <c r="P59" s="61">
        <v>550000</v>
      </c>
      <c r="Q59" s="60">
        <f t="shared" si="8"/>
        <v>1.0587090909090908</v>
      </c>
      <c r="R59" s="58">
        <v>1015640</v>
      </c>
      <c r="S59" s="58">
        <v>1015913</v>
      </c>
      <c r="T59" s="61">
        <v>650000</v>
      </c>
      <c r="U59" s="60">
        <v>1.5625230769230769</v>
      </c>
      <c r="V59" s="58">
        <v>499510</v>
      </c>
      <c r="W59" s="58">
        <v>499510</v>
      </c>
      <c r="X59" s="61">
        <v>650000</v>
      </c>
      <c r="Y59" s="60">
        <v>0.76847692307692306</v>
      </c>
      <c r="Z59" s="58">
        <v>76185</v>
      </c>
      <c r="AA59" s="58"/>
      <c r="AB59" s="61">
        <v>600000</v>
      </c>
      <c r="AC59" s="60">
        <f t="shared" si="3"/>
        <v>0.126975</v>
      </c>
      <c r="AD59" s="58">
        <v>232845</v>
      </c>
      <c r="AE59" s="58"/>
      <c r="AF59" s="61">
        <v>600000</v>
      </c>
      <c r="AG59" s="60">
        <f t="shared" si="4"/>
        <v>0.388075</v>
      </c>
      <c r="AH59" s="58"/>
      <c r="AI59" s="58"/>
      <c r="AJ59" s="61"/>
      <c r="AK59" s="60" t="e">
        <f t="shared" si="9"/>
        <v>#DIV/0!</v>
      </c>
      <c r="AL59" s="58"/>
      <c r="AM59" s="58"/>
      <c r="AN59" s="61"/>
      <c r="AO59" s="60" t="e">
        <f t="shared" si="10"/>
        <v>#DIV/0!</v>
      </c>
      <c r="AP59" s="58"/>
      <c r="AQ59" s="58"/>
      <c r="AR59" s="61"/>
      <c r="AS59" s="60" t="e">
        <f t="shared" si="11"/>
        <v>#DIV/0!</v>
      </c>
      <c r="AT59" s="58"/>
      <c r="AU59" s="58"/>
      <c r="AV59" s="61"/>
      <c r="AW59" s="60" t="e">
        <f t="shared" si="12"/>
        <v>#DIV/0!</v>
      </c>
      <c r="AX59" s="58"/>
      <c r="AY59" s="58"/>
      <c r="AZ59" s="61"/>
      <c r="BA59" s="60" t="e">
        <f t="shared" si="13"/>
        <v>#DIV/0!</v>
      </c>
      <c r="BB59" s="58">
        <f t="shared" si="15"/>
        <v>2845985</v>
      </c>
      <c r="BC59" s="58">
        <f t="shared" si="15"/>
        <v>2511033</v>
      </c>
      <c r="BD59" s="61">
        <f t="shared" si="15"/>
        <v>4150000</v>
      </c>
      <c r="BE59" s="60">
        <f t="shared" si="1"/>
        <v>0.68577951807228921</v>
      </c>
      <c r="BF59" s="62">
        <f t="shared" si="5"/>
        <v>406569.28571428574</v>
      </c>
      <c r="BJ59" s="64">
        <f t="shared" si="6"/>
        <v>7</v>
      </c>
    </row>
    <row r="60" spans="1:62" s="63" customFormat="1" ht="19.8">
      <c r="A60" s="53">
        <v>48</v>
      </c>
      <c r="B60" s="54" t="s">
        <v>74</v>
      </c>
      <c r="C60" s="55" t="s">
        <v>184</v>
      </c>
      <c r="D60" s="56" t="s">
        <v>185</v>
      </c>
      <c r="E60" s="57" t="s">
        <v>186</v>
      </c>
      <c r="F60" s="58">
        <v>1552530</v>
      </c>
      <c r="G60" s="58">
        <v>1552530</v>
      </c>
      <c r="H60" s="59">
        <v>1500000</v>
      </c>
      <c r="I60" s="60">
        <f t="shared" si="7"/>
        <v>1.0350200000000001</v>
      </c>
      <c r="J60" s="58">
        <v>956845</v>
      </c>
      <c r="K60" s="58">
        <v>956845</v>
      </c>
      <c r="L60" s="61">
        <v>1500000</v>
      </c>
      <c r="M60" s="60">
        <f t="shared" si="14"/>
        <v>0.63789666666666667</v>
      </c>
      <c r="N60" s="58">
        <v>1578630</v>
      </c>
      <c r="O60" s="58">
        <v>1578630</v>
      </c>
      <c r="P60" s="61">
        <v>1500000</v>
      </c>
      <c r="Q60" s="60">
        <f t="shared" si="8"/>
        <v>1.0524199999999999</v>
      </c>
      <c r="R60" s="58">
        <v>2190125</v>
      </c>
      <c r="S60" s="58">
        <v>2190125</v>
      </c>
      <c r="T60" s="61">
        <v>1500000</v>
      </c>
      <c r="U60" s="60">
        <v>1.4600833333333334</v>
      </c>
      <c r="V60" s="58">
        <v>2197135</v>
      </c>
      <c r="W60" s="58">
        <v>2197135</v>
      </c>
      <c r="X60" s="61">
        <v>1500000</v>
      </c>
      <c r="Y60" s="60">
        <v>1.4647566666666667</v>
      </c>
      <c r="Z60" s="58">
        <v>1892690</v>
      </c>
      <c r="AA60" s="58"/>
      <c r="AB60" s="61">
        <v>1400000</v>
      </c>
      <c r="AC60" s="60">
        <f t="shared" si="3"/>
        <v>1.3519214285714285</v>
      </c>
      <c r="AD60" s="58">
        <v>2062135</v>
      </c>
      <c r="AE60" s="58"/>
      <c r="AF60" s="61">
        <v>1500000</v>
      </c>
      <c r="AG60" s="60">
        <f t="shared" si="4"/>
        <v>1.3747566666666666</v>
      </c>
      <c r="AH60" s="58"/>
      <c r="AI60" s="58"/>
      <c r="AJ60" s="61"/>
      <c r="AK60" s="60" t="e">
        <f t="shared" si="9"/>
        <v>#DIV/0!</v>
      </c>
      <c r="AL60" s="58"/>
      <c r="AM60" s="58"/>
      <c r="AN60" s="61"/>
      <c r="AO60" s="60" t="e">
        <f t="shared" si="10"/>
        <v>#DIV/0!</v>
      </c>
      <c r="AP60" s="58"/>
      <c r="AQ60" s="58"/>
      <c r="AR60" s="61"/>
      <c r="AS60" s="60" t="e">
        <f t="shared" si="11"/>
        <v>#DIV/0!</v>
      </c>
      <c r="AT60" s="58"/>
      <c r="AU60" s="58"/>
      <c r="AV60" s="61"/>
      <c r="AW60" s="60" t="e">
        <f t="shared" si="12"/>
        <v>#DIV/0!</v>
      </c>
      <c r="AX60" s="58"/>
      <c r="AY60" s="58"/>
      <c r="AZ60" s="61"/>
      <c r="BA60" s="60" t="e">
        <f t="shared" si="13"/>
        <v>#DIV/0!</v>
      </c>
      <c r="BB60" s="58">
        <f t="shared" si="15"/>
        <v>12430090</v>
      </c>
      <c r="BC60" s="58">
        <f t="shared" si="15"/>
        <v>8475265</v>
      </c>
      <c r="BD60" s="61">
        <f t="shared" si="15"/>
        <v>10400000</v>
      </c>
      <c r="BE60" s="60">
        <f t="shared" si="1"/>
        <v>1.1952009615384616</v>
      </c>
      <c r="BF60" s="62">
        <f t="shared" si="5"/>
        <v>1775727.142857143</v>
      </c>
      <c r="BJ60" s="64">
        <f t="shared" si="6"/>
        <v>7</v>
      </c>
    </row>
    <row r="61" spans="1:62" s="63" customFormat="1" ht="19.8">
      <c r="A61" s="53">
        <v>49</v>
      </c>
      <c r="B61" s="54" t="s">
        <v>140</v>
      </c>
      <c r="C61" s="55" t="s">
        <v>187</v>
      </c>
      <c r="D61" s="56" t="s">
        <v>188</v>
      </c>
      <c r="E61" s="57" t="s">
        <v>189</v>
      </c>
      <c r="F61" s="58">
        <v>348025</v>
      </c>
      <c r="G61" s="58">
        <v>348025</v>
      </c>
      <c r="H61" s="59">
        <v>550000</v>
      </c>
      <c r="I61" s="60">
        <f t="shared" si="7"/>
        <v>0.63277272727272726</v>
      </c>
      <c r="J61" s="58">
        <v>264440</v>
      </c>
      <c r="K61" s="58">
        <v>264440</v>
      </c>
      <c r="L61" s="61">
        <v>550000</v>
      </c>
      <c r="M61" s="60">
        <f t="shared" si="14"/>
        <v>0.48080000000000001</v>
      </c>
      <c r="N61" s="58">
        <v>300430</v>
      </c>
      <c r="O61" s="58">
        <v>300430</v>
      </c>
      <c r="P61" s="61">
        <v>550000</v>
      </c>
      <c r="Q61" s="60">
        <f t="shared" si="8"/>
        <v>0.54623636363636363</v>
      </c>
      <c r="R61" s="58">
        <v>924660</v>
      </c>
      <c r="S61" s="58">
        <v>924660</v>
      </c>
      <c r="T61" s="61">
        <v>600000</v>
      </c>
      <c r="U61" s="60">
        <v>1.5410999999999999</v>
      </c>
      <c r="V61" s="58">
        <v>388600</v>
      </c>
      <c r="W61" s="58">
        <v>388600</v>
      </c>
      <c r="X61" s="61">
        <v>600000</v>
      </c>
      <c r="Y61" s="60">
        <v>0.64766666666666661</v>
      </c>
      <c r="Z61" s="58">
        <v>705890</v>
      </c>
      <c r="AA61" s="58"/>
      <c r="AB61" s="61">
        <v>550000</v>
      </c>
      <c r="AC61" s="60">
        <f t="shared" si="3"/>
        <v>1.2834363636363637</v>
      </c>
      <c r="AD61" s="58">
        <v>293535</v>
      </c>
      <c r="AE61" s="58"/>
      <c r="AF61" s="61">
        <v>550000</v>
      </c>
      <c r="AG61" s="60">
        <f t="shared" si="4"/>
        <v>0.53369999999999995</v>
      </c>
      <c r="AH61" s="58"/>
      <c r="AI61" s="58"/>
      <c r="AJ61" s="61"/>
      <c r="AK61" s="60" t="e">
        <f t="shared" si="9"/>
        <v>#DIV/0!</v>
      </c>
      <c r="AL61" s="58"/>
      <c r="AM61" s="58"/>
      <c r="AN61" s="61"/>
      <c r="AO61" s="60" t="e">
        <f t="shared" si="10"/>
        <v>#DIV/0!</v>
      </c>
      <c r="AP61" s="58"/>
      <c r="AQ61" s="58"/>
      <c r="AR61" s="61"/>
      <c r="AS61" s="60" t="e">
        <f t="shared" si="11"/>
        <v>#DIV/0!</v>
      </c>
      <c r="AT61" s="58"/>
      <c r="AU61" s="58"/>
      <c r="AV61" s="61"/>
      <c r="AW61" s="60" t="e">
        <f t="shared" si="12"/>
        <v>#DIV/0!</v>
      </c>
      <c r="AX61" s="58"/>
      <c r="AY61" s="58"/>
      <c r="AZ61" s="61"/>
      <c r="BA61" s="60" t="e">
        <f t="shared" si="13"/>
        <v>#DIV/0!</v>
      </c>
      <c r="BB61" s="58">
        <f t="shared" si="15"/>
        <v>3225580</v>
      </c>
      <c r="BC61" s="58">
        <f t="shared" si="15"/>
        <v>2226155</v>
      </c>
      <c r="BD61" s="61">
        <f t="shared" si="15"/>
        <v>3950000</v>
      </c>
      <c r="BE61" s="60">
        <f t="shared" si="1"/>
        <v>0.81660253164556962</v>
      </c>
      <c r="BF61" s="62">
        <f t="shared" si="5"/>
        <v>460797.14285714284</v>
      </c>
      <c r="BJ61" s="64">
        <f t="shared" si="6"/>
        <v>7</v>
      </c>
    </row>
    <row r="62" spans="1:62" s="63" customFormat="1" ht="19.8">
      <c r="A62" s="53">
        <v>50</v>
      </c>
      <c r="B62" s="54" t="s">
        <v>40</v>
      </c>
      <c r="C62" s="55" t="s">
        <v>190</v>
      </c>
      <c r="D62" s="56" t="s">
        <v>191</v>
      </c>
      <c r="E62" s="57">
        <v>43523</v>
      </c>
      <c r="F62" s="58">
        <v>8677640</v>
      </c>
      <c r="G62" s="58">
        <v>8677640</v>
      </c>
      <c r="H62" s="59">
        <v>7500000</v>
      </c>
      <c r="I62" s="60">
        <f t="shared" si="7"/>
        <v>1.1570186666666666</v>
      </c>
      <c r="J62" s="58">
        <v>6292665</v>
      </c>
      <c r="K62" s="58">
        <v>6292665</v>
      </c>
      <c r="L62" s="61">
        <v>7600000</v>
      </c>
      <c r="M62" s="60">
        <f t="shared" si="14"/>
        <v>0.82798223684210526</v>
      </c>
      <c r="N62" s="58">
        <v>7387075</v>
      </c>
      <c r="O62" s="58">
        <v>7387075</v>
      </c>
      <c r="P62" s="61">
        <v>7700000</v>
      </c>
      <c r="Q62" s="60">
        <f t="shared" si="8"/>
        <v>0.95936038961038961</v>
      </c>
      <c r="R62" s="58">
        <v>13475300</v>
      </c>
      <c r="S62" s="58">
        <v>13475300</v>
      </c>
      <c r="T62" s="61">
        <v>7700000</v>
      </c>
      <c r="U62" s="60">
        <v>1.7500389610389611</v>
      </c>
      <c r="V62" s="58">
        <v>10865245</v>
      </c>
      <c r="W62" s="58">
        <v>10842750</v>
      </c>
      <c r="X62" s="61">
        <v>7900000</v>
      </c>
      <c r="Y62" s="60">
        <v>1.3753474683544304</v>
      </c>
      <c r="Z62" s="58">
        <v>8965365</v>
      </c>
      <c r="AA62" s="58"/>
      <c r="AB62" s="61">
        <v>8100000</v>
      </c>
      <c r="AC62" s="60">
        <f t="shared" si="3"/>
        <v>1.1068351851851852</v>
      </c>
      <c r="AD62" s="58">
        <v>8295520</v>
      </c>
      <c r="AE62" s="58"/>
      <c r="AF62" s="61">
        <v>8000000</v>
      </c>
      <c r="AG62" s="60">
        <f t="shared" si="4"/>
        <v>1.03694</v>
      </c>
      <c r="AH62" s="58"/>
      <c r="AI62" s="58"/>
      <c r="AJ62" s="61"/>
      <c r="AK62" s="60" t="e">
        <f t="shared" si="9"/>
        <v>#DIV/0!</v>
      </c>
      <c r="AL62" s="58"/>
      <c r="AM62" s="58"/>
      <c r="AN62" s="61"/>
      <c r="AO62" s="60" t="e">
        <f t="shared" si="10"/>
        <v>#DIV/0!</v>
      </c>
      <c r="AP62" s="58"/>
      <c r="AQ62" s="58"/>
      <c r="AR62" s="61"/>
      <c r="AS62" s="60" t="e">
        <f t="shared" si="11"/>
        <v>#DIV/0!</v>
      </c>
      <c r="AT62" s="58"/>
      <c r="AU62" s="58"/>
      <c r="AV62" s="61"/>
      <c r="AW62" s="60" t="e">
        <f t="shared" si="12"/>
        <v>#DIV/0!</v>
      </c>
      <c r="AX62" s="58"/>
      <c r="AY62" s="58"/>
      <c r="AZ62" s="61"/>
      <c r="BA62" s="60" t="e">
        <f t="shared" si="13"/>
        <v>#DIV/0!</v>
      </c>
      <c r="BB62" s="58">
        <f t="shared" si="15"/>
        <v>63958810</v>
      </c>
      <c r="BC62" s="58">
        <f t="shared" si="15"/>
        <v>46675430</v>
      </c>
      <c r="BD62" s="61">
        <f t="shared" si="15"/>
        <v>54500000</v>
      </c>
      <c r="BE62" s="60">
        <f t="shared" si="1"/>
        <v>1.1735561467889908</v>
      </c>
      <c r="BF62" s="62">
        <f t="shared" si="5"/>
        <v>9136972.8571428563</v>
      </c>
      <c r="BJ62" s="64">
        <f t="shared" si="6"/>
        <v>7</v>
      </c>
    </row>
    <row r="63" spans="1:62" s="63" customFormat="1" ht="19.8">
      <c r="A63" s="53">
        <v>51</v>
      </c>
      <c r="B63" s="54" t="s">
        <v>40</v>
      </c>
      <c r="C63" s="55" t="s">
        <v>192</v>
      </c>
      <c r="D63" s="56" t="s">
        <v>193</v>
      </c>
      <c r="E63" s="57" t="s">
        <v>120</v>
      </c>
      <c r="F63" s="58"/>
      <c r="G63" s="58"/>
      <c r="H63" s="59"/>
      <c r="I63" s="60"/>
      <c r="J63" s="58">
        <v>38495</v>
      </c>
      <c r="K63" s="58">
        <v>38495</v>
      </c>
      <c r="L63" s="61">
        <v>235714</v>
      </c>
      <c r="M63" s="60">
        <f t="shared" si="14"/>
        <v>0.16331231916644748</v>
      </c>
      <c r="N63" s="58">
        <v>920800</v>
      </c>
      <c r="O63" s="58">
        <v>920800</v>
      </c>
      <c r="P63" s="61">
        <v>550000</v>
      </c>
      <c r="Q63" s="60">
        <f t="shared" si="8"/>
        <v>1.6741818181818182</v>
      </c>
      <c r="R63" s="58">
        <v>607640</v>
      </c>
      <c r="S63" s="58">
        <v>607640</v>
      </c>
      <c r="T63" s="61">
        <v>850000</v>
      </c>
      <c r="U63" s="60">
        <v>0.71487058823529415</v>
      </c>
      <c r="V63" s="58">
        <v>539205</v>
      </c>
      <c r="W63" s="58">
        <v>539205</v>
      </c>
      <c r="X63" s="61">
        <v>850000</v>
      </c>
      <c r="Y63" s="60">
        <v>0.63435882352941175</v>
      </c>
      <c r="Z63" s="58">
        <v>789685</v>
      </c>
      <c r="AA63" s="58"/>
      <c r="AB63" s="61">
        <v>750000</v>
      </c>
      <c r="AC63" s="60">
        <f t="shared" si="3"/>
        <v>1.0529133333333334</v>
      </c>
      <c r="AD63" s="58">
        <v>659420</v>
      </c>
      <c r="AE63" s="58"/>
      <c r="AF63" s="61">
        <v>650000</v>
      </c>
      <c r="AG63" s="60">
        <f t="shared" si="4"/>
        <v>1.0144923076923076</v>
      </c>
      <c r="AH63" s="58"/>
      <c r="AI63" s="58"/>
      <c r="AJ63" s="61"/>
      <c r="AK63" s="60"/>
      <c r="AL63" s="58"/>
      <c r="AM63" s="58"/>
      <c r="AN63" s="61"/>
      <c r="AO63" s="60"/>
      <c r="AP63" s="58"/>
      <c r="AQ63" s="58"/>
      <c r="AR63" s="61"/>
      <c r="AS63" s="60"/>
      <c r="AT63" s="58"/>
      <c r="AU63" s="58"/>
      <c r="AV63" s="61"/>
      <c r="AW63" s="60"/>
      <c r="AX63" s="58"/>
      <c r="AY63" s="58"/>
      <c r="AZ63" s="61"/>
      <c r="BA63" s="60"/>
      <c r="BB63" s="58">
        <f t="shared" si="15"/>
        <v>3555245</v>
      </c>
      <c r="BC63" s="58">
        <f t="shared" si="15"/>
        <v>2106140</v>
      </c>
      <c r="BD63" s="61">
        <f t="shared" si="15"/>
        <v>3885714</v>
      </c>
      <c r="BE63" s="60">
        <f t="shared" si="1"/>
        <v>0.91495282462888416</v>
      </c>
      <c r="BF63" s="62">
        <f t="shared" si="5"/>
        <v>592540.83333333337</v>
      </c>
      <c r="BJ63" s="64">
        <f t="shared" si="6"/>
        <v>6</v>
      </c>
    </row>
    <row r="64" spans="1:62" s="63" customFormat="1" ht="19.8">
      <c r="A64" s="53">
        <v>52</v>
      </c>
      <c r="B64" s="54" t="s">
        <v>70</v>
      </c>
      <c r="C64" s="55" t="s">
        <v>194</v>
      </c>
      <c r="D64" s="56" t="s">
        <v>195</v>
      </c>
      <c r="E64" s="57" t="s">
        <v>196</v>
      </c>
      <c r="F64" s="58"/>
      <c r="G64" s="58"/>
      <c r="H64" s="59"/>
      <c r="I64" s="60"/>
      <c r="J64" s="58"/>
      <c r="K64" s="58"/>
      <c r="L64" s="61"/>
      <c r="M64" s="60"/>
      <c r="N64" s="58"/>
      <c r="O64" s="58"/>
      <c r="P64" s="61"/>
      <c r="Q64" s="60"/>
      <c r="R64" s="58">
        <v>120685</v>
      </c>
      <c r="S64" s="58">
        <v>120685</v>
      </c>
      <c r="T64" s="61">
        <v>40000</v>
      </c>
      <c r="U64" s="60">
        <v>3.0171250000000001</v>
      </c>
      <c r="V64" s="58">
        <v>559600</v>
      </c>
      <c r="W64" s="58">
        <v>559600</v>
      </c>
      <c r="X64" s="61">
        <v>600000</v>
      </c>
      <c r="Y64" s="60">
        <v>0.93266666666666664</v>
      </c>
      <c r="Z64" s="58">
        <v>516745</v>
      </c>
      <c r="AA64" s="58"/>
      <c r="AB64" s="61">
        <v>600000</v>
      </c>
      <c r="AC64" s="60">
        <f t="shared" si="3"/>
        <v>0.86124166666666668</v>
      </c>
      <c r="AD64" s="58">
        <v>1121165</v>
      </c>
      <c r="AE64" s="58"/>
      <c r="AF64" s="61">
        <v>600000</v>
      </c>
      <c r="AG64" s="60">
        <f t="shared" si="4"/>
        <v>1.8686083333333334</v>
      </c>
      <c r="AH64" s="58"/>
      <c r="AI64" s="58"/>
      <c r="AJ64" s="61"/>
      <c r="AK64" s="60"/>
      <c r="AL64" s="58"/>
      <c r="AM64" s="58"/>
      <c r="AN64" s="61"/>
      <c r="AO64" s="60"/>
      <c r="AP64" s="58"/>
      <c r="AQ64" s="58"/>
      <c r="AR64" s="61"/>
      <c r="AS64" s="60"/>
      <c r="AT64" s="58"/>
      <c r="AU64" s="58"/>
      <c r="AV64" s="61"/>
      <c r="AW64" s="60"/>
      <c r="AX64" s="58"/>
      <c r="AY64" s="58"/>
      <c r="AZ64" s="61"/>
      <c r="BA64" s="60"/>
      <c r="BB64" s="58">
        <f t="shared" si="15"/>
        <v>2318195</v>
      </c>
      <c r="BC64" s="58">
        <f t="shared" si="15"/>
        <v>680285</v>
      </c>
      <c r="BD64" s="61">
        <f t="shared" si="15"/>
        <v>1840000</v>
      </c>
      <c r="BE64" s="60">
        <f t="shared" si="1"/>
        <v>1.2598885869565217</v>
      </c>
      <c r="BF64" s="62">
        <f t="shared" si="5"/>
        <v>579548.75</v>
      </c>
      <c r="BJ64" s="64">
        <f t="shared" si="6"/>
        <v>4</v>
      </c>
    </row>
    <row r="65" spans="1:62" s="63" customFormat="1" ht="19.8">
      <c r="A65" s="53">
        <v>53</v>
      </c>
      <c r="B65" s="54" t="s">
        <v>147</v>
      </c>
      <c r="C65" s="55" t="s">
        <v>197</v>
      </c>
      <c r="D65" s="56" t="s">
        <v>198</v>
      </c>
      <c r="E65" s="57" t="s">
        <v>114</v>
      </c>
      <c r="F65" s="58"/>
      <c r="G65" s="58"/>
      <c r="H65" s="59"/>
      <c r="I65" s="60"/>
      <c r="J65" s="58">
        <v>95985</v>
      </c>
      <c r="K65" s="58">
        <v>95985</v>
      </c>
      <c r="L65" s="61">
        <v>451785</v>
      </c>
      <c r="M65" s="60">
        <f t="shared" si="14"/>
        <v>0.21245725289684253</v>
      </c>
      <c r="N65" s="58">
        <v>694385</v>
      </c>
      <c r="O65" s="58">
        <v>694385</v>
      </c>
      <c r="P65" s="61">
        <v>550000</v>
      </c>
      <c r="Q65" s="60">
        <f t="shared" si="8"/>
        <v>1.2625181818181819</v>
      </c>
      <c r="R65" s="58">
        <v>349625</v>
      </c>
      <c r="S65" s="58">
        <v>349625</v>
      </c>
      <c r="T65" s="61">
        <v>550000</v>
      </c>
      <c r="U65" s="60">
        <v>0.63568181818181824</v>
      </c>
      <c r="V65" s="58">
        <v>214050</v>
      </c>
      <c r="W65" s="58">
        <v>214050</v>
      </c>
      <c r="X65" s="61">
        <v>550000</v>
      </c>
      <c r="Y65" s="60">
        <v>0.38918181818181818</v>
      </c>
      <c r="Z65" s="58">
        <v>346135</v>
      </c>
      <c r="AA65" s="58"/>
      <c r="AB65" s="61">
        <v>550000</v>
      </c>
      <c r="AC65" s="60">
        <f t="shared" si="3"/>
        <v>0.62933636363636358</v>
      </c>
      <c r="AD65" s="58">
        <v>230355</v>
      </c>
      <c r="AE65" s="58"/>
      <c r="AF65" s="61">
        <v>550000</v>
      </c>
      <c r="AG65" s="60">
        <f t="shared" si="4"/>
        <v>0.41882727272727271</v>
      </c>
      <c r="AH65" s="58"/>
      <c r="AI65" s="58"/>
      <c r="AJ65" s="61"/>
      <c r="AK65" s="60"/>
      <c r="AL65" s="58"/>
      <c r="AM65" s="58"/>
      <c r="AN65" s="61"/>
      <c r="AO65" s="60"/>
      <c r="AP65" s="58"/>
      <c r="AQ65" s="58"/>
      <c r="AR65" s="61"/>
      <c r="AS65" s="60"/>
      <c r="AT65" s="58"/>
      <c r="AU65" s="58"/>
      <c r="AV65" s="61"/>
      <c r="AW65" s="60"/>
      <c r="AX65" s="58"/>
      <c r="AY65" s="58"/>
      <c r="AZ65" s="61"/>
      <c r="BA65" s="60"/>
      <c r="BB65" s="58">
        <f t="shared" si="15"/>
        <v>1930535</v>
      </c>
      <c r="BC65" s="58">
        <f t="shared" si="15"/>
        <v>1354045</v>
      </c>
      <c r="BD65" s="61">
        <f t="shared" si="15"/>
        <v>3201785</v>
      </c>
      <c r="BE65" s="60">
        <f t="shared" si="1"/>
        <v>0.60295585118925854</v>
      </c>
      <c r="BF65" s="62">
        <f t="shared" si="5"/>
        <v>321755.83333333331</v>
      </c>
      <c r="BJ65" s="64">
        <f t="shared" si="6"/>
        <v>6</v>
      </c>
    </row>
    <row r="66" spans="1:62" s="63" customFormat="1" ht="19.8">
      <c r="A66" s="53">
        <v>54</v>
      </c>
      <c r="B66" s="54" t="s">
        <v>74</v>
      </c>
      <c r="C66" s="55" t="s">
        <v>199</v>
      </c>
      <c r="D66" s="56" t="s">
        <v>200</v>
      </c>
      <c r="E66" s="57" t="s">
        <v>201</v>
      </c>
      <c r="F66" s="58">
        <v>729275</v>
      </c>
      <c r="G66" s="58">
        <v>729275</v>
      </c>
      <c r="H66" s="59">
        <v>850000</v>
      </c>
      <c r="I66" s="60">
        <f t="shared" si="7"/>
        <v>0.85797058823529415</v>
      </c>
      <c r="J66" s="58">
        <v>309335</v>
      </c>
      <c r="K66" s="58">
        <v>309335</v>
      </c>
      <c r="L66" s="61">
        <v>850000</v>
      </c>
      <c r="M66" s="60">
        <f t="shared" si="14"/>
        <v>0.3639235294117647</v>
      </c>
      <c r="N66" s="58">
        <v>940260</v>
      </c>
      <c r="O66" s="58">
        <v>940260</v>
      </c>
      <c r="P66" s="61">
        <v>850000</v>
      </c>
      <c r="Q66" s="60">
        <f t="shared" si="8"/>
        <v>1.1061882352941177</v>
      </c>
      <c r="R66" s="58">
        <v>589640</v>
      </c>
      <c r="S66" s="58">
        <v>589640</v>
      </c>
      <c r="T66" s="61">
        <v>1000000</v>
      </c>
      <c r="U66" s="60">
        <v>0.58964000000000005</v>
      </c>
      <c r="V66" s="58">
        <v>1366540</v>
      </c>
      <c r="W66" s="58">
        <v>1366540</v>
      </c>
      <c r="X66" s="61">
        <v>1000000</v>
      </c>
      <c r="Y66" s="60">
        <v>1.3665400000000001</v>
      </c>
      <c r="Z66" s="58">
        <v>920260</v>
      </c>
      <c r="AA66" s="58"/>
      <c r="AB66" s="61">
        <v>900000</v>
      </c>
      <c r="AC66" s="60">
        <f t="shared" si="3"/>
        <v>1.0225111111111111</v>
      </c>
      <c r="AD66" s="58">
        <v>1027020</v>
      </c>
      <c r="AE66" s="58"/>
      <c r="AF66" s="61">
        <v>850000</v>
      </c>
      <c r="AG66" s="60">
        <f t="shared" si="4"/>
        <v>1.2082588235294118</v>
      </c>
      <c r="AH66" s="58"/>
      <c r="AI66" s="58"/>
      <c r="AJ66" s="61"/>
      <c r="AK66" s="60" t="e">
        <f t="shared" si="9"/>
        <v>#DIV/0!</v>
      </c>
      <c r="AL66" s="58"/>
      <c r="AM66" s="58"/>
      <c r="AN66" s="61"/>
      <c r="AO66" s="60" t="e">
        <f t="shared" si="10"/>
        <v>#DIV/0!</v>
      </c>
      <c r="AP66" s="58"/>
      <c r="AQ66" s="58"/>
      <c r="AR66" s="61"/>
      <c r="AS66" s="60" t="e">
        <f t="shared" si="11"/>
        <v>#DIV/0!</v>
      </c>
      <c r="AT66" s="58"/>
      <c r="AU66" s="58"/>
      <c r="AV66" s="61"/>
      <c r="AW66" s="60" t="e">
        <f t="shared" si="12"/>
        <v>#DIV/0!</v>
      </c>
      <c r="AX66" s="58"/>
      <c r="AY66" s="58"/>
      <c r="AZ66" s="61"/>
      <c r="BA66" s="60" t="e">
        <f t="shared" si="13"/>
        <v>#DIV/0!</v>
      </c>
      <c r="BB66" s="58">
        <f t="shared" si="15"/>
        <v>5882330</v>
      </c>
      <c r="BC66" s="58">
        <f t="shared" si="15"/>
        <v>3935050</v>
      </c>
      <c r="BD66" s="61">
        <f t="shared" si="15"/>
        <v>6300000</v>
      </c>
      <c r="BE66" s="60">
        <f t="shared" si="1"/>
        <v>0.93370317460317465</v>
      </c>
      <c r="BF66" s="62">
        <f t="shared" si="5"/>
        <v>840332.85714285716</v>
      </c>
      <c r="BJ66" s="64">
        <f t="shared" si="6"/>
        <v>7</v>
      </c>
    </row>
    <row r="67" spans="1:62" s="63" customFormat="1" ht="19.8">
      <c r="A67" s="53">
        <v>55</v>
      </c>
      <c r="B67" s="54" t="s">
        <v>81</v>
      </c>
      <c r="C67" s="55" t="s">
        <v>202</v>
      </c>
      <c r="D67" s="56" t="s">
        <v>203</v>
      </c>
      <c r="E67" s="57">
        <v>44896</v>
      </c>
      <c r="F67" s="58">
        <v>923650</v>
      </c>
      <c r="G67" s="58">
        <v>923650</v>
      </c>
      <c r="H67" s="59">
        <v>850000</v>
      </c>
      <c r="I67" s="60">
        <f t="shared" si="7"/>
        <v>1.0866470588235295</v>
      </c>
      <c r="J67" s="58">
        <v>545080</v>
      </c>
      <c r="K67" s="58">
        <v>545080</v>
      </c>
      <c r="L67" s="61">
        <v>850000</v>
      </c>
      <c r="M67" s="60">
        <f t="shared" si="14"/>
        <v>0.64127058823529415</v>
      </c>
      <c r="N67" s="58">
        <v>1202265</v>
      </c>
      <c r="O67" s="58">
        <v>1202265</v>
      </c>
      <c r="P67" s="61">
        <v>850000</v>
      </c>
      <c r="Q67" s="60">
        <f t="shared" si="8"/>
        <v>1.4144294117647058</v>
      </c>
      <c r="R67" s="58">
        <v>505395</v>
      </c>
      <c r="S67" s="58">
        <v>505395</v>
      </c>
      <c r="T67" s="61">
        <v>1000000</v>
      </c>
      <c r="U67" s="60">
        <v>0.50539500000000004</v>
      </c>
      <c r="V67" s="58">
        <v>1026380</v>
      </c>
      <c r="W67" s="58">
        <v>1026380</v>
      </c>
      <c r="X67" s="61">
        <v>1000000</v>
      </c>
      <c r="Y67" s="60">
        <v>1.0263800000000001</v>
      </c>
      <c r="Z67" s="58">
        <v>721945</v>
      </c>
      <c r="AA67" s="58"/>
      <c r="AB67" s="61">
        <v>900000</v>
      </c>
      <c r="AC67" s="60">
        <f t="shared" si="3"/>
        <v>0.8021611111111111</v>
      </c>
      <c r="AD67" s="58">
        <v>813910</v>
      </c>
      <c r="AE67" s="58"/>
      <c r="AF67" s="61">
        <v>800000</v>
      </c>
      <c r="AG67" s="60">
        <f t="shared" si="4"/>
        <v>1.0173874999999999</v>
      </c>
      <c r="AH67" s="58"/>
      <c r="AI67" s="58"/>
      <c r="AJ67" s="61"/>
      <c r="AK67" s="60" t="e">
        <f t="shared" si="9"/>
        <v>#DIV/0!</v>
      </c>
      <c r="AL67" s="58"/>
      <c r="AM67" s="58"/>
      <c r="AN67" s="61"/>
      <c r="AO67" s="60" t="e">
        <f t="shared" si="10"/>
        <v>#DIV/0!</v>
      </c>
      <c r="AP67" s="58"/>
      <c r="AQ67" s="58"/>
      <c r="AR67" s="61"/>
      <c r="AS67" s="60" t="e">
        <f t="shared" si="11"/>
        <v>#DIV/0!</v>
      </c>
      <c r="AT67" s="58"/>
      <c r="AU67" s="58"/>
      <c r="AV67" s="61"/>
      <c r="AW67" s="60" t="e">
        <f t="shared" si="12"/>
        <v>#DIV/0!</v>
      </c>
      <c r="AX67" s="58"/>
      <c r="AY67" s="58"/>
      <c r="AZ67" s="61"/>
      <c r="BA67" s="60" t="e">
        <f t="shared" si="13"/>
        <v>#DIV/0!</v>
      </c>
      <c r="BB67" s="58">
        <f t="shared" si="15"/>
        <v>5738625</v>
      </c>
      <c r="BC67" s="58">
        <f t="shared" si="15"/>
        <v>4202770</v>
      </c>
      <c r="BD67" s="61">
        <f t="shared" si="15"/>
        <v>6250000</v>
      </c>
      <c r="BE67" s="60">
        <f t="shared" si="1"/>
        <v>0.91818</v>
      </c>
      <c r="BF67" s="62">
        <f t="shared" si="5"/>
        <v>819803.57142857148</v>
      </c>
      <c r="BJ67" s="64">
        <f t="shared" si="6"/>
        <v>7</v>
      </c>
    </row>
    <row r="68" spans="1:62" s="63" customFormat="1" ht="19.8">
      <c r="A68" s="53">
        <v>56</v>
      </c>
      <c r="B68" s="54" t="s">
        <v>36</v>
      </c>
      <c r="C68" s="55" t="s">
        <v>204</v>
      </c>
      <c r="D68" s="56" t="s">
        <v>205</v>
      </c>
      <c r="E68" s="57">
        <v>40108</v>
      </c>
      <c r="F68" s="58">
        <v>0</v>
      </c>
      <c r="G68" s="58">
        <v>0</v>
      </c>
      <c r="H68" s="59">
        <v>1500000</v>
      </c>
      <c r="I68" s="60">
        <f t="shared" si="7"/>
        <v>0</v>
      </c>
      <c r="J68" s="58">
        <v>0</v>
      </c>
      <c r="K68" s="58">
        <v>0</v>
      </c>
      <c r="L68" s="61">
        <v>1500000</v>
      </c>
      <c r="M68" s="60">
        <f t="shared" si="14"/>
        <v>0</v>
      </c>
      <c r="N68" s="58">
        <v>4444405</v>
      </c>
      <c r="O68" s="58">
        <v>4114660</v>
      </c>
      <c r="P68" s="61">
        <v>1500000</v>
      </c>
      <c r="Q68" s="60">
        <f t="shared" si="8"/>
        <v>2.9629366666666668</v>
      </c>
      <c r="R68" s="58">
        <v>1582135</v>
      </c>
      <c r="S68" s="58">
        <v>1582135</v>
      </c>
      <c r="T68" s="61">
        <v>1500000</v>
      </c>
      <c r="U68" s="60">
        <v>1.0547566666666666</v>
      </c>
      <c r="V68" s="58">
        <v>1112205</v>
      </c>
      <c r="W68" s="58">
        <v>1112205</v>
      </c>
      <c r="X68" s="61">
        <v>1500000</v>
      </c>
      <c r="Y68" s="60">
        <v>0.74146999999999996</v>
      </c>
      <c r="Z68" s="58">
        <v>978730</v>
      </c>
      <c r="AA68" s="58"/>
      <c r="AB68" s="61">
        <v>1500000</v>
      </c>
      <c r="AC68" s="60">
        <f t="shared" si="3"/>
        <v>0.65248666666666666</v>
      </c>
      <c r="AD68" s="58">
        <v>1907025</v>
      </c>
      <c r="AE68" s="58"/>
      <c r="AF68" s="61">
        <v>1400000</v>
      </c>
      <c r="AG68" s="60">
        <f t="shared" si="4"/>
        <v>1.3621607142857144</v>
      </c>
      <c r="AH68" s="58"/>
      <c r="AI68" s="58"/>
      <c r="AJ68" s="61"/>
      <c r="AK68" s="60" t="e">
        <f t="shared" si="9"/>
        <v>#DIV/0!</v>
      </c>
      <c r="AL68" s="58"/>
      <c r="AM68" s="58"/>
      <c r="AN68" s="61"/>
      <c r="AO68" s="60" t="e">
        <f t="shared" si="10"/>
        <v>#DIV/0!</v>
      </c>
      <c r="AP68" s="58"/>
      <c r="AQ68" s="58"/>
      <c r="AR68" s="61"/>
      <c r="AS68" s="60" t="e">
        <f t="shared" si="11"/>
        <v>#DIV/0!</v>
      </c>
      <c r="AT68" s="58"/>
      <c r="AU68" s="58"/>
      <c r="AV68" s="61"/>
      <c r="AW68" s="60" t="e">
        <f t="shared" si="12"/>
        <v>#DIV/0!</v>
      </c>
      <c r="AX68" s="58"/>
      <c r="AY68" s="58"/>
      <c r="AZ68" s="61"/>
      <c r="BA68" s="60" t="e">
        <f t="shared" si="13"/>
        <v>#DIV/0!</v>
      </c>
      <c r="BB68" s="58">
        <f t="shared" si="15"/>
        <v>10024500</v>
      </c>
      <c r="BC68" s="58">
        <f t="shared" si="15"/>
        <v>6809000</v>
      </c>
      <c r="BD68" s="61">
        <f t="shared" si="15"/>
        <v>10400000</v>
      </c>
      <c r="BE68" s="60">
        <f t="shared" si="1"/>
        <v>0.96389423076923075</v>
      </c>
      <c r="BF68" s="62">
        <f t="shared" si="5"/>
        <v>1432071.4285714286</v>
      </c>
      <c r="BJ68" s="64">
        <f t="shared" si="6"/>
        <v>7</v>
      </c>
    </row>
    <row r="69" spans="1:62" s="63" customFormat="1" ht="19.8">
      <c r="A69" s="53">
        <v>57</v>
      </c>
      <c r="B69" s="54" t="s">
        <v>70</v>
      </c>
      <c r="C69" s="55" t="s">
        <v>206</v>
      </c>
      <c r="D69" s="56" t="s">
        <v>207</v>
      </c>
      <c r="E69" s="57" t="s">
        <v>208</v>
      </c>
      <c r="F69" s="58">
        <v>1313500</v>
      </c>
      <c r="G69" s="58">
        <v>1313500</v>
      </c>
      <c r="H69" s="59">
        <v>1300000</v>
      </c>
      <c r="I69" s="60">
        <f t="shared" si="7"/>
        <v>1.0103846153846154</v>
      </c>
      <c r="J69" s="58">
        <v>768535</v>
      </c>
      <c r="K69" s="58">
        <v>768535</v>
      </c>
      <c r="L69" s="61">
        <v>1300000</v>
      </c>
      <c r="M69" s="60">
        <f t="shared" si="14"/>
        <v>0.59118076923076923</v>
      </c>
      <c r="N69" s="58">
        <v>1320600</v>
      </c>
      <c r="O69" s="58">
        <v>1320600</v>
      </c>
      <c r="P69" s="61">
        <v>1300000</v>
      </c>
      <c r="Q69" s="60">
        <f t="shared" si="8"/>
        <v>1.0158461538461538</v>
      </c>
      <c r="R69" s="58">
        <v>2471685</v>
      </c>
      <c r="S69" s="58">
        <v>2471685</v>
      </c>
      <c r="T69" s="61">
        <v>1450000</v>
      </c>
      <c r="U69" s="60">
        <v>1.7046103448275862</v>
      </c>
      <c r="V69" s="58">
        <v>3213305</v>
      </c>
      <c r="W69" s="58">
        <v>3213305</v>
      </c>
      <c r="X69" s="61">
        <v>1550000</v>
      </c>
      <c r="Y69" s="60">
        <v>2.0731000000000002</v>
      </c>
      <c r="Z69" s="58">
        <v>1973955</v>
      </c>
      <c r="AA69" s="58"/>
      <c r="AB69" s="61">
        <v>1650000</v>
      </c>
      <c r="AC69" s="60">
        <f t="shared" si="3"/>
        <v>1.1963363636363635</v>
      </c>
      <c r="AD69" s="58">
        <v>948650</v>
      </c>
      <c r="AE69" s="58"/>
      <c r="AF69" s="61">
        <v>1550000</v>
      </c>
      <c r="AG69" s="60">
        <f t="shared" si="4"/>
        <v>0.61203225806451611</v>
      </c>
      <c r="AH69" s="58"/>
      <c r="AI69" s="58"/>
      <c r="AJ69" s="61"/>
      <c r="AK69" s="60" t="e">
        <f t="shared" si="9"/>
        <v>#DIV/0!</v>
      </c>
      <c r="AL69" s="58"/>
      <c r="AM69" s="58"/>
      <c r="AN69" s="61"/>
      <c r="AO69" s="60" t="e">
        <f t="shared" si="10"/>
        <v>#DIV/0!</v>
      </c>
      <c r="AP69" s="58"/>
      <c r="AQ69" s="58"/>
      <c r="AR69" s="61"/>
      <c r="AS69" s="60" t="e">
        <f t="shared" si="11"/>
        <v>#DIV/0!</v>
      </c>
      <c r="AT69" s="58"/>
      <c r="AU69" s="58"/>
      <c r="AV69" s="61"/>
      <c r="AW69" s="60" t="e">
        <f t="shared" si="12"/>
        <v>#DIV/0!</v>
      </c>
      <c r="AX69" s="58"/>
      <c r="AY69" s="58"/>
      <c r="AZ69" s="61"/>
      <c r="BA69" s="60" t="e">
        <f t="shared" si="13"/>
        <v>#DIV/0!</v>
      </c>
      <c r="BB69" s="58">
        <f t="shared" si="15"/>
        <v>12010230</v>
      </c>
      <c r="BC69" s="58">
        <f t="shared" si="15"/>
        <v>9087625</v>
      </c>
      <c r="BD69" s="61">
        <f t="shared" si="15"/>
        <v>10100000</v>
      </c>
      <c r="BE69" s="60">
        <f t="shared" si="1"/>
        <v>1.1891316831683167</v>
      </c>
      <c r="BF69" s="62">
        <f t="shared" si="5"/>
        <v>1715747.142857143</v>
      </c>
      <c r="BJ69" s="64">
        <f t="shared" si="6"/>
        <v>7</v>
      </c>
    </row>
    <row r="70" spans="1:62" s="63" customFormat="1" ht="19.8">
      <c r="A70" s="53">
        <v>58</v>
      </c>
      <c r="B70" s="54" t="s">
        <v>70</v>
      </c>
      <c r="C70" s="55" t="s">
        <v>209</v>
      </c>
      <c r="D70" s="56" t="s">
        <v>210</v>
      </c>
      <c r="E70" s="57" t="s">
        <v>211</v>
      </c>
      <c r="F70" s="58">
        <v>0</v>
      </c>
      <c r="G70" s="58">
        <v>0</v>
      </c>
      <c r="H70" s="59">
        <v>35483</v>
      </c>
      <c r="I70" s="60">
        <f t="shared" si="7"/>
        <v>0</v>
      </c>
      <c r="J70" s="58">
        <v>442435</v>
      </c>
      <c r="K70" s="58">
        <v>442435</v>
      </c>
      <c r="L70" s="61">
        <v>550000</v>
      </c>
      <c r="M70" s="60">
        <f t="shared" si="14"/>
        <v>0.80442727272727277</v>
      </c>
      <c r="N70" s="58">
        <v>395845</v>
      </c>
      <c r="O70" s="58">
        <v>395845</v>
      </c>
      <c r="P70" s="61">
        <v>550000</v>
      </c>
      <c r="Q70" s="60">
        <f t="shared" si="8"/>
        <v>0.71971818181818181</v>
      </c>
      <c r="R70" s="58">
        <v>461325</v>
      </c>
      <c r="S70" s="58">
        <v>461325</v>
      </c>
      <c r="T70" s="61">
        <v>600000</v>
      </c>
      <c r="U70" s="60">
        <v>0.76887499999999998</v>
      </c>
      <c r="V70" s="58">
        <v>446230</v>
      </c>
      <c r="W70" s="58">
        <v>446230</v>
      </c>
      <c r="X70" s="61">
        <v>550000</v>
      </c>
      <c r="Y70" s="60">
        <v>0.81132727272727267</v>
      </c>
      <c r="Z70" s="58">
        <v>377340</v>
      </c>
      <c r="AA70" s="58"/>
      <c r="AB70" s="61">
        <v>550000</v>
      </c>
      <c r="AC70" s="60">
        <f t="shared" si="3"/>
        <v>0.68607272727272728</v>
      </c>
      <c r="AD70" s="58">
        <v>555435</v>
      </c>
      <c r="AE70" s="58"/>
      <c r="AF70" s="61">
        <v>550000</v>
      </c>
      <c r="AG70" s="60">
        <f t="shared" si="4"/>
        <v>1.0098818181818181</v>
      </c>
      <c r="AH70" s="58"/>
      <c r="AI70" s="58"/>
      <c r="AJ70" s="61"/>
      <c r="AK70" s="60" t="e">
        <f t="shared" si="9"/>
        <v>#DIV/0!</v>
      </c>
      <c r="AL70" s="58"/>
      <c r="AM70" s="58"/>
      <c r="AN70" s="61"/>
      <c r="AO70" s="60" t="e">
        <f t="shared" si="10"/>
        <v>#DIV/0!</v>
      </c>
      <c r="AP70" s="58"/>
      <c r="AQ70" s="58"/>
      <c r="AR70" s="61"/>
      <c r="AS70" s="60" t="e">
        <f t="shared" si="11"/>
        <v>#DIV/0!</v>
      </c>
      <c r="AT70" s="58"/>
      <c r="AU70" s="58"/>
      <c r="AV70" s="61"/>
      <c r="AW70" s="60" t="e">
        <f t="shared" si="12"/>
        <v>#DIV/0!</v>
      </c>
      <c r="AX70" s="58"/>
      <c r="AY70" s="58"/>
      <c r="AZ70" s="61"/>
      <c r="BA70" s="60" t="e">
        <f t="shared" si="13"/>
        <v>#DIV/0!</v>
      </c>
      <c r="BB70" s="58">
        <f t="shared" si="15"/>
        <v>2678610</v>
      </c>
      <c r="BC70" s="58">
        <f t="shared" si="15"/>
        <v>1745835</v>
      </c>
      <c r="BD70" s="61">
        <f t="shared" si="15"/>
        <v>3385483</v>
      </c>
      <c r="BE70" s="60">
        <f t="shared" si="1"/>
        <v>0.79120468187257176</v>
      </c>
      <c r="BF70" s="62">
        <f t="shared" si="5"/>
        <v>382658.57142857142</v>
      </c>
      <c r="BJ70" s="64">
        <f t="shared" si="6"/>
        <v>7</v>
      </c>
    </row>
    <row r="71" spans="1:62" s="63" customFormat="1" ht="19.8">
      <c r="A71" s="53">
        <v>59</v>
      </c>
      <c r="B71" s="54" t="s">
        <v>40</v>
      </c>
      <c r="C71" s="55" t="s">
        <v>212</v>
      </c>
      <c r="D71" s="56" t="s">
        <v>213</v>
      </c>
      <c r="E71" s="57" t="s">
        <v>214</v>
      </c>
      <c r="F71" s="58">
        <v>240955</v>
      </c>
      <c r="G71" s="58">
        <v>240955</v>
      </c>
      <c r="H71" s="59">
        <v>550000</v>
      </c>
      <c r="I71" s="60">
        <f t="shared" si="7"/>
        <v>0.43809999999999999</v>
      </c>
      <c r="J71" s="58">
        <v>293045</v>
      </c>
      <c r="K71" s="58">
        <v>293045</v>
      </c>
      <c r="L71" s="61">
        <v>550000</v>
      </c>
      <c r="M71" s="60">
        <f t="shared" si="14"/>
        <v>0.5328090909090909</v>
      </c>
      <c r="N71" s="58">
        <v>284045</v>
      </c>
      <c r="O71" s="58">
        <v>284045</v>
      </c>
      <c r="P71" s="61">
        <v>550000</v>
      </c>
      <c r="Q71" s="60">
        <f t="shared" si="8"/>
        <v>0.51644545454545454</v>
      </c>
      <c r="R71" s="58">
        <v>742955</v>
      </c>
      <c r="S71" s="58">
        <v>742955</v>
      </c>
      <c r="T71" s="61">
        <v>600000</v>
      </c>
      <c r="U71" s="60">
        <v>1.2382583333333332</v>
      </c>
      <c r="V71" s="58">
        <v>520100</v>
      </c>
      <c r="W71" s="58">
        <v>520100</v>
      </c>
      <c r="X71" s="61">
        <v>600000</v>
      </c>
      <c r="Y71" s="60">
        <v>0.86683333333333334</v>
      </c>
      <c r="Z71" s="58">
        <v>675075</v>
      </c>
      <c r="AA71" s="58"/>
      <c r="AB71" s="61">
        <v>550000</v>
      </c>
      <c r="AC71" s="60">
        <f t="shared" si="3"/>
        <v>1.2274090909090909</v>
      </c>
      <c r="AD71" s="58">
        <v>570210</v>
      </c>
      <c r="AE71" s="58"/>
      <c r="AF71" s="61">
        <v>600000</v>
      </c>
      <c r="AG71" s="60">
        <f t="shared" si="4"/>
        <v>0.95035000000000003</v>
      </c>
      <c r="AH71" s="58"/>
      <c r="AI71" s="58"/>
      <c r="AJ71" s="61"/>
      <c r="AK71" s="60" t="e">
        <f t="shared" si="9"/>
        <v>#DIV/0!</v>
      </c>
      <c r="AL71" s="58"/>
      <c r="AM71" s="58"/>
      <c r="AN71" s="61"/>
      <c r="AO71" s="60" t="e">
        <f t="shared" si="10"/>
        <v>#DIV/0!</v>
      </c>
      <c r="AP71" s="58"/>
      <c r="AQ71" s="58"/>
      <c r="AR71" s="61"/>
      <c r="AS71" s="60" t="e">
        <f t="shared" si="11"/>
        <v>#DIV/0!</v>
      </c>
      <c r="AT71" s="58"/>
      <c r="AU71" s="58"/>
      <c r="AV71" s="61"/>
      <c r="AW71" s="60" t="e">
        <f t="shared" si="12"/>
        <v>#DIV/0!</v>
      </c>
      <c r="AX71" s="58"/>
      <c r="AY71" s="58"/>
      <c r="AZ71" s="61"/>
      <c r="BA71" s="60" t="e">
        <f t="shared" si="13"/>
        <v>#DIV/0!</v>
      </c>
      <c r="BB71" s="58">
        <f t="shared" si="15"/>
        <v>3326385</v>
      </c>
      <c r="BC71" s="58">
        <f t="shared" si="15"/>
        <v>2081100</v>
      </c>
      <c r="BD71" s="61">
        <f t="shared" si="15"/>
        <v>4000000</v>
      </c>
      <c r="BE71" s="60">
        <f t="shared" si="1"/>
        <v>0.83159625000000004</v>
      </c>
      <c r="BF71" s="62">
        <f t="shared" si="5"/>
        <v>475197.85714285716</v>
      </c>
      <c r="BJ71" s="64">
        <f t="shared" si="6"/>
        <v>7</v>
      </c>
    </row>
    <row r="72" spans="1:62" s="63" customFormat="1" ht="19.8">
      <c r="A72" s="53">
        <v>60</v>
      </c>
      <c r="B72" s="54" t="s">
        <v>40</v>
      </c>
      <c r="C72" s="55" t="s">
        <v>215</v>
      </c>
      <c r="D72" s="56" t="s">
        <v>216</v>
      </c>
      <c r="E72" s="57">
        <v>45055</v>
      </c>
      <c r="F72" s="58">
        <v>640405</v>
      </c>
      <c r="G72" s="58">
        <v>640405</v>
      </c>
      <c r="H72" s="59">
        <v>850000</v>
      </c>
      <c r="I72" s="60">
        <f t="shared" si="7"/>
        <v>0.75341764705882353</v>
      </c>
      <c r="J72" s="58">
        <v>347665</v>
      </c>
      <c r="K72" s="58">
        <v>347665</v>
      </c>
      <c r="L72" s="61">
        <v>850000</v>
      </c>
      <c r="M72" s="60">
        <f t="shared" si="14"/>
        <v>0.40901764705882354</v>
      </c>
      <c r="N72" s="58">
        <v>390420</v>
      </c>
      <c r="O72" s="58">
        <v>390420</v>
      </c>
      <c r="P72" s="61">
        <v>850000</v>
      </c>
      <c r="Q72" s="60">
        <f t="shared" si="8"/>
        <v>0.45931764705882355</v>
      </c>
      <c r="R72" s="58">
        <v>1256770</v>
      </c>
      <c r="S72" s="58">
        <v>1256770</v>
      </c>
      <c r="T72" s="61">
        <v>850000</v>
      </c>
      <c r="U72" s="60">
        <v>1.4785529411764706</v>
      </c>
      <c r="V72" s="58">
        <v>1119660</v>
      </c>
      <c r="W72" s="58">
        <v>1119660</v>
      </c>
      <c r="X72" s="61">
        <v>850000</v>
      </c>
      <c r="Y72" s="60">
        <v>1.3172470588235294</v>
      </c>
      <c r="Z72" s="58">
        <v>473180</v>
      </c>
      <c r="AA72" s="58"/>
      <c r="AB72" s="61">
        <v>750000</v>
      </c>
      <c r="AC72" s="60">
        <f t="shared" si="3"/>
        <v>0.63090666666666662</v>
      </c>
      <c r="AD72" s="58">
        <v>843755</v>
      </c>
      <c r="AE72" s="58"/>
      <c r="AF72" s="61">
        <v>650000</v>
      </c>
      <c r="AG72" s="60">
        <f t="shared" si="4"/>
        <v>1.2980846153846153</v>
      </c>
      <c r="AH72" s="58"/>
      <c r="AI72" s="58"/>
      <c r="AJ72" s="61"/>
      <c r="AK72" s="60" t="e">
        <f t="shared" si="9"/>
        <v>#DIV/0!</v>
      </c>
      <c r="AL72" s="58"/>
      <c r="AM72" s="58"/>
      <c r="AN72" s="61"/>
      <c r="AO72" s="60" t="e">
        <f t="shared" si="10"/>
        <v>#DIV/0!</v>
      </c>
      <c r="AP72" s="58"/>
      <c r="AQ72" s="58"/>
      <c r="AR72" s="61"/>
      <c r="AS72" s="60" t="e">
        <f t="shared" si="11"/>
        <v>#DIV/0!</v>
      </c>
      <c r="AT72" s="58"/>
      <c r="AU72" s="58"/>
      <c r="AV72" s="61"/>
      <c r="AW72" s="60" t="e">
        <f t="shared" si="12"/>
        <v>#DIV/0!</v>
      </c>
      <c r="AX72" s="58"/>
      <c r="AY72" s="58"/>
      <c r="AZ72" s="61"/>
      <c r="BA72" s="60" t="e">
        <f t="shared" si="13"/>
        <v>#DIV/0!</v>
      </c>
      <c r="BB72" s="58">
        <f t="shared" si="15"/>
        <v>5071855</v>
      </c>
      <c r="BC72" s="58">
        <f t="shared" si="15"/>
        <v>3754920</v>
      </c>
      <c r="BD72" s="61">
        <f t="shared" si="15"/>
        <v>5650000</v>
      </c>
      <c r="BE72" s="60">
        <f t="shared" ref="BE72:BE108" si="16">BB72/BD72</f>
        <v>0.89767345132743359</v>
      </c>
      <c r="BF72" s="62">
        <f t="shared" si="5"/>
        <v>724550.71428571432</v>
      </c>
      <c r="BJ72" s="64">
        <f t="shared" si="6"/>
        <v>7</v>
      </c>
    </row>
    <row r="73" spans="1:62" s="63" customFormat="1" ht="19.8">
      <c r="A73" s="53">
        <v>61</v>
      </c>
      <c r="B73" s="54" t="s">
        <v>44</v>
      </c>
      <c r="C73" s="55" t="s">
        <v>217</v>
      </c>
      <c r="D73" s="56" t="s">
        <v>218</v>
      </c>
      <c r="E73" s="57" t="s">
        <v>219</v>
      </c>
      <c r="F73" s="58">
        <v>417120</v>
      </c>
      <c r="G73" s="58">
        <v>417120</v>
      </c>
      <c r="H73" s="59">
        <v>550000</v>
      </c>
      <c r="I73" s="60">
        <f t="shared" si="7"/>
        <v>0.75839999999999996</v>
      </c>
      <c r="J73" s="58">
        <v>339840</v>
      </c>
      <c r="K73" s="58">
        <v>339840</v>
      </c>
      <c r="L73" s="61">
        <v>550000</v>
      </c>
      <c r="M73" s="60">
        <f t="shared" si="14"/>
        <v>0.61789090909090905</v>
      </c>
      <c r="N73" s="58">
        <v>784140</v>
      </c>
      <c r="O73" s="58">
        <v>784140</v>
      </c>
      <c r="P73" s="61">
        <v>550000</v>
      </c>
      <c r="Q73" s="60">
        <f t="shared" si="8"/>
        <v>1.4257090909090908</v>
      </c>
      <c r="R73" s="58">
        <v>865915</v>
      </c>
      <c r="S73" s="58">
        <v>865915</v>
      </c>
      <c r="T73" s="61">
        <v>600000</v>
      </c>
      <c r="U73" s="60">
        <v>1.4431916666666667</v>
      </c>
      <c r="V73" s="58">
        <v>1017775</v>
      </c>
      <c r="W73" s="58">
        <v>1017775</v>
      </c>
      <c r="X73" s="61">
        <v>650000</v>
      </c>
      <c r="Y73" s="60">
        <v>1.5658076923076922</v>
      </c>
      <c r="Z73" s="58">
        <v>631465</v>
      </c>
      <c r="AA73" s="58"/>
      <c r="AB73" s="61">
        <v>700000</v>
      </c>
      <c r="AC73" s="60">
        <f t="shared" si="3"/>
        <v>0.90209285714285714</v>
      </c>
      <c r="AD73" s="58">
        <v>782055</v>
      </c>
      <c r="AE73" s="58"/>
      <c r="AF73" s="61">
        <v>600000</v>
      </c>
      <c r="AG73" s="60">
        <f t="shared" ref="AG73:AG94" si="17">AD73/AF73</f>
        <v>1.3034250000000001</v>
      </c>
      <c r="AH73" s="58"/>
      <c r="AI73" s="58"/>
      <c r="AJ73" s="61"/>
      <c r="AK73" s="60" t="e">
        <f t="shared" si="9"/>
        <v>#DIV/0!</v>
      </c>
      <c r="AL73" s="58"/>
      <c r="AM73" s="58"/>
      <c r="AN73" s="61"/>
      <c r="AO73" s="60" t="e">
        <f t="shared" si="10"/>
        <v>#DIV/0!</v>
      </c>
      <c r="AP73" s="58"/>
      <c r="AQ73" s="58"/>
      <c r="AR73" s="61"/>
      <c r="AS73" s="60" t="e">
        <f t="shared" si="11"/>
        <v>#DIV/0!</v>
      </c>
      <c r="AT73" s="58"/>
      <c r="AU73" s="58"/>
      <c r="AV73" s="61"/>
      <c r="AW73" s="60" t="e">
        <f t="shared" si="12"/>
        <v>#DIV/0!</v>
      </c>
      <c r="AX73" s="58"/>
      <c r="AY73" s="58"/>
      <c r="AZ73" s="61"/>
      <c r="BA73" s="60" t="e">
        <f t="shared" si="13"/>
        <v>#DIV/0!</v>
      </c>
      <c r="BB73" s="58">
        <f t="shared" si="15"/>
        <v>4838310</v>
      </c>
      <c r="BC73" s="58">
        <f t="shared" si="15"/>
        <v>3424790</v>
      </c>
      <c r="BD73" s="61">
        <f t="shared" si="15"/>
        <v>4200000</v>
      </c>
      <c r="BE73" s="60">
        <f t="shared" si="16"/>
        <v>1.1519785714285715</v>
      </c>
      <c r="BF73" s="62">
        <f t="shared" ref="BF73:BF94" si="18">BB73/BJ73</f>
        <v>691187.14285714284</v>
      </c>
      <c r="BJ73" s="64">
        <f t="shared" ref="BJ73:BJ94" si="19">COUNTA(AF73,AB73,X73,T73,P73,L73,H73)</f>
        <v>7</v>
      </c>
    </row>
    <row r="74" spans="1:62" s="63" customFormat="1" ht="19.8">
      <c r="A74" s="53">
        <v>62</v>
      </c>
      <c r="B74" s="54" t="s">
        <v>70</v>
      </c>
      <c r="C74" s="55" t="s">
        <v>220</v>
      </c>
      <c r="D74" s="56" t="s">
        <v>221</v>
      </c>
      <c r="E74" s="57" t="s">
        <v>84</v>
      </c>
      <c r="F74" s="58"/>
      <c r="G74" s="58"/>
      <c r="H74" s="59"/>
      <c r="I74" s="60"/>
      <c r="J74" s="58">
        <v>119180</v>
      </c>
      <c r="K74" s="58">
        <v>119180</v>
      </c>
      <c r="L74" s="61">
        <v>196428</v>
      </c>
      <c r="M74" s="60">
        <f t="shared" si="14"/>
        <v>0.60673631050563059</v>
      </c>
      <c r="N74" s="58">
        <v>348230</v>
      </c>
      <c r="O74" s="58">
        <v>348230</v>
      </c>
      <c r="P74" s="61">
        <v>550000</v>
      </c>
      <c r="Q74" s="60">
        <f t="shared" si="8"/>
        <v>0.63314545454545457</v>
      </c>
      <c r="R74" s="58">
        <v>629965</v>
      </c>
      <c r="S74" s="58">
        <v>629965</v>
      </c>
      <c r="T74" s="61">
        <v>600000</v>
      </c>
      <c r="U74" s="60">
        <v>1.0499416666666668</v>
      </c>
      <c r="V74" s="58">
        <v>828570</v>
      </c>
      <c r="W74" s="58">
        <v>828570</v>
      </c>
      <c r="X74" s="61">
        <v>600000</v>
      </c>
      <c r="Y74" s="60">
        <v>1.3809499999999999</v>
      </c>
      <c r="Z74" s="58">
        <v>133870</v>
      </c>
      <c r="AA74" s="58"/>
      <c r="AB74" s="61">
        <v>700000</v>
      </c>
      <c r="AC74" s="60">
        <f t="shared" ref="AC74:AC94" si="20">Z74/AB74</f>
        <v>0.19124285714285713</v>
      </c>
      <c r="AD74" s="58">
        <v>28995</v>
      </c>
      <c r="AE74" s="58"/>
      <c r="AF74" s="61">
        <v>600000</v>
      </c>
      <c r="AG74" s="60">
        <f t="shared" si="17"/>
        <v>4.8325E-2</v>
      </c>
      <c r="AH74" s="58"/>
      <c r="AI74" s="58"/>
      <c r="AJ74" s="61"/>
      <c r="AK74" s="60"/>
      <c r="AL74" s="58"/>
      <c r="AM74" s="58"/>
      <c r="AN74" s="61"/>
      <c r="AO74" s="60"/>
      <c r="AP74" s="58"/>
      <c r="AQ74" s="58"/>
      <c r="AR74" s="61"/>
      <c r="AS74" s="60"/>
      <c r="AT74" s="58"/>
      <c r="AU74" s="58"/>
      <c r="AV74" s="61"/>
      <c r="AW74" s="60"/>
      <c r="AX74" s="58"/>
      <c r="AY74" s="58"/>
      <c r="AZ74" s="61"/>
      <c r="BA74" s="60"/>
      <c r="BB74" s="58">
        <f t="shared" si="15"/>
        <v>2088810</v>
      </c>
      <c r="BC74" s="58">
        <f t="shared" si="15"/>
        <v>1925945</v>
      </c>
      <c r="BD74" s="61">
        <f t="shared" si="15"/>
        <v>3246428</v>
      </c>
      <c r="BE74" s="60">
        <f t="shared" si="16"/>
        <v>0.64341793503506006</v>
      </c>
      <c r="BF74" s="62">
        <f t="shared" si="18"/>
        <v>348135</v>
      </c>
      <c r="BJ74" s="64">
        <f t="shared" si="19"/>
        <v>6</v>
      </c>
    </row>
    <row r="75" spans="1:62" s="63" customFormat="1" ht="19.8">
      <c r="A75" s="53">
        <v>63</v>
      </c>
      <c r="B75" s="54" t="s">
        <v>70</v>
      </c>
      <c r="C75" s="55" t="s">
        <v>222</v>
      </c>
      <c r="D75" s="56" t="s">
        <v>223</v>
      </c>
      <c r="E75" s="57">
        <v>44700</v>
      </c>
      <c r="F75" s="58">
        <v>309050</v>
      </c>
      <c r="G75" s="58">
        <v>309050</v>
      </c>
      <c r="H75" s="59">
        <v>1100000</v>
      </c>
      <c r="I75" s="60">
        <f t="shared" si="7"/>
        <v>0.28095454545454546</v>
      </c>
      <c r="J75" s="58">
        <v>1465660</v>
      </c>
      <c r="K75" s="58">
        <v>1465660</v>
      </c>
      <c r="L75" s="61">
        <v>1000000</v>
      </c>
      <c r="M75" s="60">
        <f t="shared" si="14"/>
        <v>1.46566</v>
      </c>
      <c r="N75" s="58">
        <v>1648655</v>
      </c>
      <c r="O75" s="58">
        <v>1645655</v>
      </c>
      <c r="P75" s="61">
        <v>1100000</v>
      </c>
      <c r="Q75" s="60">
        <f t="shared" si="8"/>
        <v>1.4987772727272728</v>
      </c>
      <c r="R75" s="58">
        <v>903445</v>
      </c>
      <c r="S75" s="58">
        <v>903445</v>
      </c>
      <c r="T75" s="61">
        <v>1400000</v>
      </c>
      <c r="U75" s="60">
        <v>0.64531785714285717</v>
      </c>
      <c r="V75" s="58">
        <v>634300</v>
      </c>
      <c r="W75" s="58">
        <v>634300</v>
      </c>
      <c r="X75" s="61">
        <v>1400000</v>
      </c>
      <c r="Y75" s="60">
        <v>0.45307142857142857</v>
      </c>
      <c r="Z75" s="58">
        <v>1123100</v>
      </c>
      <c r="AA75" s="58"/>
      <c r="AB75" s="61">
        <v>1300000</v>
      </c>
      <c r="AC75" s="60">
        <f t="shared" si="20"/>
        <v>0.8639230769230769</v>
      </c>
      <c r="AD75" s="58">
        <v>151585</v>
      </c>
      <c r="AE75" s="58"/>
      <c r="AF75" s="61">
        <v>1200000</v>
      </c>
      <c r="AG75" s="60">
        <f t="shared" si="17"/>
        <v>0.12632083333333333</v>
      </c>
      <c r="AH75" s="58"/>
      <c r="AI75" s="58"/>
      <c r="AJ75" s="61"/>
      <c r="AK75" s="60"/>
      <c r="AL75" s="58"/>
      <c r="AM75" s="58"/>
      <c r="AN75" s="61"/>
      <c r="AO75" s="60"/>
      <c r="AP75" s="58"/>
      <c r="AQ75" s="58"/>
      <c r="AR75" s="61"/>
      <c r="AS75" s="60"/>
      <c r="AT75" s="58"/>
      <c r="AU75" s="58"/>
      <c r="AV75" s="61"/>
      <c r="AW75" s="60"/>
      <c r="AX75" s="58"/>
      <c r="AY75" s="58"/>
      <c r="AZ75" s="61"/>
      <c r="BA75" s="60"/>
      <c r="BB75" s="58">
        <f t="shared" si="15"/>
        <v>6235795</v>
      </c>
      <c r="BC75" s="58">
        <f t="shared" si="15"/>
        <v>4958110</v>
      </c>
      <c r="BD75" s="61">
        <f t="shared" si="15"/>
        <v>8500000</v>
      </c>
      <c r="BE75" s="60">
        <f t="shared" si="16"/>
        <v>0.73362294117647053</v>
      </c>
      <c r="BF75" s="62">
        <f t="shared" si="18"/>
        <v>890827.85714285716</v>
      </c>
      <c r="BJ75" s="64">
        <f t="shared" si="19"/>
        <v>7</v>
      </c>
    </row>
    <row r="76" spans="1:62" s="63" customFormat="1" ht="19.8">
      <c r="A76" s="53">
        <v>64</v>
      </c>
      <c r="B76" s="54" t="s">
        <v>70</v>
      </c>
      <c r="C76" s="55" t="s">
        <v>224</v>
      </c>
      <c r="D76" s="56" t="s">
        <v>225</v>
      </c>
      <c r="E76" s="57">
        <v>44965</v>
      </c>
      <c r="F76" s="58">
        <v>372240</v>
      </c>
      <c r="G76" s="58">
        <v>372240</v>
      </c>
      <c r="H76" s="59">
        <v>1100000</v>
      </c>
      <c r="I76" s="60">
        <f t="shared" si="7"/>
        <v>0.33839999999999998</v>
      </c>
      <c r="J76" s="58">
        <v>608815</v>
      </c>
      <c r="K76" s="58">
        <v>608815</v>
      </c>
      <c r="L76" s="61">
        <v>1000000</v>
      </c>
      <c r="M76" s="60">
        <f t="shared" si="14"/>
        <v>0.608815</v>
      </c>
      <c r="N76" s="58">
        <v>1540340</v>
      </c>
      <c r="O76" s="58">
        <v>1515345</v>
      </c>
      <c r="P76" s="61">
        <v>1000000</v>
      </c>
      <c r="Q76" s="60">
        <f t="shared" si="8"/>
        <v>1.54034</v>
      </c>
      <c r="R76" s="58">
        <v>2425265</v>
      </c>
      <c r="S76" s="58">
        <v>2425265</v>
      </c>
      <c r="T76" s="61">
        <v>1250000</v>
      </c>
      <c r="U76" s="60">
        <v>1.940212</v>
      </c>
      <c r="V76" s="58">
        <v>1494560</v>
      </c>
      <c r="W76" s="58">
        <v>1494560</v>
      </c>
      <c r="X76" s="61">
        <v>1350000</v>
      </c>
      <c r="Y76" s="60">
        <v>1.1070814814814816</v>
      </c>
      <c r="Z76" s="58">
        <v>1099125</v>
      </c>
      <c r="AA76" s="58"/>
      <c r="AB76" s="61">
        <v>1300000</v>
      </c>
      <c r="AC76" s="60">
        <f t="shared" si="20"/>
        <v>0.8454807692307692</v>
      </c>
      <c r="AD76" s="58">
        <v>1228555</v>
      </c>
      <c r="AE76" s="58"/>
      <c r="AF76" s="61">
        <v>1200000</v>
      </c>
      <c r="AG76" s="60">
        <f t="shared" si="17"/>
        <v>1.0237958333333332</v>
      </c>
      <c r="AH76" s="58"/>
      <c r="AI76" s="58"/>
      <c r="AJ76" s="61"/>
      <c r="AK76" s="60" t="e">
        <f t="shared" si="9"/>
        <v>#DIV/0!</v>
      </c>
      <c r="AL76" s="58"/>
      <c r="AM76" s="58"/>
      <c r="AN76" s="61"/>
      <c r="AO76" s="60" t="e">
        <f t="shared" si="10"/>
        <v>#DIV/0!</v>
      </c>
      <c r="AP76" s="58"/>
      <c r="AQ76" s="58"/>
      <c r="AR76" s="61"/>
      <c r="AS76" s="60" t="e">
        <f t="shared" si="11"/>
        <v>#DIV/0!</v>
      </c>
      <c r="AT76" s="58"/>
      <c r="AU76" s="58"/>
      <c r="AV76" s="61"/>
      <c r="AW76" s="60" t="e">
        <f t="shared" si="12"/>
        <v>#DIV/0!</v>
      </c>
      <c r="AX76" s="58"/>
      <c r="AY76" s="58"/>
      <c r="AZ76" s="61"/>
      <c r="BA76" s="60" t="e">
        <f t="shared" si="13"/>
        <v>#DIV/0!</v>
      </c>
      <c r="BB76" s="58">
        <f t="shared" si="15"/>
        <v>8768900</v>
      </c>
      <c r="BC76" s="58">
        <f t="shared" si="15"/>
        <v>6416225</v>
      </c>
      <c r="BD76" s="61">
        <f t="shared" si="15"/>
        <v>8200000</v>
      </c>
      <c r="BE76" s="60">
        <f t="shared" si="16"/>
        <v>1.0693780487804878</v>
      </c>
      <c r="BF76" s="62">
        <f t="shared" si="18"/>
        <v>1252700</v>
      </c>
      <c r="BJ76" s="64">
        <f t="shared" si="19"/>
        <v>7</v>
      </c>
    </row>
    <row r="77" spans="1:62" s="63" customFormat="1" ht="19.8">
      <c r="A77" s="53">
        <v>65</v>
      </c>
      <c r="B77" s="54" t="s">
        <v>74</v>
      </c>
      <c r="C77" s="55" t="s">
        <v>226</v>
      </c>
      <c r="D77" s="56" t="s">
        <v>227</v>
      </c>
      <c r="E77" s="57" t="s">
        <v>228</v>
      </c>
      <c r="F77" s="58"/>
      <c r="G77" s="58"/>
      <c r="H77" s="59"/>
      <c r="I77" s="60"/>
      <c r="J77" s="58"/>
      <c r="K77" s="58"/>
      <c r="L77" s="61"/>
      <c r="M77" s="60"/>
      <c r="N77" s="58"/>
      <c r="O77" s="58"/>
      <c r="P77" s="61"/>
      <c r="Q77" s="60"/>
      <c r="R77" s="58"/>
      <c r="S77" s="58"/>
      <c r="T77" s="61"/>
      <c r="U77" s="60"/>
      <c r="V77" s="58">
        <v>110685</v>
      </c>
      <c r="W77" s="58">
        <v>110685</v>
      </c>
      <c r="X77" s="61">
        <v>408064</v>
      </c>
      <c r="Y77" s="60">
        <v>0.27124421659347553</v>
      </c>
      <c r="Z77" s="58">
        <v>159080</v>
      </c>
      <c r="AA77" s="58"/>
      <c r="AB77" s="61">
        <v>550000</v>
      </c>
      <c r="AC77" s="60">
        <f t="shared" si="20"/>
        <v>0.28923636363636362</v>
      </c>
      <c r="AD77" s="58">
        <v>167810</v>
      </c>
      <c r="AE77" s="58"/>
      <c r="AF77" s="61">
        <v>550000</v>
      </c>
      <c r="AG77" s="60">
        <f t="shared" si="17"/>
        <v>0.30510909090909089</v>
      </c>
      <c r="AH77" s="58"/>
      <c r="AI77" s="58"/>
      <c r="AJ77" s="61"/>
      <c r="AK77" s="60"/>
      <c r="AL77" s="58"/>
      <c r="AM77" s="58"/>
      <c r="AN77" s="61"/>
      <c r="AO77" s="60"/>
      <c r="AP77" s="58"/>
      <c r="AQ77" s="58"/>
      <c r="AR77" s="61"/>
      <c r="AS77" s="60"/>
      <c r="AT77" s="58"/>
      <c r="AU77" s="58"/>
      <c r="AV77" s="61"/>
      <c r="AW77" s="60"/>
      <c r="AX77" s="58"/>
      <c r="AY77" s="58"/>
      <c r="AZ77" s="61"/>
      <c r="BA77" s="60"/>
      <c r="BB77" s="58">
        <f t="shared" ref="BB77:BD92" si="21">F77+J77+N77+R77+V77+Z77+AD77+AH77+AL77+AP77+AT77+AX77</f>
        <v>437575</v>
      </c>
      <c r="BC77" s="58">
        <f t="shared" si="21"/>
        <v>110685</v>
      </c>
      <c r="BD77" s="61">
        <f t="shared" si="21"/>
        <v>1508064</v>
      </c>
      <c r="BE77" s="60">
        <f t="shared" si="16"/>
        <v>0.29015678379697413</v>
      </c>
      <c r="BF77" s="62">
        <f t="shared" si="18"/>
        <v>145858.33333333334</v>
      </c>
      <c r="BJ77" s="64">
        <f t="shared" si="19"/>
        <v>3</v>
      </c>
    </row>
    <row r="78" spans="1:62" s="63" customFormat="1" ht="19.8">
      <c r="A78" s="53">
        <v>66</v>
      </c>
      <c r="B78" s="54" t="s">
        <v>40</v>
      </c>
      <c r="C78" s="55" t="s">
        <v>229</v>
      </c>
      <c r="D78" s="56" t="s">
        <v>230</v>
      </c>
      <c r="E78" s="57" t="s">
        <v>231</v>
      </c>
      <c r="F78" s="58">
        <v>166660</v>
      </c>
      <c r="G78" s="58">
        <v>166660</v>
      </c>
      <c r="H78" s="59">
        <v>550000</v>
      </c>
      <c r="I78" s="60">
        <f t="shared" si="7"/>
        <v>0.3030181818181818</v>
      </c>
      <c r="J78" s="58">
        <v>50385</v>
      </c>
      <c r="K78" s="58">
        <v>50385</v>
      </c>
      <c r="L78" s="61">
        <v>550000</v>
      </c>
      <c r="M78" s="60">
        <f t="shared" si="14"/>
        <v>9.1609090909090904E-2</v>
      </c>
      <c r="N78" s="58">
        <v>241950</v>
      </c>
      <c r="O78" s="58">
        <v>241950</v>
      </c>
      <c r="P78" s="61">
        <v>550000</v>
      </c>
      <c r="Q78" s="60">
        <f t="shared" si="8"/>
        <v>0.43990909090909092</v>
      </c>
      <c r="R78" s="58">
        <v>904890</v>
      </c>
      <c r="S78" s="58">
        <v>904890</v>
      </c>
      <c r="T78" s="61">
        <v>600000</v>
      </c>
      <c r="U78" s="60">
        <v>1.5081500000000001</v>
      </c>
      <c r="V78" s="58">
        <v>613555</v>
      </c>
      <c r="W78" s="58">
        <v>613555</v>
      </c>
      <c r="X78" s="61">
        <v>650000</v>
      </c>
      <c r="Y78" s="60">
        <v>0.94393076923076924</v>
      </c>
      <c r="Z78" s="58">
        <v>354535</v>
      </c>
      <c r="AA78" s="58"/>
      <c r="AB78" s="61">
        <v>550000</v>
      </c>
      <c r="AC78" s="60">
        <f t="shared" si="20"/>
        <v>0.64460909090909091</v>
      </c>
      <c r="AD78" s="58">
        <v>380530</v>
      </c>
      <c r="AE78" s="58"/>
      <c r="AF78" s="61">
        <v>550000</v>
      </c>
      <c r="AG78" s="60">
        <f t="shared" si="17"/>
        <v>0.69187272727272731</v>
      </c>
      <c r="AH78" s="58"/>
      <c r="AI78" s="58"/>
      <c r="AJ78" s="61"/>
      <c r="AK78" s="60"/>
      <c r="AL78" s="58"/>
      <c r="AM78" s="58"/>
      <c r="AN78" s="61"/>
      <c r="AO78" s="60"/>
      <c r="AP78" s="58"/>
      <c r="AQ78" s="58"/>
      <c r="AR78" s="61"/>
      <c r="AS78" s="60"/>
      <c r="AT78" s="58"/>
      <c r="AU78" s="58"/>
      <c r="AV78" s="61"/>
      <c r="AW78" s="60"/>
      <c r="AX78" s="58"/>
      <c r="AY78" s="58"/>
      <c r="AZ78" s="61"/>
      <c r="BA78" s="60"/>
      <c r="BB78" s="58">
        <f t="shared" si="21"/>
        <v>2712505</v>
      </c>
      <c r="BC78" s="58">
        <f t="shared" si="21"/>
        <v>1977440</v>
      </c>
      <c r="BD78" s="61">
        <f t="shared" si="21"/>
        <v>4000000</v>
      </c>
      <c r="BE78" s="60">
        <f t="shared" si="16"/>
        <v>0.67812625000000004</v>
      </c>
      <c r="BF78" s="62">
        <f t="shared" si="18"/>
        <v>387500.71428571426</v>
      </c>
      <c r="BJ78" s="64">
        <f t="shared" si="19"/>
        <v>7</v>
      </c>
    </row>
    <row r="79" spans="1:62" s="63" customFormat="1" ht="19.8">
      <c r="A79" s="53">
        <v>67</v>
      </c>
      <c r="B79" s="54" t="s">
        <v>70</v>
      </c>
      <c r="C79" s="55" t="s">
        <v>232</v>
      </c>
      <c r="D79" s="56" t="s">
        <v>233</v>
      </c>
      <c r="E79" s="57" t="s">
        <v>234</v>
      </c>
      <c r="F79" s="58"/>
      <c r="G79" s="58"/>
      <c r="H79" s="59"/>
      <c r="I79" s="60"/>
      <c r="J79" s="58"/>
      <c r="K79" s="58"/>
      <c r="L79" s="61"/>
      <c r="M79" s="60"/>
      <c r="N79" s="58"/>
      <c r="O79" s="58"/>
      <c r="P79" s="61"/>
      <c r="Q79" s="60"/>
      <c r="R79" s="58"/>
      <c r="S79" s="58"/>
      <c r="T79" s="61"/>
      <c r="U79" s="60"/>
      <c r="V79" s="58">
        <v>0</v>
      </c>
      <c r="W79" s="58">
        <v>0</v>
      </c>
      <c r="X79" s="61">
        <v>212903</v>
      </c>
      <c r="Y79" s="60">
        <v>0</v>
      </c>
      <c r="Z79" s="58">
        <v>619575</v>
      </c>
      <c r="AA79" s="58"/>
      <c r="AB79" s="61">
        <v>600000</v>
      </c>
      <c r="AC79" s="60">
        <f t="shared" si="20"/>
        <v>1.0326249999999999</v>
      </c>
      <c r="AD79" s="58">
        <v>59575</v>
      </c>
      <c r="AE79" s="58"/>
      <c r="AF79" s="61">
        <v>600000</v>
      </c>
      <c r="AG79" s="60">
        <f t="shared" si="17"/>
        <v>9.9291666666666667E-2</v>
      </c>
      <c r="AH79" s="58"/>
      <c r="AI79" s="58"/>
      <c r="AJ79" s="61"/>
      <c r="AK79" s="60"/>
      <c r="AL79" s="58"/>
      <c r="AM79" s="58"/>
      <c r="AN79" s="61"/>
      <c r="AO79" s="60"/>
      <c r="AP79" s="58"/>
      <c r="AQ79" s="58"/>
      <c r="AR79" s="61"/>
      <c r="AS79" s="60"/>
      <c r="AT79" s="58"/>
      <c r="AU79" s="58"/>
      <c r="AV79" s="61"/>
      <c r="AW79" s="60"/>
      <c r="AX79" s="58"/>
      <c r="AY79" s="58"/>
      <c r="AZ79" s="61"/>
      <c r="BA79" s="60"/>
      <c r="BB79" s="58">
        <f t="shared" si="21"/>
        <v>679150</v>
      </c>
      <c r="BC79" s="58">
        <f t="shared" si="21"/>
        <v>0</v>
      </c>
      <c r="BD79" s="61">
        <f t="shared" si="21"/>
        <v>1412903</v>
      </c>
      <c r="BE79" s="60">
        <f t="shared" si="16"/>
        <v>0.4806770174597973</v>
      </c>
      <c r="BF79" s="62">
        <f t="shared" si="18"/>
        <v>226383.33333333334</v>
      </c>
      <c r="BJ79" s="64">
        <f t="shared" si="19"/>
        <v>3</v>
      </c>
    </row>
    <row r="80" spans="1:62" s="63" customFormat="1" ht="19.8">
      <c r="A80" s="53">
        <v>68</v>
      </c>
      <c r="B80" s="54" t="s">
        <v>40</v>
      </c>
      <c r="C80" s="55" t="s">
        <v>235</v>
      </c>
      <c r="D80" s="56" t="s">
        <v>236</v>
      </c>
      <c r="E80" s="57" t="s">
        <v>237</v>
      </c>
      <c r="F80" s="58">
        <v>519605</v>
      </c>
      <c r="G80" s="58">
        <v>519605</v>
      </c>
      <c r="H80" s="59">
        <v>550000</v>
      </c>
      <c r="I80" s="60">
        <f t="shared" si="7"/>
        <v>0.9447363636363636</v>
      </c>
      <c r="J80" s="58">
        <v>295225</v>
      </c>
      <c r="K80" s="58">
        <v>295225</v>
      </c>
      <c r="L80" s="61">
        <v>550000</v>
      </c>
      <c r="M80" s="60">
        <f t="shared" si="14"/>
        <v>0.53677272727272729</v>
      </c>
      <c r="N80" s="58">
        <v>564655</v>
      </c>
      <c r="O80" s="58">
        <v>564655</v>
      </c>
      <c r="P80" s="61">
        <v>550000</v>
      </c>
      <c r="Q80" s="60">
        <f t="shared" si="8"/>
        <v>1.0266454545454546</v>
      </c>
      <c r="R80" s="58">
        <v>1048625</v>
      </c>
      <c r="S80" s="58">
        <v>1048625</v>
      </c>
      <c r="T80" s="61">
        <v>600000</v>
      </c>
      <c r="U80" s="60">
        <v>1.7477083333333334</v>
      </c>
      <c r="V80" s="58">
        <v>901630</v>
      </c>
      <c r="W80" s="58">
        <v>901630</v>
      </c>
      <c r="X80" s="61">
        <v>650000</v>
      </c>
      <c r="Y80" s="60">
        <v>1.3871230769230769</v>
      </c>
      <c r="Z80" s="58">
        <v>567255</v>
      </c>
      <c r="AA80" s="58"/>
      <c r="AB80" s="61">
        <v>600000</v>
      </c>
      <c r="AC80" s="60">
        <f t="shared" si="20"/>
        <v>0.94542499999999996</v>
      </c>
      <c r="AD80" s="58">
        <v>420820</v>
      </c>
      <c r="AE80" s="58"/>
      <c r="AF80" s="61">
        <v>550000</v>
      </c>
      <c r="AG80" s="60">
        <f t="shared" si="17"/>
        <v>0.76512727272727277</v>
      </c>
      <c r="AH80" s="58"/>
      <c r="AI80" s="58"/>
      <c r="AJ80" s="61"/>
      <c r="AK80" s="60"/>
      <c r="AL80" s="58"/>
      <c r="AM80" s="58"/>
      <c r="AN80" s="61"/>
      <c r="AO80" s="60"/>
      <c r="AP80" s="58"/>
      <c r="AQ80" s="58"/>
      <c r="AR80" s="61"/>
      <c r="AS80" s="60"/>
      <c r="AT80" s="58"/>
      <c r="AU80" s="58"/>
      <c r="AV80" s="61"/>
      <c r="AW80" s="60"/>
      <c r="AX80" s="58"/>
      <c r="AY80" s="58"/>
      <c r="AZ80" s="61"/>
      <c r="BA80" s="60"/>
      <c r="BB80" s="58">
        <f t="shared" si="21"/>
        <v>4317815</v>
      </c>
      <c r="BC80" s="58">
        <f t="shared" si="21"/>
        <v>3329740</v>
      </c>
      <c r="BD80" s="61">
        <f t="shared" si="21"/>
        <v>4050000</v>
      </c>
      <c r="BE80" s="60">
        <f t="shared" si="16"/>
        <v>1.0661271604938272</v>
      </c>
      <c r="BF80" s="62">
        <f t="shared" si="18"/>
        <v>616830.71428571432</v>
      </c>
      <c r="BJ80" s="64">
        <f t="shared" si="19"/>
        <v>7</v>
      </c>
    </row>
    <row r="81" spans="1:62" s="63" customFormat="1" ht="19.8">
      <c r="A81" s="53">
        <v>69</v>
      </c>
      <c r="B81" s="54" t="s">
        <v>81</v>
      </c>
      <c r="C81" s="55" t="s">
        <v>238</v>
      </c>
      <c r="D81" s="56" t="s">
        <v>239</v>
      </c>
      <c r="E81" s="57">
        <v>44699</v>
      </c>
      <c r="F81" s="58">
        <v>1924680</v>
      </c>
      <c r="G81" s="58">
        <v>1924680</v>
      </c>
      <c r="H81" s="59">
        <v>1800000</v>
      </c>
      <c r="I81" s="60">
        <f t="shared" si="7"/>
        <v>1.0692666666666666</v>
      </c>
      <c r="J81" s="58">
        <v>1179745</v>
      </c>
      <c r="K81" s="58">
        <v>1169050</v>
      </c>
      <c r="L81" s="61">
        <v>1900000</v>
      </c>
      <c r="M81" s="60">
        <f t="shared" si="14"/>
        <v>0.62091842105263162</v>
      </c>
      <c r="N81" s="58">
        <v>1457335</v>
      </c>
      <c r="O81" s="58">
        <v>1457335</v>
      </c>
      <c r="P81" s="61">
        <v>1900000</v>
      </c>
      <c r="Q81" s="60">
        <f t="shared" si="8"/>
        <v>0.76701842105263163</v>
      </c>
      <c r="R81" s="58">
        <v>2089990</v>
      </c>
      <c r="S81" s="58">
        <v>2060995</v>
      </c>
      <c r="T81" s="61">
        <v>1900000</v>
      </c>
      <c r="U81" s="60">
        <v>1.0999947368421052</v>
      </c>
      <c r="V81" s="58">
        <v>2957275</v>
      </c>
      <c r="W81" s="58">
        <v>2957275</v>
      </c>
      <c r="X81" s="61">
        <v>1900000</v>
      </c>
      <c r="Y81" s="60">
        <v>1.5564605263157896</v>
      </c>
      <c r="Z81" s="58">
        <v>2376535</v>
      </c>
      <c r="AA81" s="58"/>
      <c r="AB81" s="61">
        <v>2000000</v>
      </c>
      <c r="AC81" s="60">
        <f t="shared" si="20"/>
        <v>1.1882675</v>
      </c>
      <c r="AD81" s="58">
        <v>2132830</v>
      </c>
      <c r="AE81" s="58"/>
      <c r="AF81" s="61">
        <v>2000000</v>
      </c>
      <c r="AG81" s="60">
        <f t="shared" si="17"/>
        <v>1.0664149999999999</v>
      </c>
      <c r="AH81" s="58"/>
      <c r="AI81" s="58"/>
      <c r="AJ81" s="61"/>
      <c r="AK81" s="60"/>
      <c r="AL81" s="58"/>
      <c r="AM81" s="58"/>
      <c r="AN81" s="61"/>
      <c r="AO81" s="60"/>
      <c r="AP81" s="58"/>
      <c r="AQ81" s="58"/>
      <c r="AR81" s="61"/>
      <c r="AS81" s="60"/>
      <c r="AT81" s="58"/>
      <c r="AU81" s="58"/>
      <c r="AV81" s="61"/>
      <c r="AW81" s="60"/>
      <c r="AX81" s="58"/>
      <c r="AY81" s="58"/>
      <c r="AZ81" s="61"/>
      <c r="BA81" s="60"/>
      <c r="BB81" s="58">
        <f t="shared" si="21"/>
        <v>14118390</v>
      </c>
      <c r="BC81" s="58">
        <f t="shared" si="21"/>
        <v>9569335</v>
      </c>
      <c r="BD81" s="61">
        <f t="shared" si="21"/>
        <v>13400000</v>
      </c>
      <c r="BE81" s="60">
        <f t="shared" si="16"/>
        <v>1.0536111940298507</v>
      </c>
      <c r="BF81" s="62">
        <f t="shared" si="18"/>
        <v>2016912.857142857</v>
      </c>
      <c r="BJ81" s="64">
        <f t="shared" si="19"/>
        <v>7</v>
      </c>
    </row>
    <row r="82" spans="1:62" s="63" customFormat="1" ht="19.8">
      <c r="A82" s="53">
        <v>70</v>
      </c>
      <c r="B82" s="54" t="s">
        <v>147</v>
      </c>
      <c r="C82" s="55" t="s">
        <v>240</v>
      </c>
      <c r="D82" s="56" t="s">
        <v>241</v>
      </c>
      <c r="E82" s="57" t="s">
        <v>242</v>
      </c>
      <c r="F82" s="58"/>
      <c r="G82" s="58"/>
      <c r="H82" s="59"/>
      <c r="I82" s="60"/>
      <c r="J82" s="58"/>
      <c r="K82" s="58"/>
      <c r="L82" s="61"/>
      <c r="M82" s="60"/>
      <c r="N82" s="58"/>
      <c r="O82" s="58"/>
      <c r="P82" s="61"/>
      <c r="Q82" s="60"/>
      <c r="R82" s="58"/>
      <c r="S82" s="58"/>
      <c r="T82" s="61"/>
      <c r="U82" s="60"/>
      <c r="V82" s="58">
        <v>159270</v>
      </c>
      <c r="W82" s="58">
        <v>159270</v>
      </c>
      <c r="X82" s="61">
        <v>443548</v>
      </c>
      <c r="Y82" s="60">
        <v>0.35908176792590657</v>
      </c>
      <c r="Z82" s="58">
        <v>73780</v>
      </c>
      <c r="AA82" s="58"/>
      <c r="AB82" s="61">
        <v>550000</v>
      </c>
      <c r="AC82" s="60">
        <f t="shared" si="20"/>
        <v>0.13414545454545454</v>
      </c>
      <c r="AD82" s="58">
        <v>68685</v>
      </c>
      <c r="AE82" s="58"/>
      <c r="AF82" s="61">
        <v>550000</v>
      </c>
      <c r="AG82" s="60">
        <f t="shared" si="17"/>
        <v>0.12488181818181818</v>
      </c>
      <c r="AH82" s="58"/>
      <c r="AI82" s="58"/>
      <c r="AJ82" s="61"/>
      <c r="AK82" s="60"/>
      <c r="AL82" s="58"/>
      <c r="AM82" s="58"/>
      <c r="AN82" s="61"/>
      <c r="AO82" s="60"/>
      <c r="AP82" s="58"/>
      <c r="AQ82" s="58"/>
      <c r="AR82" s="61"/>
      <c r="AS82" s="60"/>
      <c r="AT82" s="58"/>
      <c r="AU82" s="58"/>
      <c r="AV82" s="61"/>
      <c r="AW82" s="60"/>
      <c r="AX82" s="58"/>
      <c r="AY82" s="58"/>
      <c r="AZ82" s="61"/>
      <c r="BA82" s="60"/>
      <c r="BB82" s="58">
        <f t="shared" si="21"/>
        <v>301735</v>
      </c>
      <c r="BC82" s="58">
        <f t="shared" si="21"/>
        <v>159270</v>
      </c>
      <c r="BD82" s="61">
        <f t="shared" si="21"/>
        <v>1543548</v>
      </c>
      <c r="BE82" s="60">
        <f t="shared" si="16"/>
        <v>0.19548144923254734</v>
      </c>
      <c r="BF82" s="62">
        <f t="shared" si="18"/>
        <v>100578.33333333333</v>
      </c>
      <c r="BJ82" s="64">
        <f t="shared" si="19"/>
        <v>3</v>
      </c>
    </row>
    <row r="83" spans="1:62" s="63" customFormat="1" ht="19.8">
      <c r="A83" s="53">
        <v>71</v>
      </c>
      <c r="B83" s="54" t="s">
        <v>74</v>
      </c>
      <c r="C83" s="55" t="s">
        <v>243</v>
      </c>
      <c r="D83" s="56" t="s">
        <v>244</v>
      </c>
      <c r="E83" s="57">
        <v>44730</v>
      </c>
      <c r="F83" s="58">
        <v>580600</v>
      </c>
      <c r="G83" s="58">
        <v>580600</v>
      </c>
      <c r="H83" s="59">
        <v>1300000</v>
      </c>
      <c r="I83" s="60">
        <f t="shared" si="7"/>
        <v>0.44661538461538464</v>
      </c>
      <c r="J83" s="58">
        <v>517990</v>
      </c>
      <c r="K83" s="58">
        <v>517990</v>
      </c>
      <c r="L83" s="61">
        <v>1200000</v>
      </c>
      <c r="M83" s="60">
        <f t="shared" si="14"/>
        <v>0.43165833333333331</v>
      </c>
      <c r="N83" s="58">
        <v>837260</v>
      </c>
      <c r="O83" s="58">
        <v>837260</v>
      </c>
      <c r="P83" s="61">
        <v>1200000</v>
      </c>
      <c r="Q83" s="60">
        <f t="shared" si="8"/>
        <v>0.69771666666666665</v>
      </c>
      <c r="R83" s="58">
        <v>1019710</v>
      </c>
      <c r="S83" s="58">
        <v>1019710</v>
      </c>
      <c r="T83" s="61">
        <v>1200000</v>
      </c>
      <c r="U83" s="60">
        <v>0.84975833333333328</v>
      </c>
      <c r="V83" s="58">
        <v>1733690</v>
      </c>
      <c r="W83" s="58">
        <v>1733690</v>
      </c>
      <c r="X83" s="61">
        <v>1200000</v>
      </c>
      <c r="Y83" s="60">
        <v>1.4447416666666666</v>
      </c>
      <c r="Z83" s="58">
        <v>1329885</v>
      </c>
      <c r="AA83" s="58"/>
      <c r="AB83" s="61">
        <v>1250000</v>
      </c>
      <c r="AC83" s="60">
        <f t="shared" si="20"/>
        <v>1.0639080000000001</v>
      </c>
      <c r="AD83" s="58">
        <v>1889860</v>
      </c>
      <c r="AE83" s="58"/>
      <c r="AF83" s="61">
        <v>1150000</v>
      </c>
      <c r="AG83" s="60">
        <f t="shared" si="17"/>
        <v>1.6433565217391304</v>
      </c>
      <c r="AH83" s="58"/>
      <c r="AI83" s="58"/>
      <c r="AJ83" s="61"/>
      <c r="AK83" s="60"/>
      <c r="AL83" s="58"/>
      <c r="AM83" s="58"/>
      <c r="AN83" s="61"/>
      <c r="AO83" s="60"/>
      <c r="AP83" s="58"/>
      <c r="AQ83" s="58"/>
      <c r="AR83" s="61"/>
      <c r="AS83" s="60"/>
      <c r="AT83" s="58"/>
      <c r="AU83" s="58"/>
      <c r="AV83" s="61"/>
      <c r="AW83" s="60"/>
      <c r="AX83" s="58"/>
      <c r="AY83" s="58"/>
      <c r="AZ83" s="61"/>
      <c r="BA83" s="60"/>
      <c r="BB83" s="58">
        <f t="shared" si="21"/>
        <v>7908995</v>
      </c>
      <c r="BC83" s="58">
        <f t="shared" si="21"/>
        <v>4689250</v>
      </c>
      <c r="BD83" s="61">
        <f t="shared" si="21"/>
        <v>8500000</v>
      </c>
      <c r="BE83" s="60">
        <f t="shared" si="16"/>
        <v>0.93047000000000002</v>
      </c>
      <c r="BF83" s="62">
        <f t="shared" si="18"/>
        <v>1129856.4285714286</v>
      </c>
      <c r="BJ83" s="64">
        <f t="shared" si="19"/>
        <v>7</v>
      </c>
    </row>
    <row r="84" spans="1:62" s="63" customFormat="1" ht="19.8">
      <c r="A84" s="53">
        <v>72</v>
      </c>
      <c r="B84" s="54" t="s">
        <v>32</v>
      </c>
      <c r="C84" s="55" t="s">
        <v>245</v>
      </c>
      <c r="D84" s="56" t="s">
        <v>246</v>
      </c>
      <c r="E84" s="57" t="s">
        <v>247</v>
      </c>
      <c r="F84" s="58">
        <v>362640</v>
      </c>
      <c r="G84" s="58">
        <v>362640</v>
      </c>
      <c r="H84" s="59">
        <v>600000</v>
      </c>
      <c r="I84" s="60">
        <f t="shared" si="7"/>
        <v>0.60440000000000005</v>
      </c>
      <c r="J84" s="58">
        <v>657870</v>
      </c>
      <c r="K84" s="58">
        <v>657870</v>
      </c>
      <c r="L84" s="61">
        <v>600000</v>
      </c>
      <c r="M84" s="60">
        <f t="shared" si="14"/>
        <v>1.0964499999999999</v>
      </c>
      <c r="N84" s="58">
        <v>559660</v>
      </c>
      <c r="O84" s="58">
        <v>559660</v>
      </c>
      <c r="P84" s="61">
        <v>600000</v>
      </c>
      <c r="Q84" s="60">
        <f t="shared" si="8"/>
        <v>0.93276666666666663</v>
      </c>
      <c r="R84" s="58">
        <v>444100</v>
      </c>
      <c r="S84" s="58">
        <v>444100</v>
      </c>
      <c r="T84" s="61">
        <v>600000</v>
      </c>
      <c r="U84" s="60">
        <v>0.74016666666666664</v>
      </c>
      <c r="V84" s="58">
        <v>653240</v>
      </c>
      <c r="W84" s="58">
        <v>653240</v>
      </c>
      <c r="X84" s="61">
        <v>600000</v>
      </c>
      <c r="Y84" s="60">
        <v>1.0887333333333333</v>
      </c>
      <c r="Z84" s="58">
        <v>706635</v>
      </c>
      <c r="AA84" s="58"/>
      <c r="AB84" s="61">
        <v>550000</v>
      </c>
      <c r="AC84" s="60">
        <f t="shared" si="20"/>
        <v>1.2847909090909091</v>
      </c>
      <c r="AD84" s="58">
        <v>573965</v>
      </c>
      <c r="AE84" s="58"/>
      <c r="AF84" s="61">
        <v>600000</v>
      </c>
      <c r="AG84" s="60">
        <f t="shared" si="17"/>
        <v>0.95660833333333328</v>
      </c>
      <c r="AH84" s="58"/>
      <c r="AI84" s="58"/>
      <c r="AJ84" s="61"/>
      <c r="AK84" s="60"/>
      <c r="AL84" s="58"/>
      <c r="AM84" s="58"/>
      <c r="AN84" s="61"/>
      <c r="AO84" s="60"/>
      <c r="AP84" s="58"/>
      <c r="AQ84" s="58"/>
      <c r="AR84" s="61"/>
      <c r="AS84" s="60"/>
      <c r="AT84" s="58"/>
      <c r="AU84" s="58"/>
      <c r="AV84" s="61"/>
      <c r="AW84" s="60"/>
      <c r="AX84" s="58"/>
      <c r="AY84" s="58"/>
      <c r="AZ84" s="61"/>
      <c r="BA84" s="60"/>
      <c r="BB84" s="58">
        <f t="shared" si="21"/>
        <v>3958110</v>
      </c>
      <c r="BC84" s="58">
        <f t="shared" si="21"/>
        <v>2677510</v>
      </c>
      <c r="BD84" s="61">
        <f t="shared" si="21"/>
        <v>4150000</v>
      </c>
      <c r="BE84" s="60">
        <f t="shared" si="16"/>
        <v>0.95376144578313249</v>
      </c>
      <c r="BF84" s="62">
        <f t="shared" si="18"/>
        <v>565444.28571428568</v>
      </c>
      <c r="BJ84" s="64">
        <f t="shared" si="19"/>
        <v>7</v>
      </c>
    </row>
    <row r="85" spans="1:62" s="63" customFormat="1" ht="19.8">
      <c r="A85" s="53">
        <v>73</v>
      </c>
      <c r="B85" s="54" t="s">
        <v>74</v>
      </c>
      <c r="C85" s="55" t="s">
        <v>248</v>
      </c>
      <c r="D85" s="56" t="s">
        <v>249</v>
      </c>
      <c r="E85" s="57" t="s">
        <v>250</v>
      </c>
      <c r="F85" s="58">
        <v>435215</v>
      </c>
      <c r="G85" s="58">
        <v>435215</v>
      </c>
      <c r="H85" s="59">
        <v>550000</v>
      </c>
      <c r="I85" s="60">
        <f t="shared" si="7"/>
        <v>0.7913</v>
      </c>
      <c r="J85" s="58">
        <v>764220</v>
      </c>
      <c r="K85" s="58">
        <v>764220</v>
      </c>
      <c r="L85" s="61">
        <v>550000</v>
      </c>
      <c r="M85" s="60">
        <f t="shared" si="14"/>
        <v>1.3894909090909091</v>
      </c>
      <c r="N85" s="58">
        <v>79680</v>
      </c>
      <c r="O85" s="58">
        <v>79680</v>
      </c>
      <c r="P85" s="61">
        <v>550000</v>
      </c>
      <c r="Q85" s="60">
        <f t="shared" ref="Q85:Q94" si="22">N85/P85</f>
        <v>0.14487272727272726</v>
      </c>
      <c r="R85" s="58">
        <v>342530</v>
      </c>
      <c r="S85" s="58">
        <v>342530</v>
      </c>
      <c r="T85" s="61">
        <v>600000</v>
      </c>
      <c r="U85" s="60">
        <v>0.5708833333333333</v>
      </c>
      <c r="V85" s="58">
        <v>184965</v>
      </c>
      <c r="W85" s="58">
        <v>184965</v>
      </c>
      <c r="X85" s="61">
        <v>600000</v>
      </c>
      <c r="Y85" s="60">
        <v>0.30827500000000002</v>
      </c>
      <c r="Z85" s="58">
        <v>322725</v>
      </c>
      <c r="AA85" s="58"/>
      <c r="AB85" s="61">
        <v>550000</v>
      </c>
      <c r="AC85" s="60">
        <f t="shared" si="20"/>
        <v>0.58677272727272722</v>
      </c>
      <c r="AD85" s="58">
        <v>112175</v>
      </c>
      <c r="AE85" s="58"/>
      <c r="AF85" s="61">
        <v>550000</v>
      </c>
      <c r="AG85" s="60">
        <f t="shared" si="17"/>
        <v>0.20395454545454544</v>
      </c>
      <c r="AH85" s="58"/>
      <c r="AI85" s="58"/>
      <c r="AJ85" s="61"/>
      <c r="AK85" s="60" t="e">
        <f t="shared" si="9"/>
        <v>#DIV/0!</v>
      </c>
      <c r="AL85" s="58"/>
      <c r="AM85" s="58"/>
      <c r="AN85" s="61"/>
      <c r="AO85" s="60" t="e">
        <f t="shared" si="10"/>
        <v>#DIV/0!</v>
      </c>
      <c r="AP85" s="58"/>
      <c r="AQ85" s="58"/>
      <c r="AR85" s="61"/>
      <c r="AS85" s="60" t="e">
        <f t="shared" si="11"/>
        <v>#DIV/0!</v>
      </c>
      <c r="AT85" s="58"/>
      <c r="AU85" s="58"/>
      <c r="AV85" s="61"/>
      <c r="AW85" s="60" t="e">
        <f t="shared" si="12"/>
        <v>#DIV/0!</v>
      </c>
      <c r="AX85" s="58"/>
      <c r="AY85" s="58"/>
      <c r="AZ85" s="61"/>
      <c r="BA85" s="60" t="e">
        <f t="shared" si="13"/>
        <v>#DIV/0!</v>
      </c>
      <c r="BB85" s="58">
        <f t="shared" si="21"/>
        <v>2241510</v>
      </c>
      <c r="BC85" s="58">
        <f t="shared" si="21"/>
        <v>1806610</v>
      </c>
      <c r="BD85" s="61">
        <f t="shared" si="21"/>
        <v>3950000</v>
      </c>
      <c r="BE85" s="60">
        <f t="shared" si="16"/>
        <v>0.56747088607594942</v>
      </c>
      <c r="BF85" s="62">
        <f t="shared" si="18"/>
        <v>320215.71428571426</v>
      </c>
      <c r="BJ85" s="64">
        <f t="shared" si="19"/>
        <v>7</v>
      </c>
    </row>
    <row r="86" spans="1:62" s="63" customFormat="1" ht="19.8">
      <c r="A86" s="53">
        <v>74</v>
      </c>
      <c r="B86" s="54" t="s">
        <v>32</v>
      </c>
      <c r="C86" s="55" t="s">
        <v>251</v>
      </c>
      <c r="D86" s="56" t="s">
        <v>252</v>
      </c>
      <c r="E86" s="57" t="s">
        <v>120</v>
      </c>
      <c r="F86" s="58"/>
      <c r="G86" s="58"/>
      <c r="H86" s="59"/>
      <c r="I86" s="60"/>
      <c r="J86" s="58">
        <v>0</v>
      </c>
      <c r="K86" s="58">
        <v>0</v>
      </c>
      <c r="L86" s="61">
        <v>235714</v>
      </c>
      <c r="M86" s="60">
        <f t="shared" si="14"/>
        <v>0</v>
      </c>
      <c r="N86" s="58">
        <v>186960</v>
      </c>
      <c r="O86" s="58">
        <v>186960</v>
      </c>
      <c r="P86" s="61">
        <v>550000</v>
      </c>
      <c r="Q86" s="60">
        <f t="shared" si="22"/>
        <v>0.33992727272727274</v>
      </c>
      <c r="R86" s="58">
        <v>397930</v>
      </c>
      <c r="S86" s="58">
        <v>367935</v>
      </c>
      <c r="T86" s="61">
        <v>600000</v>
      </c>
      <c r="U86" s="60">
        <v>0.66321666666666668</v>
      </c>
      <c r="V86" s="58">
        <v>147665</v>
      </c>
      <c r="W86" s="58">
        <v>147665</v>
      </c>
      <c r="X86" s="61">
        <v>600000</v>
      </c>
      <c r="Y86" s="60">
        <v>0.24610833333333335</v>
      </c>
      <c r="Z86" s="58">
        <v>192255</v>
      </c>
      <c r="AA86" s="58"/>
      <c r="AB86" s="61">
        <v>550000</v>
      </c>
      <c r="AC86" s="60">
        <f t="shared" si="20"/>
        <v>0.34955454545454545</v>
      </c>
      <c r="AD86" s="58">
        <v>221440</v>
      </c>
      <c r="AE86" s="58"/>
      <c r="AF86" s="61">
        <v>550000</v>
      </c>
      <c r="AG86" s="60">
        <f t="shared" si="17"/>
        <v>0.40261818181818182</v>
      </c>
      <c r="AH86" s="58"/>
      <c r="AI86" s="58"/>
      <c r="AJ86" s="61"/>
      <c r="AK86" s="60"/>
      <c r="AL86" s="58"/>
      <c r="AM86" s="58"/>
      <c r="AN86" s="61"/>
      <c r="AO86" s="60"/>
      <c r="AP86" s="58"/>
      <c r="AQ86" s="58"/>
      <c r="AR86" s="61"/>
      <c r="AS86" s="60"/>
      <c r="AT86" s="58"/>
      <c r="AU86" s="58"/>
      <c r="AV86" s="61"/>
      <c r="AW86" s="60"/>
      <c r="AX86" s="58"/>
      <c r="AY86" s="58"/>
      <c r="AZ86" s="61"/>
      <c r="BA86" s="60"/>
      <c r="BB86" s="58">
        <f t="shared" si="21"/>
        <v>1146250</v>
      </c>
      <c r="BC86" s="58">
        <f t="shared" si="21"/>
        <v>702560</v>
      </c>
      <c r="BD86" s="61">
        <f t="shared" si="21"/>
        <v>3085714</v>
      </c>
      <c r="BE86" s="60">
        <f t="shared" si="16"/>
        <v>0.37146994180277237</v>
      </c>
      <c r="BF86" s="62">
        <f t="shared" si="18"/>
        <v>191041.66666666666</v>
      </c>
      <c r="BJ86" s="64">
        <f t="shared" si="19"/>
        <v>6</v>
      </c>
    </row>
    <row r="87" spans="1:62" s="63" customFormat="1" ht="19.8">
      <c r="A87" s="53">
        <v>75</v>
      </c>
      <c r="B87" s="54" t="s">
        <v>32</v>
      </c>
      <c r="C87" s="55" t="s">
        <v>253</v>
      </c>
      <c r="D87" s="56" t="s">
        <v>254</v>
      </c>
      <c r="E87" s="57">
        <v>44965</v>
      </c>
      <c r="F87" s="58">
        <v>529300</v>
      </c>
      <c r="G87" s="58">
        <v>529300</v>
      </c>
      <c r="H87" s="59">
        <v>600000</v>
      </c>
      <c r="I87" s="60">
        <f t="shared" si="7"/>
        <v>0.88216666666666665</v>
      </c>
      <c r="J87" s="58">
        <v>421625</v>
      </c>
      <c r="K87" s="58">
        <v>421625</v>
      </c>
      <c r="L87" s="61">
        <v>600000</v>
      </c>
      <c r="M87" s="60">
        <f t="shared" si="14"/>
        <v>0.70270833333333338</v>
      </c>
      <c r="N87" s="58">
        <v>876755</v>
      </c>
      <c r="O87" s="58">
        <v>876755</v>
      </c>
      <c r="P87" s="61">
        <v>600000</v>
      </c>
      <c r="Q87" s="60">
        <f t="shared" si="22"/>
        <v>1.4612583333333333</v>
      </c>
      <c r="R87" s="58">
        <v>826860</v>
      </c>
      <c r="S87" s="58">
        <v>826860</v>
      </c>
      <c r="T87" s="61">
        <v>600000</v>
      </c>
      <c r="U87" s="60">
        <v>1.3781000000000001</v>
      </c>
      <c r="V87" s="58">
        <v>684960</v>
      </c>
      <c r="W87" s="58">
        <v>684960</v>
      </c>
      <c r="X87" s="61">
        <v>600000</v>
      </c>
      <c r="Y87" s="60">
        <v>1.1415999999999999</v>
      </c>
      <c r="Z87" s="58">
        <v>883260</v>
      </c>
      <c r="AA87" s="58"/>
      <c r="AB87" s="61">
        <v>600000</v>
      </c>
      <c r="AC87" s="60">
        <f t="shared" si="20"/>
        <v>1.4721</v>
      </c>
      <c r="AD87" s="58">
        <v>273555</v>
      </c>
      <c r="AE87" s="58"/>
      <c r="AF87" s="61">
        <v>700000</v>
      </c>
      <c r="AG87" s="60">
        <f t="shared" si="17"/>
        <v>0.39079285714285716</v>
      </c>
      <c r="AH87" s="58"/>
      <c r="AI87" s="58"/>
      <c r="AJ87" s="61"/>
      <c r="AK87" s="60" t="e">
        <f t="shared" si="9"/>
        <v>#DIV/0!</v>
      </c>
      <c r="AL87" s="58"/>
      <c r="AM87" s="58"/>
      <c r="AN87" s="61"/>
      <c r="AO87" s="60" t="e">
        <f t="shared" si="10"/>
        <v>#DIV/0!</v>
      </c>
      <c r="AP87" s="58"/>
      <c r="AQ87" s="58"/>
      <c r="AR87" s="61"/>
      <c r="AS87" s="60" t="e">
        <f t="shared" si="11"/>
        <v>#DIV/0!</v>
      </c>
      <c r="AT87" s="58"/>
      <c r="AU87" s="58"/>
      <c r="AV87" s="61"/>
      <c r="AW87" s="60" t="e">
        <f t="shared" si="12"/>
        <v>#DIV/0!</v>
      </c>
      <c r="AX87" s="58"/>
      <c r="AY87" s="58"/>
      <c r="AZ87" s="61"/>
      <c r="BA87" s="60" t="e">
        <f t="shared" si="13"/>
        <v>#DIV/0!</v>
      </c>
      <c r="BB87" s="58">
        <f t="shared" si="21"/>
        <v>4496315</v>
      </c>
      <c r="BC87" s="58">
        <f t="shared" si="21"/>
        <v>3339500</v>
      </c>
      <c r="BD87" s="61">
        <f t="shared" si="21"/>
        <v>4300000</v>
      </c>
      <c r="BE87" s="60">
        <f t="shared" si="16"/>
        <v>1.0456546511627907</v>
      </c>
      <c r="BF87" s="62">
        <f t="shared" si="18"/>
        <v>642330.71428571432</v>
      </c>
      <c r="BJ87" s="64">
        <f t="shared" si="19"/>
        <v>7</v>
      </c>
    </row>
    <row r="88" spans="1:62" s="63" customFormat="1" ht="19.8">
      <c r="A88" s="53">
        <v>76</v>
      </c>
      <c r="B88" s="54" t="s">
        <v>70</v>
      </c>
      <c r="C88" s="55" t="s">
        <v>255</v>
      </c>
      <c r="D88" s="56" t="s">
        <v>256</v>
      </c>
      <c r="E88" s="57" t="s">
        <v>154</v>
      </c>
      <c r="F88" s="58"/>
      <c r="G88" s="58"/>
      <c r="H88" s="59"/>
      <c r="I88" s="60"/>
      <c r="J88" s="58">
        <v>119190</v>
      </c>
      <c r="K88" s="58">
        <v>119190</v>
      </c>
      <c r="L88" s="61">
        <v>333928</v>
      </c>
      <c r="M88" s="60">
        <f t="shared" si="14"/>
        <v>0.35693323111568959</v>
      </c>
      <c r="N88" s="58">
        <v>101680</v>
      </c>
      <c r="O88" s="58">
        <v>101680</v>
      </c>
      <c r="P88" s="61">
        <v>600000</v>
      </c>
      <c r="Q88" s="60">
        <f t="shared" si="22"/>
        <v>0.16946666666666665</v>
      </c>
      <c r="R88" s="58">
        <v>613690</v>
      </c>
      <c r="S88" s="58">
        <v>613690</v>
      </c>
      <c r="T88" s="61">
        <v>600000</v>
      </c>
      <c r="U88" s="60">
        <v>1.0228166666666667</v>
      </c>
      <c r="V88" s="58">
        <v>253150</v>
      </c>
      <c r="W88" s="58">
        <v>253150</v>
      </c>
      <c r="X88" s="61">
        <v>600000</v>
      </c>
      <c r="Y88" s="60">
        <v>0.42191666666666666</v>
      </c>
      <c r="Z88" s="58">
        <v>223565</v>
      </c>
      <c r="AA88" s="58"/>
      <c r="AB88" s="61">
        <v>550000</v>
      </c>
      <c r="AC88" s="60">
        <f t="shared" si="20"/>
        <v>0.40648181818181817</v>
      </c>
      <c r="AD88" s="58">
        <v>118480</v>
      </c>
      <c r="AE88" s="58"/>
      <c r="AF88" s="61">
        <v>550000</v>
      </c>
      <c r="AG88" s="60">
        <f t="shared" si="17"/>
        <v>0.21541818181818181</v>
      </c>
      <c r="AH88" s="58"/>
      <c r="AI88" s="58"/>
      <c r="AJ88" s="61"/>
      <c r="AK88" s="60"/>
      <c r="AL88" s="58"/>
      <c r="AM88" s="58"/>
      <c r="AN88" s="61"/>
      <c r="AO88" s="60"/>
      <c r="AP88" s="58"/>
      <c r="AQ88" s="58"/>
      <c r="AR88" s="61"/>
      <c r="AS88" s="60"/>
      <c r="AT88" s="58"/>
      <c r="AU88" s="58"/>
      <c r="AV88" s="61"/>
      <c r="AW88" s="60"/>
      <c r="AX88" s="58"/>
      <c r="AY88" s="58"/>
      <c r="AZ88" s="61"/>
      <c r="BA88" s="60"/>
      <c r="BB88" s="58">
        <f t="shared" si="21"/>
        <v>1429755</v>
      </c>
      <c r="BC88" s="58">
        <f t="shared" si="21"/>
        <v>1087710</v>
      </c>
      <c r="BD88" s="61">
        <f t="shared" si="21"/>
        <v>3233928</v>
      </c>
      <c r="BE88" s="60">
        <f t="shared" si="16"/>
        <v>0.44211095608807616</v>
      </c>
      <c r="BF88" s="62">
        <f t="shared" si="18"/>
        <v>238292.5</v>
      </c>
      <c r="BJ88" s="64">
        <f t="shared" si="19"/>
        <v>6</v>
      </c>
    </row>
    <row r="89" spans="1:62" s="63" customFormat="1" ht="19.8" hidden="1">
      <c r="A89" s="53"/>
      <c r="B89" s="54" t="s">
        <v>36</v>
      </c>
      <c r="C89" s="55" t="s">
        <v>257</v>
      </c>
      <c r="D89" s="56" t="s">
        <v>258</v>
      </c>
      <c r="E89" s="57" t="s">
        <v>259</v>
      </c>
      <c r="F89" s="58">
        <v>305045</v>
      </c>
      <c r="G89" s="58">
        <v>305045</v>
      </c>
      <c r="H89" s="59">
        <v>900000</v>
      </c>
      <c r="I89" s="60">
        <f t="shared" si="7"/>
        <v>0.3389388888888889</v>
      </c>
      <c r="J89" s="58">
        <v>856280</v>
      </c>
      <c r="K89" s="58">
        <v>856280</v>
      </c>
      <c r="L89" s="61">
        <v>900000</v>
      </c>
      <c r="M89" s="60">
        <f t="shared" si="14"/>
        <v>0.95142222222222217</v>
      </c>
      <c r="N89" s="58">
        <v>334445</v>
      </c>
      <c r="O89" s="58">
        <v>334445</v>
      </c>
      <c r="P89" s="61">
        <v>725806</v>
      </c>
      <c r="Q89" s="60">
        <f t="shared" si="22"/>
        <v>0.46079117560339816</v>
      </c>
      <c r="R89" s="58"/>
      <c r="S89" s="58"/>
      <c r="T89" s="61"/>
      <c r="U89" s="60" t="e">
        <v>#DIV/0!</v>
      </c>
      <c r="V89" s="58"/>
      <c r="W89" s="58"/>
      <c r="X89" s="61"/>
      <c r="Y89" s="60"/>
      <c r="Z89" s="58"/>
      <c r="AA89" s="58"/>
      <c r="AB89" s="61"/>
      <c r="AC89" s="60" t="e">
        <f t="shared" si="20"/>
        <v>#DIV/0!</v>
      </c>
      <c r="AD89" s="58"/>
      <c r="AE89" s="58"/>
      <c r="AF89" s="61"/>
      <c r="AG89" s="60" t="e">
        <f t="shared" si="17"/>
        <v>#DIV/0!</v>
      </c>
      <c r="AH89" s="58"/>
      <c r="AI89" s="58"/>
      <c r="AJ89" s="61"/>
      <c r="AK89" s="60" t="e">
        <f t="shared" si="9"/>
        <v>#DIV/0!</v>
      </c>
      <c r="AL89" s="58"/>
      <c r="AM89" s="58"/>
      <c r="AN89" s="61"/>
      <c r="AO89" s="60" t="e">
        <f t="shared" si="10"/>
        <v>#DIV/0!</v>
      </c>
      <c r="AP89" s="58"/>
      <c r="AQ89" s="58"/>
      <c r="AR89" s="61"/>
      <c r="AS89" s="60" t="e">
        <f t="shared" si="11"/>
        <v>#DIV/0!</v>
      </c>
      <c r="AT89" s="58"/>
      <c r="AU89" s="58"/>
      <c r="AV89" s="61"/>
      <c r="AW89" s="60" t="e">
        <f t="shared" si="12"/>
        <v>#DIV/0!</v>
      </c>
      <c r="AX89" s="58"/>
      <c r="AY89" s="58"/>
      <c r="AZ89" s="61"/>
      <c r="BA89" s="60" t="e">
        <f t="shared" si="13"/>
        <v>#DIV/0!</v>
      </c>
      <c r="BB89" s="58">
        <f t="shared" si="21"/>
        <v>1495770</v>
      </c>
      <c r="BC89" s="58">
        <f t="shared" si="21"/>
        <v>1495770</v>
      </c>
      <c r="BD89" s="61">
        <f t="shared" si="21"/>
        <v>2525806</v>
      </c>
      <c r="BE89" s="60">
        <f t="shared" si="16"/>
        <v>0.59219512504127392</v>
      </c>
      <c r="BF89" s="62">
        <f t="shared" si="18"/>
        <v>498590</v>
      </c>
      <c r="BJ89" s="64">
        <f t="shared" si="19"/>
        <v>3</v>
      </c>
    </row>
    <row r="90" spans="1:62" s="63" customFormat="1" ht="19.8">
      <c r="A90" s="53">
        <v>77</v>
      </c>
      <c r="B90" s="54" t="s">
        <v>36</v>
      </c>
      <c r="C90" s="55" t="s">
        <v>260</v>
      </c>
      <c r="D90" s="56" t="s">
        <v>261</v>
      </c>
      <c r="E90" s="57" t="s">
        <v>117</v>
      </c>
      <c r="F90" s="58"/>
      <c r="G90" s="58"/>
      <c r="H90" s="59"/>
      <c r="I90" s="60"/>
      <c r="J90" s="58"/>
      <c r="K90" s="58"/>
      <c r="L90" s="61"/>
      <c r="M90" s="60"/>
      <c r="N90" s="58"/>
      <c r="O90" s="58"/>
      <c r="P90" s="61"/>
      <c r="Q90" s="60"/>
      <c r="R90" s="58">
        <v>253350</v>
      </c>
      <c r="S90" s="58">
        <v>253350</v>
      </c>
      <c r="T90" s="61">
        <v>146666</v>
      </c>
      <c r="U90" s="60">
        <v>1.727394215428252</v>
      </c>
      <c r="V90" s="58">
        <v>1118610</v>
      </c>
      <c r="W90" s="58">
        <v>1118610</v>
      </c>
      <c r="X90" s="61">
        <v>900000</v>
      </c>
      <c r="Y90" s="60">
        <v>1.2428999999999999</v>
      </c>
      <c r="Z90" s="58">
        <v>577805</v>
      </c>
      <c r="AA90" s="58"/>
      <c r="AB90" s="61">
        <v>800000</v>
      </c>
      <c r="AC90" s="60">
        <f t="shared" si="20"/>
        <v>0.72225625000000004</v>
      </c>
      <c r="AD90" s="58">
        <v>295865</v>
      </c>
      <c r="AE90" s="58"/>
      <c r="AF90" s="61">
        <v>700000</v>
      </c>
      <c r="AG90" s="60">
        <f t="shared" si="17"/>
        <v>0.42266428571428571</v>
      </c>
      <c r="AH90" s="58"/>
      <c r="AI90" s="58"/>
      <c r="AJ90" s="61"/>
      <c r="AK90" s="60"/>
      <c r="AL90" s="58"/>
      <c r="AM90" s="58"/>
      <c r="AN90" s="61"/>
      <c r="AO90" s="60"/>
      <c r="AP90" s="58"/>
      <c r="AQ90" s="58"/>
      <c r="AR90" s="61"/>
      <c r="AS90" s="60"/>
      <c r="AT90" s="58"/>
      <c r="AU90" s="58"/>
      <c r="AV90" s="61"/>
      <c r="AW90" s="60"/>
      <c r="AX90" s="58"/>
      <c r="AY90" s="58"/>
      <c r="AZ90" s="61"/>
      <c r="BA90" s="60"/>
      <c r="BB90" s="58">
        <f t="shared" si="21"/>
        <v>2245630</v>
      </c>
      <c r="BC90" s="58">
        <f t="shared" si="21"/>
        <v>1371960</v>
      </c>
      <c r="BD90" s="61">
        <f t="shared" si="21"/>
        <v>2546666</v>
      </c>
      <c r="BE90" s="60">
        <f t="shared" si="16"/>
        <v>0.88179211565238624</v>
      </c>
      <c r="BF90" s="62">
        <f t="shared" si="18"/>
        <v>561407.5</v>
      </c>
      <c r="BJ90" s="64">
        <f t="shared" si="19"/>
        <v>4</v>
      </c>
    </row>
    <row r="91" spans="1:62" s="63" customFormat="1" ht="19.8" hidden="1">
      <c r="A91" s="53"/>
      <c r="B91" s="54" t="s">
        <v>32</v>
      </c>
      <c r="C91" s="66" t="s">
        <v>262</v>
      </c>
      <c r="D91" s="67" t="s">
        <v>263</v>
      </c>
      <c r="E91" s="68" t="s">
        <v>264</v>
      </c>
      <c r="F91" s="58"/>
      <c r="G91" s="58"/>
      <c r="H91" s="59"/>
      <c r="I91" s="60"/>
      <c r="J91" s="58">
        <v>145965</v>
      </c>
      <c r="K91" s="58">
        <v>129770</v>
      </c>
      <c r="L91" s="61">
        <v>550000</v>
      </c>
      <c r="M91" s="60">
        <f t="shared" ref="M91:M124" si="23">J91/L91</f>
        <v>0.26539090909090907</v>
      </c>
      <c r="N91" s="58">
        <v>0</v>
      </c>
      <c r="O91" s="58"/>
      <c r="P91" s="61">
        <v>550000</v>
      </c>
      <c r="Q91" s="60">
        <f t="shared" si="22"/>
        <v>0</v>
      </c>
      <c r="R91" s="58"/>
      <c r="S91" s="58">
        <v>0</v>
      </c>
      <c r="T91" s="61"/>
      <c r="U91" s="60" t="e">
        <v>#DIV/0!</v>
      </c>
      <c r="V91" s="58"/>
      <c r="W91" s="58">
        <v>0</v>
      </c>
      <c r="X91" s="61"/>
      <c r="Y91" s="60"/>
      <c r="Z91" s="58"/>
      <c r="AA91" s="58"/>
      <c r="AB91" s="61"/>
      <c r="AC91" s="60" t="e">
        <f t="shared" si="20"/>
        <v>#DIV/0!</v>
      </c>
      <c r="AD91" s="58"/>
      <c r="AE91" s="58"/>
      <c r="AF91" s="61"/>
      <c r="AG91" s="60" t="e">
        <f t="shared" si="17"/>
        <v>#DIV/0!</v>
      </c>
      <c r="AH91" s="58"/>
      <c r="AI91" s="58"/>
      <c r="AJ91" s="61"/>
      <c r="AK91" s="60"/>
      <c r="AL91" s="58"/>
      <c r="AM91" s="58"/>
      <c r="AN91" s="61"/>
      <c r="AO91" s="60"/>
      <c r="AP91" s="58"/>
      <c r="AQ91" s="58"/>
      <c r="AR91" s="61"/>
      <c r="AS91" s="60"/>
      <c r="AT91" s="58"/>
      <c r="AU91" s="58"/>
      <c r="AV91" s="61"/>
      <c r="AW91" s="60"/>
      <c r="AX91" s="58"/>
      <c r="AY91" s="58"/>
      <c r="AZ91" s="61"/>
      <c r="BA91" s="60"/>
      <c r="BB91" s="58">
        <f t="shared" si="21"/>
        <v>145965</v>
      </c>
      <c r="BC91" s="58">
        <f t="shared" si="21"/>
        <v>129770</v>
      </c>
      <c r="BD91" s="61">
        <f t="shared" si="21"/>
        <v>1100000</v>
      </c>
      <c r="BE91" s="60">
        <f t="shared" si="16"/>
        <v>0.13269545454545453</v>
      </c>
      <c r="BF91" s="62">
        <f t="shared" si="18"/>
        <v>72982.5</v>
      </c>
      <c r="BJ91" s="64">
        <f t="shared" si="19"/>
        <v>2</v>
      </c>
    </row>
    <row r="92" spans="1:62" s="63" customFormat="1" ht="19.8">
      <c r="A92" s="53">
        <v>78</v>
      </c>
      <c r="B92" s="54" t="s">
        <v>32</v>
      </c>
      <c r="C92" s="66" t="s">
        <v>265</v>
      </c>
      <c r="D92" s="67" t="s">
        <v>266</v>
      </c>
      <c r="E92" s="68" t="s">
        <v>60</v>
      </c>
      <c r="F92" s="58"/>
      <c r="G92" s="58"/>
      <c r="H92" s="59"/>
      <c r="I92" s="60"/>
      <c r="J92" s="58"/>
      <c r="K92" s="58"/>
      <c r="L92" s="61"/>
      <c r="M92" s="60"/>
      <c r="N92" s="58"/>
      <c r="O92" s="58"/>
      <c r="P92" s="61"/>
      <c r="Q92" s="60"/>
      <c r="R92" s="58">
        <v>405615</v>
      </c>
      <c r="S92" s="58">
        <v>405615</v>
      </c>
      <c r="T92" s="61">
        <v>513333</v>
      </c>
      <c r="U92" s="60">
        <v>0.79015960399974283</v>
      </c>
      <c r="V92" s="58">
        <v>629780</v>
      </c>
      <c r="W92" s="58">
        <v>629780</v>
      </c>
      <c r="X92" s="61">
        <v>550000</v>
      </c>
      <c r="Y92" s="60">
        <v>1.1450545454545455</v>
      </c>
      <c r="Z92" s="58">
        <v>358925</v>
      </c>
      <c r="AA92" s="58"/>
      <c r="AB92" s="61">
        <v>550000</v>
      </c>
      <c r="AC92" s="60">
        <f t="shared" si="20"/>
        <v>0.65259090909090911</v>
      </c>
      <c r="AD92" s="58">
        <v>372420</v>
      </c>
      <c r="AE92" s="58"/>
      <c r="AF92" s="61">
        <v>550000</v>
      </c>
      <c r="AG92" s="60">
        <f t="shared" si="17"/>
        <v>0.67712727272727269</v>
      </c>
      <c r="AH92" s="58"/>
      <c r="AI92" s="58"/>
      <c r="AJ92" s="61"/>
      <c r="AK92" s="60"/>
      <c r="AL92" s="58"/>
      <c r="AM92" s="58"/>
      <c r="AN92" s="61"/>
      <c r="AO92" s="60"/>
      <c r="AP92" s="58"/>
      <c r="AQ92" s="58"/>
      <c r="AR92" s="61"/>
      <c r="AS92" s="60"/>
      <c r="AT92" s="58"/>
      <c r="AU92" s="58"/>
      <c r="AV92" s="61"/>
      <c r="AW92" s="60"/>
      <c r="AX92" s="58"/>
      <c r="AY92" s="58"/>
      <c r="AZ92" s="61"/>
      <c r="BA92" s="60"/>
      <c r="BB92" s="58">
        <f t="shared" si="21"/>
        <v>1766740</v>
      </c>
      <c r="BC92" s="58">
        <f t="shared" si="21"/>
        <v>1035395</v>
      </c>
      <c r="BD92" s="61">
        <f t="shared" si="21"/>
        <v>2163333</v>
      </c>
      <c r="BE92" s="60">
        <f t="shared" si="16"/>
        <v>0.81667501027349931</v>
      </c>
      <c r="BF92" s="62">
        <f t="shared" si="18"/>
        <v>441685</v>
      </c>
      <c r="BJ92" s="64">
        <f t="shared" si="19"/>
        <v>4</v>
      </c>
    </row>
    <row r="93" spans="1:62" s="63" customFormat="1" ht="19.8">
      <c r="A93" s="53">
        <v>79</v>
      </c>
      <c r="B93" s="54" t="s">
        <v>40</v>
      </c>
      <c r="C93" s="66" t="s">
        <v>267</v>
      </c>
      <c r="D93" s="67" t="s">
        <v>268</v>
      </c>
      <c r="E93" s="68" t="s">
        <v>269</v>
      </c>
      <c r="F93" s="58">
        <v>603290</v>
      </c>
      <c r="G93" s="58">
        <v>603290</v>
      </c>
      <c r="H93" s="59">
        <v>550000</v>
      </c>
      <c r="I93" s="60">
        <f t="shared" si="7"/>
        <v>1.0968909090909091</v>
      </c>
      <c r="J93" s="58">
        <v>441705</v>
      </c>
      <c r="K93" s="58">
        <v>441705</v>
      </c>
      <c r="L93" s="61">
        <v>550000</v>
      </c>
      <c r="M93" s="60">
        <f t="shared" si="23"/>
        <v>0.80310000000000004</v>
      </c>
      <c r="N93" s="58">
        <v>682050</v>
      </c>
      <c r="O93" s="58">
        <v>682050</v>
      </c>
      <c r="P93" s="61">
        <v>550000</v>
      </c>
      <c r="Q93" s="60">
        <f t="shared" si="22"/>
        <v>1.2400909090909091</v>
      </c>
      <c r="R93" s="58">
        <v>1123145</v>
      </c>
      <c r="S93" s="58">
        <v>1123145</v>
      </c>
      <c r="T93" s="61">
        <v>650000</v>
      </c>
      <c r="U93" s="60">
        <v>1.7279153846153845</v>
      </c>
      <c r="V93" s="58">
        <v>1147950</v>
      </c>
      <c r="W93" s="58">
        <v>1147950</v>
      </c>
      <c r="X93" s="61">
        <v>750000</v>
      </c>
      <c r="Y93" s="60">
        <v>1.5306</v>
      </c>
      <c r="Z93" s="58">
        <v>865020</v>
      </c>
      <c r="AA93" s="58"/>
      <c r="AB93" s="61">
        <v>750000</v>
      </c>
      <c r="AC93" s="60">
        <f t="shared" si="20"/>
        <v>1.1533599999999999</v>
      </c>
      <c r="AD93" s="58">
        <v>547990</v>
      </c>
      <c r="AE93" s="58"/>
      <c r="AF93" s="61">
        <v>850000</v>
      </c>
      <c r="AG93" s="60">
        <f t="shared" si="17"/>
        <v>0.64469411764705886</v>
      </c>
      <c r="AH93" s="58"/>
      <c r="AI93" s="58"/>
      <c r="AJ93" s="61"/>
      <c r="AK93" s="60" t="e">
        <f>AH93/AJ93</f>
        <v>#DIV/0!</v>
      </c>
      <c r="AL93" s="58"/>
      <c r="AM93" s="58"/>
      <c r="AN93" s="61"/>
      <c r="AO93" s="60" t="e">
        <f t="shared" si="10"/>
        <v>#DIV/0!</v>
      </c>
      <c r="AP93" s="58"/>
      <c r="AQ93" s="58"/>
      <c r="AR93" s="61"/>
      <c r="AS93" s="60" t="e">
        <f t="shared" si="11"/>
        <v>#DIV/0!</v>
      </c>
      <c r="AT93" s="58"/>
      <c r="AU93" s="58"/>
      <c r="AV93" s="61"/>
      <c r="AW93" s="60" t="e">
        <f t="shared" si="12"/>
        <v>#DIV/0!</v>
      </c>
      <c r="AX93" s="58"/>
      <c r="AY93" s="58"/>
      <c r="AZ93" s="61"/>
      <c r="BA93" s="60" t="e">
        <f t="shared" si="13"/>
        <v>#DIV/0!</v>
      </c>
      <c r="BB93" s="58">
        <f t="shared" ref="BB93:BD104" si="24">F93+J93+N93+R93+V93+Z93+AD93+AH93+AL93+AP93+AT93+AX93</f>
        <v>5411150</v>
      </c>
      <c r="BC93" s="58">
        <f t="shared" si="24"/>
        <v>3998140</v>
      </c>
      <c r="BD93" s="61">
        <f t="shared" si="24"/>
        <v>4650000</v>
      </c>
      <c r="BE93" s="60">
        <f t="shared" si="16"/>
        <v>1.1636881720430108</v>
      </c>
      <c r="BF93" s="62">
        <f t="shared" si="18"/>
        <v>773021.42857142852</v>
      </c>
      <c r="BJ93" s="64">
        <f t="shared" si="19"/>
        <v>7</v>
      </c>
    </row>
    <row r="94" spans="1:62" s="63" customFormat="1" ht="19.8">
      <c r="A94" s="53">
        <v>80</v>
      </c>
      <c r="B94" s="54" t="s">
        <v>128</v>
      </c>
      <c r="C94" s="66" t="s">
        <v>270</v>
      </c>
      <c r="D94" s="67" t="s">
        <v>271</v>
      </c>
      <c r="E94" s="68" t="s">
        <v>139</v>
      </c>
      <c r="F94" s="58">
        <v>1491455</v>
      </c>
      <c r="G94" s="58">
        <v>1293100</v>
      </c>
      <c r="H94" s="59">
        <v>1200000</v>
      </c>
      <c r="I94" s="60">
        <f t="shared" si="7"/>
        <v>1.2428791666666668</v>
      </c>
      <c r="J94" s="58">
        <v>1629830</v>
      </c>
      <c r="K94" s="58">
        <v>1629830</v>
      </c>
      <c r="L94" s="61">
        <v>1300000</v>
      </c>
      <c r="M94" s="60">
        <f t="shared" si="23"/>
        <v>1.2537153846153846</v>
      </c>
      <c r="N94" s="58">
        <v>1770065</v>
      </c>
      <c r="O94" s="58">
        <v>1770065</v>
      </c>
      <c r="P94" s="61">
        <v>1400000</v>
      </c>
      <c r="Q94" s="60">
        <f t="shared" si="22"/>
        <v>1.2643321428571428</v>
      </c>
      <c r="R94" s="58">
        <v>1641010</v>
      </c>
      <c r="S94" s="58">
        <v>1641010</v>
      </c>
      <c r="T94" s="61">
        <v>1600000</v>
      </c>
      <c r="U94" s="60">
        <v>1.02563125</v>
      </c>
      <c r="V94" s="58">
        <v>1432115</v>
      </c>
      <c r="W94" s="58">
        <v>1259750</v>
      </c>
      <c r="X94" s="61">
        <v>1400000</v>
      </c>
      <c r="Y94" s="60">
        <v>1.0229392857142856</v>
      </c>
      <c r="Z94" s="58">
        <v>1757185</v>
      </c>
      <c r="AA94" s="58"/>
      <c r="AB94" s="61">
        <v>1400000</v>
      </c>
      <c r="AC94" s="60">
        <f t="shared" si="20"/>
        <v>1.2551321428571429</v>
      </c>
      <c r="AD94" s="58">
        <v>2090095</v>
      </c>
      <c r="AE94" s="58"/>
      <c r="AF94" s="61">
        <v>1300000</v>
      </c>
      <c r="AG94" s="60">
        <f t="shared" si="17"/>
        <v>1.6077653846153845</v>
      </c>
      <c r="AH94" s="58"/>
      <c r="AI94" s="58"/>
      <c r="AJ94" s="61"/>
      <c r="AK94" s="60" t="e">
        <f t="shared" si="9"/>
        <v>#DIV/0!</v>
      </c>
      <c r="AL94" s="58"/>
      <c r="AM94" s="58"/>
      <c r="AN94" s="61"/>
      <c r="AO94" s="60" t="e">
        <f t="shared" si="10"/>
        <v>#DIV/0!</v>
      </c>
      <c r="AP94" s="58"/>
      <c r="AQ94" s="58"/>
      <c r="AR94" s="61"/>
      <c r="AS94" s="60" t="e">
        <f t="shared" si="11"/>
        <v>#DIV/0!</v>
      </c>
      <c r="AT94" s="58"/>
      <c r="AU94" s="58"/>
      <c r="AV94" s="61"/>
      <c r="AW94" s="60" t="e">
        <f t="shared" si="12"/>
        <v>#DIV/0!</v>
      </c>
      <c r="AX94" s="58"/>
      <c r="AY94" s="58"/>
      <c r="AZ94" s="61"/>
      <c r="BA94" s="60" t="e">
        <f t="shared" si="13"/>
        <v>#DIV/0!</v>
      </c>
      <c r="BB94" s="58">
        <f t="shared" si="24"/>
        <v>11811755</v>
      </c>
      <c r="BC94" s="58">
        <f t="shared" si="24"/>
        <v>7593755</v>
      </c>
      <c r="BD94" s="61">
        <f t="shared" si="24"/>
        <v>9600000</v>
      </c>
      <c r="BE94" s="60">
        <f t="shared" si="16"/>
        <v>1.2303911458333334</v>
      </c>
      <c r="BF94" s="62">
        <f t="shared" si="18"/>
        <v>1687393.5714285714</v>
      </c>
      <c r="BJ94" s="64">
        <f t="shared" si="19"/>
        <v>7</v>
      </c>
    </row>
    <row r="95" spans="1:62" ht="24.9" customHeight="1">
      <c r="A95" s="69"/>
      <c r="B95" s="70" t="s">
        <v>272</v>
      </c>
      <c r="C95" s="71"/>
      <c r="D95" s="71"/>
      <c r="E95" s="72"/>
      <c r="F95" s="73">
        <f>SUM(F8:F94)</f>
        <v>60137365</v>
      </c>
      <c r="G95" s="73">
        <f>SUM(G8:G94)</f>
        <v>59254815</v>
      </c>
      <c r="H95" s="74">
        <f>SUM(H8:H94)</f>
        <v>67985483</v>
      </c>
      <c r="I95" s="75">
        <f>F95/H95</f>
        <v>0.88456185565380185</v>
      </c>
      <c r="J95" s="73">
        <f>SUM(J8:J94)</f>
        <v>52613400</v>
      </c>
      <c r="K95" s="73">
        <f>SUM(K8:K94)</f>
        <v>52481730</v>
      </c>
      <c r="L95" s="74">
        <f>SUM(L8:L94)</f>
        <v>70632137</v>
      </c>
      <c r="M95" s="75">
        <f t="shared" si="23"/>
        <v>0.7448932204897043</v>
      </c>
      <c r="N95" s="73">
        <f>SUM(N8:N94)</f>
        <v>76235985</v>
      </c>
      <c r="O95" s="73">
        <f>SUM(O8:O94)</f>
        <v>74861130</v>
      </c>
      <c r="P95" s="73">
        <f>SUM(P8:P94)</f>
        <v>73470160</v>
      </c>
      <c r="Q95" s="75">
        <f>N95/P95</f>
        <v>1.0376455556922701</v>
      </c>
      <c r="R95" s="73">
        <f>SUM(R8:R94)</f>
        <v>107998350</v>
      </c>
      <c r="S95" s="73">
        <f>SUM(S8:S94)</f>
        <v>101036818</v>
      </c>
      <c r="T95" s="73">
        <f>SUM(T8:T94)</f>
        <v>79859997</v>
      </c>
      <c r="U95" s="75">
        <f>R95/T95</f>
        <v>1.3523460312676947</v>
      </c>
      <c r="V95" s="73">
        <f>SUM(V8:V94)</f>
        <v>103017413</v>
      </c>
      <c r="W95" s="73">
        <f>SUM(W8:W94)</f>
        <v>109129298</v>
      </c>
      <c r="X95" s="73">
        <f>SUM(X8:X94)</f>
        <v>85819353</v>
      </c>
      <c r="Y95" s="75">
        <f>V95/X95</f>
        <v>1.2003983879953044</v>
      </c>
      <c r="Z95" s="73">
        <f>SUM(Z8:Z94)</f>
        <v>83034140</v>
      </c>
      <c r="AA95" s="73"/>
      <c r="AB95" s="73">
        <f>SUM(AB8:AB94)</f>
        <v>85401666</v>
      </c>
      <c r="AC95" s="75">
        <f>Z95/AB95</f>
        <v>0.97227775392578408</v>
      </c>
      <c r="AD95" s="73">
        <f>SUM(AD8:AD94)</f>
        <v>71356050</v>
      </c>
      <c r="AE95" s="73"/>
      <c r="AF95" s="73">
        <f>SUM(AF8:AF94)</f>
        <v>83651612</v>
      </c>
      <c r="AG95" s="75">
        <f>AD95/AF95</f>
        <v>0.85301464363890556</v>
      </c>
      <c r="AH95" s="73">
        <f>SUM(AH8:AH94)</f>
        <v>0</v>
      </c>
      <c r="AI95" s="73"/>
      <c r="AJ95" s="73">
        <f>SUM(AJ8:AJ94)</f>
        <v>0</v>
      </c>
      <c r="AK95" s="75" t="e">
        <f>AH95/AJ95</f>
        <v>#DIV/0!</v>
      </c>
      <c r="AL95" s="73">
        <f>SUM(AL8:AL94)</f>
        <v>0</v>
      </c>
      <c r="AM95" s="73"/>
      <c r="AN95" s="73">
        <f>SUM(AN8:AN94)</f>
        <v>0</v>
      </c>
      <c r="AO95" s="75" t="e">
        <f>AL95/AN95</f>
        <v>#DIV/0!</v>
      </c>
      <c r="AP95" s="73">
        <f>SUM(AP8:AP94)</f>
        <v>0</v>
      </c>
      <c r="AQ95" s="73"/>
      <c r="AR95" s="73">
        <f>SUM(AR8:AR94)</f>
        <v>0</v>
      </c>
      <c r="AS95" s="75" t="e">
        <f>AP95/AR95</f>
        <v>#DIV/0!</v>
      </c>
      <c r="AT95" s="73">
        <f>SUM(AT8:AT94)</f>
        <v>0</v>
      </c>
      <c r="AU95" s="73"/>
      <c r="AV95" s="73">
        <f>SUM(AV8:AV94)</f>
        <v>0</v>
      </c>
      <c r="AW95" s="75" t="e">
        <f>AT95/AV95</f>
        <v>#DIV/0!</v>
      </c>
      <c r="AX95" s="73">
        <f>SUM(AX8:AX94)</f>
        <v>0</v>
      </c>
      <c r="AY95" s="73"/>
      <c r="AZ95" s="73">
        <f>SUM(AZ8:AZ94)</f>
        <v>0</v>
      </c>
      <c r="BA95" s="75" t="e">
        <f>AX95/AZ95</f>
        <v>#DIV/0!</v>
      </c>
      <c r="BB95" s="73">
        <f>SUM(BB8:BB94)</f>
        <v>554392703</v>
      </c>
      <c r="BC95" s="73">
        <f>SUM(BC8:BC94)</f>
        <v>396763791</v>
      </c>
      <c r="BD95" s="74">
        <f>SUM(BD8:BD94)</f>
        <v>546820408</v>
      </c>
      <c r="BE95" s="75">
        <f t="shared" si="16"/>
        <v>1.0138478646539468</v>
      </c>
      <c r="BF95" s="73">
        <f>BB95/7</f>
        <v>79198957.571428567</v>
      </c>
    </row>
    <row r="99" spans="3:58" ht="20.100000000000001" customHeight="1">
      <c r="C99" s="78" t="s">
        <v>273</v>
      </c>
      <c r="E99" s="79" t="s">
        <v>274</v>
      </c>
      <c r="F99" s="79"/>
      <c r="G99" s="80"/>
      <c r="BD99" s="79" t="s">
        <v>274</v>
      </c>
      <c r="BE99" s="79"/>
    </row>
    <row r="100" spans="3:58" ht="16.8">
      <c r="C100" s="78"/>
      <c r="E100" s="83"/>
      <c r="F100" s="84"/>
      <c r="G100" s="84"/>
      <c r="BD100" s="85"/>
      <c r="BE100" s="86"/>
    </row>
    <row r="101" spans="3:58" ht="20.100000000000001" customHeight="1">
      <c r="C101" s="87" t="s">
        <v>275</v>
      </c>
      <c r="E101" s="88" t="s">
        <v>276</v>
      </c>
      <c r="F101" s="89"/>
      <c r="G101" s="89"/>
      <c r="BD101" s="90" t="s">
        <v>277</v>
      </c>
      <c r="BE101" s="90"/>
      <c r="BF101" s="90"/>
    </row>
    <row r="102" spans="3:58" ht="20.100000000000001" customHeight="1">
      <c r="C102" s="91" t="s">
        <v>278</v>
      </c>
      <c r="E102" s="80" t="s">
        <v>279</v>
      </c>
      <c r="F102" s="80"/>
      <c r="G102" s="80"/>
      <c r="BD102" s="92" t="s">
        <v>280</v>
      </c>
      <c r="BE102" s="92"/>
      <c r="BF102" s="92"/>
    </row>
  </sheetData>
  <mergeCells count="26">
    <mergeCell ref="E99:F99"/>
    <mergeCell ref="BD99:BE99"/>
    <mergeCell ref="BD101:BF101"/>
    <mergeCell ref="BD102:BF102"/>
    <mergeCell ref="AP5:AS6"/>
    <mergeCell ref="AT5:AW6"/>
    <mergeCell ref="AX5:BA6"/>
    <mergeCell ref="BB5:BE6"/>
    <mergeCell ref="BF5:BF7"/>
    <mergeCell ref="B95:E95"/>
    <mergeCell ref="R5:U6"/>
    <mergeCell ref="V5:Y6"/>
    <mergeCell ref="Z5:AC6"/>
    <mergeCell ref="AD5:AG6"/>
    <mergeCell ref="AH5:AK6"/>
    <mergeCell ref="AL5:AO6"/>
    <mergeCell ref="BB2:BD2"/>
    <mergeCell ref="BB3:BE3"/>
    <mergeCell ref="C4:D4"/>
    <mergeCell ref="B5:B7"/>
    <mergeCell ref="C5:C7"/>
    <mergeCell ref="D5:D7"/>
    <mergeCell ref="E5:E7"/>
    <mergeCell ref="F5:I6"/>
    <mergeCell ref="J5:M6"/>
    <mergeCell ref="N5:Q6"/>
  </mergeCells>
  <pageMargins left="0.19685039370078741" right="0.15748031496062992" top="0.39370078740157483" bottom="0.19685039370078741" header="0.9055118110236221" footer="0.31496062992125984"/>
  <pageSetup paperSize="9" scale="55" orientation="landscape" r:id="rId1"/>
  <headerFooter alignWithMargins="0"/>
  <rowBreaks count="1" manualBreakCount="1">
    <brk id="51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7"/>
  </sheetPr>
  <dimension ref="A1:BN24"/>
  <sheetViews>
    <sheetView view="pageBreakPreview" zoomScale="60" zoomScaleNormal="70" workbookViewId="0">
      <selection activeCell="D28" sqref="D28"/>
    </sheetView>
  </sheetViews>
  <sheetFormatPr defaultColWidth="46.88671875" defaultRowHeight="16.2"/>
  <cols>
    <col min="1" max="1" width="2.77734375" style="77" bestFit="1" customWidth="1"/>
    <col min="2" max="2" width="11.109375" style="77" customWidth="1"/>
    <col min="3" max="3" width="33.109375" style="76" customWidth="1"/>
    <col min="4" max="4" width="31.77734375" style="76" customWidth="1"/>
    <col min="5" max="5" width="24.6640625" style="76" customWidth="1"/>
    <col min="6" max="7" width="19" style="76" hidden="1" customWidth="1"/>
    <col min="8" max="8" width="18.109375" style="81" hidden="1" customWidth="1"/>
    <col min="9" max="9" width="10.6640625" style="82" hidden="1" customWidth="1"/>
    <col min="10" max="11" width="20.6640625" style="76" hidden="1" customWidth="1"/>
    <col min="12" max="12" width="20.6640625" style="81" hidden="1" customWidth="1"/>
    <col min="13" max="13" width="10.6640625" style="76" hidden="1" customWidth="1"/>
    <col min="14" max="15" width="20.6640625" style="76" hidden="1" customWidth="1"/>
    <col min="16" max="16" width="20.6640625" style="81" hidden="1" customWidth="1"/>
    <col min="17" max="17" width="10.6640625" style="76" hidden="1" customWidth="1"/>
    <col min="18" max="19" width="20.6640625" style="76" hidden="1" customWidth="1"/>
    <col min="20" max="20" width="20.6640625" style="81" hidden="1" customWidth="1"/>
    <col min="21" max="21" width="10.6640625" style="76" hidden="1" customWidth="1"/>
    <col min="22" max="23" width="20.6640625" style="76" hidden="1" customWidth="1"/>
    <col min="24" max="24" width="20.6640625" style="81" hidden="1" customWidth="1"/>
    <col min="25" max="25" width="10.6640625" style="76" hidden="1" customWidth="1"/>
    <col min="26" max="27" width="20.6640625" style="76" hidden="1" customWidth="1"/>
    <col min="28" max="28" width="20.6640625" style="81" hidden="1" customWidth="1"/>
    <col min="29" max="29" width="10.6640625" style="76" hidden="1" customWidth="1"/>
    <col min="30" max="30" width="20.6640625" style="76" customWidth="1"/>
    <col min="31" max="31" width="20.6640625" style="76" hidden="1" customWidth="1"/>
    <col min="32" max="32" width="20.6640625" style="81" customWidth="1"/>
    <col min="33" max="33" width="10.6640625" style="76" customWidth="1"/>
    <col min="34" max="35" width="20.6640625" style="76" hidden="1" customWidth="1"/>
    <col min="36" max="36" width="20.6640625" style="81" hidden="1" customWidth="1"/>
    <col min="37" max="37" width="10.6640625" style="76" hidden="1" customWidth="1"/>
    <col min="38" max="39" width="20.6640625" style="76" hidden="1" customWidth="1"/>
    <col min="40" max="40" width="20.6640625" style="81" hidden="1" customWidth="1"/>
    <col min="41" max="41" width="10.6640625" style="76" hidden="1" customWidth="1"/>
    <col min="42" max="43" width="20.6640625" style="76" hidden="1" customWidth="1"/>
    <col min="44" max="44" width="20.6640625" style="81" hidden="1" customWidth="1"/>
    <col min="45" max="45" width="10.6640625" style="76" hidden="1" customWidth="1"/>
    <col min="46" max="47" width="20.6640625" style="76" hidden="1" customWidth="1"/>
    <col min="48" max="48" width="20.6640625" style="81" hidden="1" customWidth="1"/>
    <col min="49" max="49" width="10.5546875" style="76" hidden="1" customWidth="1"/>
    <col min="50" max="51" width="20.6640625" style="76" hidden="1" customWidth="1"/>
    <col min="52" max="52" width="20.6640625" style="81" hidden="1" customWidth="1"/>
    <col min="53" max="53" width="10.6640625" style="76" hidden="1" customWidth="1"/>
    <col min="54" max="54" width="21" style="76" customWidth="1"/>
    <col min="55" max="55" width="21" style="76" hidden="1" customWidth="1"/>
    <col min="56" max="56" width="19.33203125" style="81" customWidth="1"/>
    <col min="57" max="57" width="10.6640625" style="76" customWidth="1"/>
    <col min="58" max="58" width="25.6640625" style="76" customWidth="1"/>
    <col min="59" max="59" width="35.6640625" style="76" hidden="1" customWidth="1"/>
    <col min="60" max="60" width="37.33203125" style="76" hidden="1" customWidth="1"/>
    <col min="61" max="61" width="19.109375" style="76" hidden="1" customWidth="1"/>
    <col min="62" max="16384" width="46.88671875" style="76"/>
  </cols>
  <sheetData>
    <row r="1" spans="1:66" s="3" customFormat="1" ht="30.6">
      <c r="A1" s="1"/>
      <c r="B1" s="2" t="s">
        <v>0</v>
      </c>
      <c r="D1" s="4"/>
      <c r="E1" s="5"/>
      <c r="F1" s="6"/>
      <c r="G1" s="6"/>
      <c r="H1" s="7"/>
      <c r="I1" s="8"/>
      <c r="J1" s="6"/>
      <c r="K1" s="6"/>
      <c r="L1" s="7"/>
      <c r="M1" s="6"/>
      <c r="N1" s="6"/>
      <c r="O1" s="6"/>
      <c r="P1" s="7"/>
      <c r="Q1" s="6"/>
      <c r="R1" s="6"/>
      <c r="S1" s="6"/>
      <c r="T1" s="7"/>
      <c r="U1" s="6"/>
      <c r="V1" s="6"/>
      <c r="W1" s="6"/>
      <c r="X1" s="7"/>
      <c r="Y1" s="6"/>
      <c r="Z1" s="6"/>
      <c r="AA1" s="6"/>
      <c r="AB1" s="7"/>
      <c r="AC1" s="6"/>
      <c r="AD1" s="6"/>
      <c r="AE1" s="6"/>
      <c r="AF1" s="7"/>
      <c r="AG1" s="6"/>
      <c r="AH1" s="6"/>
      <c r="AI1" s="6"/>
      <c r="AJ1" s="7"/>
      <c r="AK1" s="6"/>
      <c r="AL1" s="6"/>
      <c r="AM1" s="6"/>
      <c r="AN1" s="7"/>
      <c r="AO1" s="6"/>
      <c r="AP1" s="6"/>
      <c r="AQ1" s="6"/>
      <c r="AR1" s="7"/>
      <c r="AS1" s="6"/>
      <c r="AT1" s="6"/>
      <c r="AU1" s="6"/>
      <c r="AV1" s="7"/>
      <c r="AW1" s="6"/>
      <c r="AX1" s="6"/>
      <c r="AY1" s="6"/>
      <c r="AZ1" s="7"/>
      <c r="BA1" s="6"/>
      <c r="BB1" s="6"/>
      <c r="BC1" s="6"/>
      <c r="BD1" s="7"/>
      <c r="BE1" s="6"/>
      <c r="BF1" s="6"/>
      <c r="BG1" s="9"/>
      <c r="BH1" s="10"/>
      <c r="BI1" s="10"/>
      <c r="BN1" s="11"/>
    </row>
    <row r="2" spans="1:66" s="3" customFormat="1" ht="30.6">
      <c r="A2" s="1"/>
      <c r="B2" s="12" t="s">
        <v>1</v>
      </c>
      <c r="D2" s="4"/>
      <c r="E2" s="5"/>
      <c r="F2" s="6"/>
      <c r="G2" s="6"/>
      <c r="H2" s="7"/>
      <c r="I2" s="8"/>
      <c r="J2" s="6"/>
      <c r="K2" s="6"/>
      <c r="L2" s="7"/>
      <c r="M2" s="6"/>
      <c r="N2" s="6"/>
      <c r="O2" s="6"/>
      <c r="P2" s="7"/>
      <c r="Q2" s="6"/>
      <c r="R2" s="6"/>
      <c r="S2" s="6"/>
      <c r="T2" s="7"/>
      <c r="U2" s="6"/>
      <c r="V2" s="6"/>
      <c r="W2" s="6"/>
      <c r="X2" s="7"/>
      <c r="Y2" s="6"/>
      <c r="Z2" s="6"/>
      <c r="AA2" s="6"/>
      <c r="AB2" s="7"/>
      <c r="AC2" s="6"/>
      <c r="AD2" s="6"/>
      <c r="AE2" s="6"/>
      <c r="AF2" s="7"/>
      <c r="AG2" s="6"/>
      <c r="AH2" s="6"/>
      <c r="AI2" s="6"/>
      <c r="AJ2" s="7"/>
      <c r="AK2" s="6"/>
      <c r="AL2" s="6"/>
      <c r="AM2" s="6"/>
      <c r="AN2" s="7"/>
      <c r="AO2" s="6"/>
      <c r="AP2" s="6"/>
      <c r="AQ2" s="6"/>
      <c r="AR2" s="7"/>
      <c r="AS2" s="6"/>
      <c r="AT2" s="6"/>
      <c r="AU2" s="6"/>
      <c r="AV2" s="7"/>
      <c r="AW2" s="6"/>
      <c r="AX2" s="6"/>
      <c r="AY2" s="6"/>
      <c r="AZ2" s="7"/>
      <c r="BA2" s="6"/>
      <c r="BB2" s="13"/>
      <c r="BC2" s="13"/>
      <c r="BD2" s="13"/>
      <c r="BE2" s="6"/>
      <c r="BF2" s="6"/>
      <c r="BG2" s="9"/>
      <c r="BH2" s="10"/>
      <c r="BI2" s="10"/>
      <c r="BN2" s="11"/>
    </row>
    <row r="3" spans="1:66" s="3" customFormat="1" ht="33.6">
      <c r="A3" s="1"/>
      <c r="B3" s="14" t="s">
        <v>281</v>
      </c>
      <c r="D3" s="4"/>
      <c r="E3" s="5"/>
      <c r="F3" s="6"/>
      <c r="G3" s="6"/>
      <c r="H3" s="7"/>
      <c r="I3" s="8"/>
      <c r="J3" s="6"/>
      <c r="K3" s="6"/>
      <c r="L3" s="7"/>
      <c r="M3" s="6"/>
      <c r="N3" s="6"/>
      <c r="O3" s="6"/>
      <c r="P3" s="7"/>
      <c r="Q3" s="6"/>
      <c r="R3" s="6"/>
      <c r="S3" s="6"/>
      <c r="T3" s="7"/>
      <c r="U3" s="6"/>
      <c r="V3" s="6"/>
      <c r="W3" s="6"/>
      <c r="X3" s="7"/>
      <c r="Y3" s="6"/>
      <c r="Z3" s="6"/>
      <c r="AA3" s="6"/>
      <c r="AB3" s="7"/>
      <c r="AC3" s="6"/>
      <c r="AD3" s="6"/>
      <c r="AE3" s="6"/>
      <c r="AF3" s="7"/>
      <c r="AG3" s="6"/>
      <c r="AH3" s="6"/>
      <c r="AI3" s="6"/>
      <c r="AJ3" s="7"/>
      <c r="AK3" s="6"/>
      <c r="AL3" s="6"/>
      <c r="AM3" s="6"/>
      <c r="AN3" s="7"/>
      <c r="AO3" s="6"/>
      <c r="AP3" s="6"/>
      <c r="AQ3" s="6"/>
      <c r="AR3" s="7"/>
      <c r="AS3" s="6"/>
      <c r="AT3" s="6"/>
      <c r="AU3" s="6"/>
      <c r="AV3" s="7"/>
      <c r="AW3" s="6"/>
      <c r="AX3" s="6"/>
      <c r="AY3" s="6"/>
      <c r="AZ3" s="7"/>
      <c r="BA3" s="6"/>
      <c r="BB3" s="15"/>
      <c r="BC3" s="15"/>
      <c r="BD3" s="15"/>
      <c r="BE3" s="15"/>
      <c r="BF3" s="6"/>
      <c r="BG3" s="9"/>
      <c r="BH3" s="10"/>
      <c r="BI3" s="10"/>
      <c r="BN3" s="11"/>
    </row>
    <row r="4" spans="1:66" s="26" customFormat="1" ht="9.9" customHeight="1" thickBot="1">
      <c r="A4" s="16"/>
      <c r="B4" s="16"/>
      <c r="C4" s="17"/>
      <c r="D4" s="17"/>
      <c r="E4" s="18"/>
      <c r="F4" s="19"/>
      <c r="G4" s="19"/>
      <c r="H4" s="20"/>
      <c r="I4" s="21"/>
      <c r="J4" s="22"/>
      <c r="K4" s="22"/>
      <c r="L4" s="20"/>
      <c r="M4" s="19"/>
      <c r="N4" s="19"/>
      <c r="O4" s="19"/>
      <c r="P4" s="20"/>
      <c r="Q4" s="19"/>
      <c r="R4" s="19"/>
      <c r="S4" s="19"/>
      <c r="T4" s="20"/>
      <c r="U4" s="19"/>
      <c r="V4" s="19"/>
      <c r="W4" s="19"/>
      <c r="X4" s="20"/>
      <c r="Y4" s="19"/>
      <c r="Z4" s="19"/>
      <c r="AA4" s="19"/>
      <c r="AB4" s="20"/>
      <c r="AC4" s="19"/>
      <c r="AD4" s="19"/>
      <c r="AE4" s="19"/>
      <c r="AF4" s="20"/>
      <c r="AG4" s="19"/>
      <c r="AH4" s="19"/>
      <c r="AI4" s="19"/>
      <c r="AJ4" s="20"/>
      <c r="AK4" s="19"/>
      <c r="AL4" s="19"/>
      <c r="AM4" s="19"/>
      <c r="AN4" s="20"/>
      <c r="AO4" s="19"/>
      <c r="AP4" s="19"/>
      <c r="AQ4" s="19"/>
      <c r="AR4" s="20"/>
      <c r="AS4" s="19"/>
      <c r="AT4" s="19"/>
      <c r="AU4" s="19"/>
      <c r="AV4" s="20"/>
      <c r="AW4" s="19"/>
      <c r="AX4" s="19"/>
      <c r="AY4" s="19"/>
      <c r="AZ4" s="20"/>
      <c r="BA4" s="19"/>
      <c r="BB4" s="19"/>
      <c r="BC4" s="19"/>
      <c r="BD4" s="20"/>
      <c r="BE4" s="19"/>
      <c r="BF4" s="19"/>
      <c r="BG4" s="23"/>
      <c r="BH4" s="24"/>
      <c r="BI4" s="25"/>
      <c r="BN4" s="27"/>
    </row>
    <row r="5" spans="1:66" s="26" customFormat="1" ht="35.1" customHeight="1">
      <c r="A5" s="16"/>
      <c r="B5" s="28" t="s">
        <v>3</v>
      </c>
      <c r="C5" s="28" t="s">
        <v>4</v>
      </c>
      <c r="D5" s="28" t="s">
        <v>5</v>
      </c>
      <c r="E5" s="29" t="s">
        <v>6</v>
      </c>
      <c r="F5" s="30" t="s">
        <v>7</v>
      </c>
      <c r="G5" s="30"/>
      <c r="H5" s="30"/>
      <c r="I5" s="30"/>
      <c r="J5" s="30" t="s">
        <v>8</v>
      </c>
      <c r="K5" s="30"/>
      <c r="L5" s="31"/>
      <c r="M5" s="31"/>
      <c r="N5" s="30" t="s">
        <v>9</v>
      </c>
      <c r="O5" s="30"/>
      <c r="P5" s="31"/>
      <c r="Q5" s="31"/>
      <c r="R5" s="30" t="s">
        <v>10</v>
      </c>
      <c r="S5" s="30"/>
      <c r="T5" s="31"/>
      <c r="U5" s="31"/>
      <c r="V5" s="30" t="s">
        <v>11</v>
      </c>
      <c r="W5" s="30"/>
      <c r="X5" s="31"/>
      <c r="Y5" s="31"/>
      <c r="Z5" s="30" t="s">
        <v>12</v>
      </c>
      <c r="AA5" s="30"/>
      <c r="AB5" s="31"/>
      <c r="AC5" s="31"/>
      <c r="AD5" s="30" t="s">
        <v>13</v>
      </c>
      <c r="AE5" s="30"/>
      <c r="AF5" s="31"/>
      <c r="AG5" s="31"/>
      <c r="AH5" s="30" t="s">
        <v>14</v>
      </c>
      <c r="AI5" s="30"/>
      <c r="AJ5" s="31"/>
      <c r="AK5" s="31"/>
      <c r="AL5" s="30" t="s">
        <v>15</v>
      </c>
      <c r="AM5" s="30"/>
      <c r="AN5" s="31"/>
      <c r="AO5" s="31"/>
      <c r="AP5" s="30" t="s">
        <v>16</v>
      </c>
      <c r="AQ5" s="30"/>
      <c r="AR5" s="31"/>
      <c r="AS5" s="31"/>
      <c r="AT5" s="30" t="s">
        <v>17</v>
      </c>
      <c r="AU5" s="30"/>
      <c r="AV5" s="31"/>
      <c r="AW5" s="31"/>
      <c r="AX5" s="30" t="s">
        <v>18</v>
      </c>
      <c r="AY5" s="30"/>
      <c r="AZ5" s="31"/>
      <c r="BA5" s="31"/>
      <c r="BB5" s="32" t="s">
        <v>19</v>
      </c>
      <c r="BC5" s="32"/>
      <c r="BD5" s="33"/>
      <c r="BE5" s="33"/>
      <c r="BF5" s="34" t="s">
        <v>20</v>
      </c>
      <c r="BG5" s="35" t="s">
        <v>21</v>
      </c>
      <c r="BH5" s="35" t="s">
        <v>20</v>
      </c>
      <c r="BI5" s="36" t="s">
        <v>22</v>
      </c>
      <c r="BN5" s="27"/>
    </row>
    <row r="6" spans="1:66" s="26" customFormat="1" ht="35.1" customHeight="1">
      <c r="A6" s="16"/>
      <c r="B6" s="28"/>
      <c r="C6" s="28"/>
      <c r="D6" s="28"/>
      <c r="E6" s="37"/>
      <c r="F6" s="30"/>
      <c r="G6" s="30"/>
      <c r="H6" s="30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3"/>
      <c r="BC6" s="33"/>
      <c r="BD6" s="33"/>
      <c r="BE6" s="33"/>
      <c r="BF6" s="38"/>
      <c r="BG6" s="39" t="s">
        <v>23</v>
      </c>
      <c r="BH6" s="40" t="s">
        <v>24</v>
      </c>
      <c r="BI6" s="41">
        <v>2021</v>
      </c>
      <c r="BN6" s="27"/>
    </row>
    <row r="7" spans="1:66" s="26" customFormat="1" ht="34.5" customHeight="1" thickBot="1">
      <c r="A7" s="16"/>
      <c r="B7" s="28"/>
      <c r="C7" s="28"/>
      <c r="D7" s="28"/>
      <c r="E7" s="42"/>
      <c r="F7" s="43" t="s">
        <v>25</v>
      </c>
      <c r="G7" s="43" t="s">
        <v>26</v>
      </c>
      <c r="H7" s="44" t="s">
        <v>27</v>
      </c>
      <c r="I7" s="45" t="s">
        <v>28</v>
      </c>
      <c r="J7" s="43" t="s">
        <v>25</v>
      </c>
      <c r="K7" s="43" t="s">
        <v>26</v>
      </c>
      <c r="L7" s="44" t="s">
        <v>27</v>
      </c>
      <c r="M7" s="46" t="s">
        <v>28</v>
      </c>
      <c r="N7" s="43" t="s">
        <v>25</v>
      </c>
      <c r="O7" s="43" t="s">
        <v>26</v>
      </c>
      <c r="P7" s="44" t="s">
        <v>27</v>
      </c>
      <c r="Q7" s="46" t="s">
        <v>28</v>
      </c>
      <c r="R7" s="43" t="s">
        <v>25</v>
      </c>
      <c r="S7" s="43" t="s">
        <v>26</v>
      </c>
      <c r="T7" s="44" t="s">
        <v>27</v>
      </c>
      <c r="U7" s="46" t="s">
        <v>28</v>
      </c>
      <c r="V7" s="43" t="s">
        <v>25</v>
      </c>
      <c r="W7" s="43" t="s">
        <v>26</v>
      </c>
      <c r="X7" s="44" t="s">
        <v>27</v>
      </c>
      <c r="Y7" s="46" t="s">
        <v>28</v>
      </c>
      <c r="Z7" s="43" t="s">
        <v>25</v>
      </c>
      <c r="AA7" s="43" t="s">
        <v>26</v>
      </c>
      <c r="AB7" s="44" t="s">
        <v>27</v>
      </c>
      <c r="AC7" s="46" t="s">
        <v>28</v>
      </c>
      <c r="AD7" s="43" t="s">
        <v>25</v>
      </c>
      <c r="AE7" s="43" t="s">
        <v>26</v>
      </c>
      <c r="AF7" s="44" t="s">
        <v>27</v>
      </c>
      <c r="AG7" s="46" t="s">
        <v>28</v>
      </c>
      <c r="AH7" s="43" t="s">
        <v>25</v>
      </c>
      <c r="AI7" s="43" t="s">
        <v>26</v>
      </c>
      <c r="AJ7" s="44" t="s">
        <v>27</v>
      </c>
      <c r="AK7" s="46" t="s">
        <v>28</v>
      </c>
      <c r="AL7" s="43" t="s">
        <v>25</v>
      </c>
      <c r="AM7" s="43" t="s">
        <v>26</v>
      </c>
      <c r="AN7" s="44" t="s">
        <v>27</v>
      </c>
      <c r="AO7" s="46" t="s">
        <v>28</v>
      </c>
      <c r="AP7" s="43" t="s">
        <v>25</v>
      </c>
      <c r="AQ7" s="43" t="s">
        <v>26</v>
      </c>
      <c r="AR7" s="44" t="s">
        <v>27</v>
      </c>
      <c r="AS7" s="46" t="s">
        <v>28</v>
      </c>
      <c r="AT7" s="43" t="s">
        <v>25</v>
      </c>
      <c r="AU7" s="43" t="s">
        <v>26</v>
      </c>
      <c r="AV7" s="44" t="s">
        <v>27</v>
      </c>
      <c r="AW7" s="46" t="s">
        <v>28</v>
      </c>
      <c r="AX7" s="43" t="s">
        <v>25</v>
      </c>
      <c r="AY7" s="43" t="s">
        <v>26</v>
      </c>
      <c r="AZ7" s="44" t="s">
        <v>27</v>
      </c>
      <c r="BA7" s="46" t="s">
        <v>28</v>
      </c>
      <c r="BB7" s="47" t="s">
        <v>25</v>
      </c>
      <c r="BC7" s="47" t="s">
        <v>29</v>
      </c>
      <c r="BD7" s="48" t="s">
        <v>27</v>
      </c>
      <c r="BE7" s="49" t="s">
        <v>28</v>
      </c>
      <c r="BF7" s="38"/>
      <c r="BG7" s="50" t="s">
        <v>30</v>
      </c>
      <c r="BH7" s="51" t="s">
        <v>31</v>
      </c>
      <c r="BI7" s="52" t="s">
        <v>27</v>
      </c>
      <c r="BN7" s="27"/>
    </row>
    <row r="8" spans="1:66" ht="19.8">
      <c r="A8" s="69">
        <v>1</v>
      </c>
      <c r="B8" s="93" t="s">
        <v>140</v>
      </c>
      <c r="C8" s="66" t="s">
        <v>282</v>
      </c>
      <c r="D8" s="55" t="s">
        <v>283</v>
      </c>
      <c r="E8" s="57" t="s">
        <v>284</v>
      </c>
      <c r="F8" s="94"/>
      <c r="G8" s="94"/>
      <c r="H8" s="95"/>
      <c r="I8" s="96"/>
      <c r="J8" s="97">
        <v>35190</v>
      </c>
      <c r="K8" s="97"/>
      <c r="L8" s="98">
        <v>412499</v>
      </c>
      <c r="M8" s="96">
        <f t="shared" ref="M8:M17" si="0">J8/L8</f>
        <v>8.5309297719509625E-2</v>
      </c>
      <c r="N8" s="94">
        <v>161565</v>
      </c>
      <c r="O8" s="94"/>
      <c r="P8" s="99">
        <v>550000</v>
      </c>
      <c r="Q8" s="100">
        <f>N8/P8</f>
        <v>0.29375454545454543</v>
      </c>
      <c r="R8" s="94">
        <v>454290</v>
      </c>
      <c r="S8" s="94"/>
      <c r="T8" s="99">
        <v>550000</v>
      </c>
      <c r="U8" s="100">
        <v>0.82598181818181815</v>
      </c>
      <c r="V8" s="94">
        <v>76480</v>
      </c>
      <c r="W8" s="94"/>
      <c r="X8" s="99">
        <v>550000</v>
      </c>
      <c r="Y8" s="100">
        <f>V8/X8</f>
        <v>0.13905454545454546</v>
      </c>
      <c r="Z8" s="94">
        <v>129265</v>
      </c>
      <c r="AA8" s="94"/>
      <c r="AB8" s="98">
        <v>550000</v>
      </c>
      <c r="AC8" s="96">
        <f>Z8/AB8</f>
        <v>0.23502727272727272</v>
      </c>
      <c r="AD8" s="97">
        <v>305325</v>
      </c>
      <c r="AE8" s="97"/>
      <c r="AF8" s="98">
        <v>550000</v>
      </c>
      <c r="AG8" s="96">
        <f t="shared" ref="AG8:AG15" si="1">AD8/AF8</f>
        <v>0.55513636363636365</v>
      </c>
      <c r="AH8" s="97"/>
      <c r="AI8" s="97"/>
      <c r="AJ8" s="98"/>
      <c r="AK8" s="96" t="e">
        <f t="shared" ref="AK8" si="2">AH8/AJ8</f>
        <v>#DIV/0!</v>
      </c>
      <c r="AL8" s="97"/>
      <c r="AM8" s="97"/>
      <c r="AN8" s="98"/>
      <c r="AO8" s="96" t="e">
        <f t="shared" ref="AO8" si="3">AL8/AN8</f>
        <v>#DIV/0!</v>
      </c>
      <c r="AP8" s="97"/>
      <c r="AQ8" s="97"/>
      <c r="AR8" s="98"/>
      <c r="AS8" s="96" t="e">
        <f t="shared" ref="AS8" si="4">AP8/AR8</f>
        <v>#DIV/0!</v>
      </c>
      <c r="AT8" s="97"/>
      <c r="AU8" s="97"/>
      <c r="AV8" s="98"/>
      <c r="AW8" s="96" t="e">
        <f t="shared" ref="AW8" si="5">AT8/AV8</f>
        <v>#DIV/0!</v>
      </c>
      <c r="AX8" s="97"/>
      <c r="AY8" s="97"/>
      <c r="AZ8" s="98"/>
      <c r="BA8" s="96" t="e">
        <f t="shared" ref="BA8" si="6">AX8/AZ8</f>
        <v>#DIV/0!</v>
      </c>
      <c r="BB8" s="97">
        <f t="shared" ref="BB8:BD15" si="7">F8+J8+N8+R8+V8+Z8+AD8+AH8+AL8+AP8+AT8+AX8</f>
        <v>1162115</v>
      </c>
      <c r="BC8" s="97">
        <f t="shared" si="7"/>
        <v>0</v>
      </c>
      <c r="BD8" s="98">
        <f t="shared" si="7"/>
        <v>3162499</v>
      </c>
      <c r="BE8" s="96">
        <f t="shared" ref="BE8:BE15" si="8">BB8/BD8</f>
        <v>0.36746730987108611</v>
      </c>
      <c r="BF8" s="101">
        <f>BB8/6</f>
        <v>193685.83333333334</v>
      </c>
      <c r="BG8" s="102"/>
    </row>
    <row r="9" spans="1:66" ht="19.8">
      <c r="A9" s="69">
        <v>2</v>
      </c>
      <c r="B9" s="93" t="s">
        <v>140</v>
      </c>
      <c r="C9" s="55" t="s">
        <v>285</v>
      </c>
      <c r="D9" s="55" t="s">
        <v>286</v>
      </c>
      <c r="E9" s="57">
        <v>44837</v>
      </c>
      <c r="F9" s="94">
        <v>0</v>
      </c>
      <c r="G9" s="94"/>
      <c r="H9" s="95">
        <v>550000</v>
      </c>
      <c r="I9" s="96">
        <f>F9/H9</f>
        <v>0</v>
      </c>
      <c r="J9" s="94">
        <v>0</v>
      </c>
      <c r="K9" s="94"/>
      <c r="L9" s="98">
        <v>550000</v>
      </c>
      <c r="M9" s="96">
        <f t="shared" si="0"/>
        <v>0</v>
      </c>
      <c r="N9" s="94">
        <v>178475</v>
      </c>
      <c r="O9" s="94"/>
      <c r="P9" s="99">
        <v>550000</v>
      </c>
      <c r="Q9" s="100">
        <f t="shared" ref="Q9:Q15" si="9">N9/P9</f>
        <v>0.32450000000000001</v>
      </c>
      <c r="R9" s="94">
        <v>403525</v>
      </c>
      <c r="S9" s="94"/>
      <c r="T9" s="99">
        <v>550000</v>
      </c>
      <c r="U9" s="100">
        <v>0.73368181818181821</v>
      </c>
      <c r="V9" s="94">
        <v>113370</v>
      </c>
      <c r="W9" s="94"/>
      <c r="X9" s="99">
        <v>550000</v>
      </c>
      <c r="Y9" s="100">
        <f t="shared" ref="Y9:Y15" si="10">V9/X9</f>
        <v>0.20612727272727271</v>
      </c>
      <c r="Z9" s="94">
        <v>10695</v>
      </c>
      <c r="AA9" s="94"/>
      <c r="AB9" s="98">
        <v>550000</v>
      </c>
      <c r="AC9" s="96">
        <f t="shared" ref="AC9:AC15" si="11">Z9/AB9</f>
        <v>1.9445454545454547E-2</v>
      </c>
      <c r="AD9" s="97">
        <v>265445</v>
      </c>
      <c r="AE9" s="97"/>
      <c r="AF9" s="98">
        <v>550000</v>
      </c>
      <c r="AG9" s="96">
        <f t="shared" si="1"/>
        <v>0.48262727272727274</v>
      </c>
      <c r="AH9" s="97"/>
      <c r="AI9" s="97"/>
      <c r="AJ9" s="98"/>
      <c r="AK9" s="96" t="e">
        <f>AH9/AJ9</f>
        <v>#DIV/0!</v>
      </c>
      <c r="AL9" s="97"/>
      <c r="AM9" s="97"/>
      <c r="AN9" s="98"/>
      <c r="AO9" s="96" t="e">
        <f>AL9/AN9</f>
        <v>#DIV/0!</v>
      </c>
      <c r="AP9" s="97"/>
      <c r="AQ9" s="97"/>
      <c r="AR9" s="98"/>
      <c r="AS9" s="96" t="e">
        <f>AP9/AR9</f>
        <v>#DIV/0!</v>
      </c>
      <c r="AT9" s="97"/>
      <c r="AU9" s="97"/>
      <c r="AV9" s="98"/>
      <c r="AW9" s="96" t="e">
        <f>AT9/AV9</f>
        <v>#DIV/0!</v>
      </c>
      <c r="AX9" s="97"/>
      <c r="AY9" s="97"/>
      <c r="AZ9" s="98"/>
      <c r="BA9" s="96" t="e">
        <f>AX9/AZ9</f>
        <v>#DIV/0!</v>
      </c>
      <c r="BB9" s="97">
        <f t="shared" si="7"/>
        <v>971510</v>
      </c>
      <c r="BC9" s="97">
        <f t="shared" si="7"/>
        <v>0</v>
      </c>
      <c r="BD9" s="98">
        <f t="shared" si="7"/>
        <v>3850000</v>
      </c>
      <c r="BE9" s="96">
        <f t="shared" si="8"/>
        <v>0.25234025974025975</v>
      </c>
      <c r="BF9" s="101">
        <f>BB9/7</f>
        <v>138787.14285714287</v>
      </c>
    </row>
    <row r="10" spans="1:66" ht="19.8">
      <c r="A10" s="69">
        <v>3</v>
      </c>
      <c r="B10" s="93" t="s">
        <v>140</v>
      </c>
      <c r="C10" s="55" t="s">
        <v>287</v>
      </c>
      <c r="D10" s="55" t="s">
        <v>288</v>
      </c>
      <c r="E10" s="57">
        <v>44460</v>
      </c>
      <c r="F10" s="97">
        <v>439225</v>
      </c>
      <c r="G10" s="97"/>
      <c r="H10" s="95">
        <v>950000</v>
      </c>
      <c r="I10" s="96">
        <f t="shared" ref="I10:I15" si="12">F10/H10</f>
        <v>0.46234210526315789</v>
      </c>
      <c r="J10" s="94">
        <v>596360</v>
      </c>
      <c r="K10" s="94"/>
      <c r="L10" s="98">
        <v>950000</v>
      </c>
      <c r="M10" s="96">
        <f t="shared" si="0"/>
        <v>0.62774736842105261</v>
      </c>
      <c r="N10" s="94">
        <v>789555</v>
      </c>
      <c r="O10" s="94"/>
      <c r="P10" s="99">
        <v>950000</v>
      </c>
      <c r="Q10" s="100">
        <f t="shared" si="9"/>
        <v>0.83111052631578952</v>
      </c>
      <c r="R10" s="94">
        <v>1355160</v>
      </c>
      <c r="S10" s="94"/>
      <c r="T10" s="99">
        <v>950000</v>
      </c>
      <c r="U10" s="100">
        <v>1.4264842105263158</v>
      </c>
      <c r="V10" s="94">
        <v>575230</v>
      </c>
      <c r="W10" s="94"/>
      <c r="X10" s="99">
        <v>950000</v>
      </c>
      <c r="Y10" s="100">
        <f t="shared" si="10"/>
        <v>0.60550526315789477</v>
      </c>
      <c r="Z10" s="94">
        <v>725460</v>
      </c>
      <c r="AA10" s="94"/>
      <c r="AB10" s="98">
        <v>900000</v>
      </c>
      <c r="AC10" s="96">
        <f t="shared" si="11"/>
        <v>0.80606666666666671</v>
      </c>
      <c r="AD10" s="97">
        <v>1308855</v>
      </c>
      <c r="AE10" s="97"/>
      <c r="AF10" s="98">
        <v>800000</v>
      </c>
      <c r="AG10" s="96">
        <f t="shared" si="1"/>
        <v>1.63606875</v>
      </c>
      <c r="AH10" s="97"/>
      <c r="AI10" s="97"/>
      <c r="AJ10" s="98"/>
      <c r="AK10" s="96" t="e">
        <f t="shared" ref="AK10:AK15" si="13">AH10/AJ10</f>
        <v>#DIV/0!</v>
      </c>
      <c r="AL10" s="97"/>
      <c r="AM10" s="97"/>
      <c r="AN10" s="98"/>
      <c r="AO10" s="96" t="e">
        <f t="shared" ref="AO10:AO15" si="14">AL10/AN10</f>
        <v>#DIV/0!</v>
      </c>
      <c r="AP10" s="97"/>
      <c r="AQ10" s="97"/>
      <c r="AR10" s="98"/>
      <c r="AS10" s="96" t="e">
        <f t="shared" ref="AS10:AS15" si="15">AP10/AR10</f>
        <v>#DIV/0!</v>
      </c>
      <c r="AT10" s="97"/>
      <c r="AU10" s="97"/>
      <c r="AV10" s="98"/>
      <c r="AW10" s="96" t="e">
        <f t="shared" ref="AW10:AW15" si="16">AT10/AV10</f>
        <v>#DIV/0!</v>
      </c>
      <c r="AX10" s="97"/>
      <c r="AY10" s="97"/>
      <c r="AZ10" s="98"/>
      <c r="BA10" s="96" t="e">
        <f t="shared" ref="BA10:BA15" si="17">AX10/AZ10</f>
        <v>#DIV/0!</v>
      </c>
      <c r="BB10" s="97">
        <f t="shared" si="7"/>
        <v>5789845</v>
      </c>
      <c r="BC10" s="97">
        <f t="shared" si="7"/>
        <v>0</v>
      </c>
      <c r="BD10" s="98">
        <f t="shared" si="7"/>
        <v>6450000</v>
      </c>
      <c r="BE10" s="96">
        <f t="shared" si="8"/>
        <v>0.89765038759689919</v>
      </c>
      <c r="BF10" s="101">
        <f>BB10/7</f>
        <v>827120.71428571432</v>
      </c>
    </row>
    <row r="11" spans="1:66" ht="19.8">
      <c r="A11" s="69">
        <v>4</v>
      </c>
      <c r="B11" s="93" t="s">
        <v>140</v>
      </c>
      <c r="C11" s="55" t="s">
        <v>289</v>
      </c>
      <c r="D11" s="55" t="s">
        <v>290</v>
      </c>
      <c r="E11" s="57" t="s">
        <v>291</v>
      </c>
      <c r="F11" s="97">
        <v>383420</v>
      </c>
      <c r="G11" s="97"/>
      <c r="H11" s="95">
        <v>550000</v>
      </c>
      <c r="I11" s="96">
        <f t="shared" si="12"/>
        <v>0.69712727272727271</v>
      </c>
      <c r="J11" s="94">
        <v>577395</v>
      </c>
      <c r="K11" s="94"/>
      <c r="L11" s="98">
        <v>550000</v>
      </c>
      <c r="M11" s="96">
        <f t="shared" si="0"/>
        <v>1.0498090909090909</v>
      </c>
      <c r="N11" s="94">
        <v>513515</v>
      </c>
      <c r="O11" s="94"/>
      <c r="P11" s="99">
        <v>550000</v>
      </c>
      <c r="Q11" s="100">
        <f t="shared" si="9"/>
        <v>0.93366363636363636</v>
      </c>
      <c r="R11" s="94">
        <v>548385</v>
      </c>
      <c r="S11" s="94"/>
      <c r="T11" s="99">
        <v>550000</v>
      </c>
      <c r="U11" s="100">
        <v>0.99706363636363637</v>
      </c>
      <c r="V11" s="94">
        <v>406875</v>
      </c>
      <c r="W11" s="94"/>
      <c r="X11" s="99">
        <v>550000</v>
      </c>
      <c r="Y11" s="100">
        <f t="shared" si="10"/>
        <v>0.73977272727272725</v>
      </c>
      <c r="Z11" s="94">
        <v>402990</v>
      </c>
      <c r="AA11" s="94"/>
      <c r="AB11" s="98">
        <v>550000</v>
      </c>
      <c r="AC11" s="96">
        <f t="shared" si="11"/>
        <v>0.73270909090909087</v>
      </c>
      <c r="AD11" s="97">
        <v>168355</v>
      </c>
      <c r="AE11" s="97"/>
      <c r="AF11" s="98">
        <v>550000</v>
      </c>
      <c r="AG11" s="96">
        <f t="shared" si="1"/>
        <v>0.30609999999999998</v>
      </c>
      <c r="AH11" s="97"/>
      <c r="AI11" s="97"/>
      <c r="AJ11" s="98"/>
      <c r="AK11" s="96" t="e">
        <f t="shared" si="13"/>
        <v>#DIV/0!</v>
      </c>
      <c r="AL11" s="97"/>
      <c r="AM11" s="97"/>
      <c r="AN11" s="98"/>
      <c r="AO11" s="96" t="e">
        <f t="shared" si="14"/>
        <v>#DIV/0!</v>
      </c>
      <c r="AP11" s="97"/>
      <c r="AQ11" s="97"/>
      <c r="AR11" s="98"/>
      <c r="AS11" s="96" t="e">
        <f t="shared" si="15"/>
        <v>#DIV/0!</v>
      </c>
      <c r="AT11" s="97"/>
      <c r="AU11" s="97"/>
      <c r="AV11" s="98"/>
      <c r="AW11" s="96" t="e">
        <f t="shared" si="16"/>
        <v>#DIV/0!</v>
      </c>
      <c r="AX11" s="97"/>
      <c r="AY11" s="97"/>
      <c r="AZ11" s="98"/>
      <c r="BA11" s="96" t="e">
        <f t="shared" si="17"/>
        <v>#DIV/0!</v>
      </c>
      <c r="BB11" s="97">
        <f t="shared" si="7"/>
        <v>3000935</v>
      </c>
      <c r="BC11" s="97">
        <f t="shared" si="7"/>
        <v>0</v>
      </c>
      <c r="BD11" s="98">
        <f t="shared" si="7"/>
        <v>3850000</v>
      </c>
      <c r="BE11" s="96">
        <f t="shared" si="8"/>
        <v>0.77946363636363636</v>
      </c>
      <c r="BF11" s="101">
        <f>BB11/7</f>
        <v>428705</v>
      </c>
    </row>
    <row r="12" spans="1:66" ht="19.8">
      <c r="A12" s="69">
        <v>5</v>
      </c>
      <c r="B12" s="93" t="s">
        <v>140</v>
      </c>
      <c r="C12" s="55" t="s">
        <v>292</v>
      </c>
      <c r="D12" s="55" t="s">
        <v>293</v>
      </c>
      <c r="E12" s="57" t="s">
        <v>294</v>
      </c>
      <c r="F12" s="97">
        <v>351835</v>
      </c>
      <c r="G12" s="97"/>
      <c r="H12" s="95">
        <v>550000</v>
      </c>
      <c r="I12" s="96">
        <f t="shared" si="12"/>
        <v>0.63970000000000005</v>
      </c>
      <c r="J12" s="94">
        <v>115175</v>
      </c>
      <c r="K12" s="94"/>
      <c r="L12" s="98">
        <v>550000</v>
      </c>
      <c r="M12" s="96">
        <f t="shared" si="0"/>
        <v>0.20940909090909091</v>
      </c>
      <c r="N12" s="94">
        <v>167860</v>
      </c>
      <c r="O12" s="94"/>
      <c r="P12" s="99">
        <v>550000</v>
      </c>
      <c r="Q12" s="100">
        <f t="shared" si="9"/>
        <v>0.30520000000000003</v>
      </c>
      <c r="R12" s="94">
        <v>467170</v>
      </c>
      <c r="S12" s="94"/>
      <c r="T12" s="99">
        <v>550000</v>
      </c>
      <c r="U12" s="100">
        <v>0.84940000000000004</v>
      </c>
      <c r="V12" s="94">
        <v>726455</v>
      </c>
      <c r="W12" s="94"/>
      <c r="X12" s="99">
        <v>550000</v>
      </c>
      <c r="Y12" s="100">
        <f t="shared" si="10"/>
        <v>1.3208272727272727</v>
      </c>
      <c r="Z12" s="94">
        <v>200060</v>
      </c>
      <c r="AA12" s="94"/>
      <c r="AB12" s="98">
        <v>550000</v>
      </c>
      <c r="AC12" s="96">
        <f t="shared" si="11"/>
        <v>0.36374545454545454</v>
      </c>
      <c r="AD12" s="97">
        <v>323430</v>
      </c>
      <c r="AE12" s="97"/>
      <c r="AF12" s="98">
        <v>550000</v>
      </c>
      <c r="AG12" s="96">
        <f t="shared" si="1"/>
        <v>0.5880545454545455</v>
      </c>
      <c r="AH12" s="97"/>
      <c r="AI12" s="97"/>
      <c r="AJ12" s="98"/>
      <c r="AK12" s="96" t="e">
        <f t="shared" si="13"/>
        <v>#DIV/0!</v>
      </c>
      <c r="AL12" s="97"/>
      <c r="AM12" s="97"/>
      <c r="AN12" s="98"/>
      <c r="AO12" s="96" t="e">
        <f t="shared" si="14"/>
        <v>#DIV/0!</v>
      </c>
      <c r="AP12" s="97"/>
      <c r="AQ12" s="97"/>
      <c r="AR12" s="98"/>
      <c r="AS12" s="96" t="e">
        <f t="shared" si="15"/>
        <v>#DIV/0!</v>
      </c>
      <c r="AT12" s="97"/>
      <c r="AU12" s="97"/>
      <c r="AV12" s="98"/>
      <c r="AW12" s="96" t="e">
        <f t="shared" si="16"/>
        <v>#DIV/0!</v>
      </c>
      <c r="AX12" s="97"/>
      <c r="AY12" s="97"/>
      <c r="AZ12" s="98"/>
      <c r="BA12" s="96" t="e">
        <f t="shared" si="17"/>
        <v>#DIV/0!</v>
      </c>
      <c r="BB12" s="97">
        <f t="shared" si="7"/>
        <v>2351985</v>
      </c>
      <c r="BC12" s="97">
        <f t="shared" si="7"/>
        <v>0</v>
      </c>
      <c r="BD12" s="98">
        <f t="shared" si="7"/>
        <v>3850000</v>
      </c>
      <c r="BE12" s="96">
        <f t="shared" si="8"/>
        <v>0.61090519480519478</v>
      </c>
      <c r="BF12" s="101">
        <f>BB12/7</f>
        <v>335997.85714285716</v>
      </c>
    </row>
    <row r="13" spans="1:66" ht="19.8" hidden="1">
      <c r="A13" s="69">
        <v>6</v>
      </c>
      <c r="B13" s="93"/>
      <c r="C13" s="55" t="s">
        <v>295</v>
      </c>
      <c r="D13" s="55" t="s">
        <v>296</v>
      </c>
      <c r="E13" s="57" t="s">
        <v>297</v>
      </c>
      <c r="F13" s="97">
        <v>47690</v>
      </c>
      <c r="G13" s="97"/>
      <c r="H13" s="95">
        <v>550000</v>
      </c>
      <c r="I13" s="96">
        <f t="shared" si="12"/>
        <v>8.6709090909090902E-2</v>
      </c>
      <c r="J13" s="94">
        <v>0</v>
      </c>
      <c r="K13" s="94"/>
      <c r="L13" s="98">
        <v>550000</v>
      </c>
      <c r="M13" s="96">
        <f t="shared" si="0"/>
        <v>0</v>
      </c>
      <c r="N13" s="94"/>
      <c r="O13" s="94"/>
      <c r="P13" s="99"/>
      <c r="Q13" s="100" t="e">
        <f t="shared" si="9"/>
        <v>#DIV/0!</v>
      </c>
      <c r="R13" s="94"/>
      <c r="S13" s="94"/>
      <c r="T13" s="99"/>
      <c r="U13" s="100" t="e">
        <v>#DIV/0!</v>
      </c>
      <c r="V13" s="94"/>
      <c r="W13" s="94"/>
      <c r="X13" s="99"/>
      <c r="Y13" s="100"/>
      <c r="Z13" s="94"/>
      <c r="AA13" s="94"/>
      <c r="AB13" s="98"/>
      <c r="AC13" s="96" t="e">
        <f t="shared" si="11"/>
        <v>#DIV/0!</v>
      </c>
      <c r="AD13" s="97"/>
      <c r="AE13" s="97"/>
      <c r="AF13" s="98"/>
      <c r="AG13" s="96" t="e">
        <f t="shared" si="1"/>
        <v>#DIV/0!</v>
      </c>
      <c r="AH13" s="97"/>
      <c r="AI13" s="97"/>
      <c r="AJ13" s="98"/>
      <c r="AK13" s="96" t="e">
        <f t="shared" si="13"/>
        <v>#DIV/0!</v>
      </c>
      <c r="AL13" s="97"/>
      <c r="AM13" s="97"/>
      <c r="AN13" s="98"/>
      <c r="AO13" s="96" t="e">
        <f t="shared" si="14"/>
        <v>#DIV/0!</v>
      </c>
      <c r="AP13" s="97"/>
      <c r="AQ13" s="97"/>
      <c r="AR13" s="98"/>
      <c r="AS13" s="96" t="e">
        <f t="shared" si="15"/>
        <v>#DIV/0!</v>
      </c>
      <c r="AT13" s="97"/>
      <c r="AU13" s="97"/>
      <c r="AV13" s="98"/>
      <c r="AW13" s="96" t="e">
        <f t="shared" si="16"/>
        <v>#DIV/0!</v>
      </c>
      <c r="AX13" s="97"/>
      <c r="AY13" s="97"/>
      <c r="AZ13" s="98"/>
      <c r="BA13" s="96" t="e">
        <f t="shared" si="17"/>
        <v>#DIV/0!</v>
      </c>
      <c r="BB13" s="97">
        <f t="shared" si="7"/>
        <v>47690</v>
      </c>
      <c r="BC13" s="97">
        <f t="shared" si="7"/>
        <v>0</v>
      </c>
      <c r="BD13" s="98">
        <f t="shared" si="7"/>
        <v>1100000</v>
      </c>
      <c r="BE13" s="96">
        <f t="shared" si="8"/>
        <v>4.3354545454545451E-2</v>
      </c>
      <c r="BF13" s="101">
        <f t="shared" ref="BF13" si="18">BB13/2</f>
        <v>23845</v>
      </c>
    </row>
    <row r="14" spans="1:66" ht="19.8">
      <c r="A14" s="69">
        <v>6</v>
      </c>
      <c r="B14" s="93" t="s">
        <v>140</v>
      </c>
      <c r="C14" s="55" t="s">
        <v>298</v>
      </c>
      <c r="D14" s="55" t="s">
        <v>299</v>
      </c>
      <c r="E14" s="57" t="s">
        <v>300</v>
      </c>
      <c r="F14" s="97"/>
      <c r="G14" s="97"/>
      <c r="H14" s="95"/>
      <c r="I14" s="96"/>
      <c r="J14" s="94"/>
      <c r="K14" s="94"/>
      <c r="L14" s="98"/>
      <c r="M14" s="96"/>
      <c r="N14" s="94"/>
      <c r="O14" s="94"/>
      <c r="P14" s="99"/>
      <c r="Q14" s="100"/>
      <c r="R14" s="94">
        <v>132220</v>
      </c>
      <c r="S14" s="94"/>
      <c r="T14" s="99">
        <v>256666</v>
      </c>
      <c r="U14" s="100">
        <v>0.51514419517972776</v>
      </c>
      <c r="V14" s="94">
        <v>564110</v>
      </c>
      <c r="W14" s="94"/>
      <c r="X14" s="99">
        <v>550000</v>
      </c>
      <c r="Y14" s="100">
        <f t="shared" si="10"/>
        <v>1.0256545454545454</v>
      </c>
      <c r="Z14" s="94">
        <v>376930</v>
      </c>
      <c r="AA14" s="94"/>
      <c r="AB14" s="98">
        <v>550000</v>
      </c>
      <c r="AC14" s="96">
        <f t="shared" si="11"/>
        <v>0.68532727272727267</v>
      </c>
      <c r="AD14" s="97">
        <v>152765</v>
      </c>
      <c r="AE14" s="97"/>
      <c r="AF14" s="98">
        <v>550000</v>
      </c>
      <c r="AG14" s="96">
        <f t="shared" si="1"/>
        <v>0.27775454545454548</v>
      </c>
      <c r="AH14" s="97"/>
      <c r="AI14" s="97"/>
      <c r="AJ14" s="98"/>
      <c r="AK14" s="96"/>
      <c r="AL14" s="97"/>
      <c r="AM14" s="97"/>
      <c r="AN14" s="98"/>
      <c r="AO14" s="96"/>
      <c r="AP14" s="97"/>
      <c r="AQ14" s="97"/>
      <c r="AR14" s="98"/>
      <c r="AS14" s="96"/>
      <c r="AT14" s="97"/>
      <c r="AU14" s="97"/>
      <c r="AV14" s="98"/>
      <c r="AW14" s="96"/>
      <c r="AX14" s="97"/>
      <c r="AY14" s="97"/>
      <c r="AZ14" s="98"/>
      <c r="BA14" s="96"/>
      <c r="BB14" s="97">
        <f t="shared" si="7"/>
        <v>1226025</v>
      </c>
      <c r="BC14" s="97">
        <f t="shared" si="7"/>
        <v>0</v>
      </c>
      <c r="BD14" s="98">
        <f t="shared" si="7"/>
        <v>1906666</v>
      </c>
      <c r="BE14" s="96">
        <f t="shared" si="8"/>
        <v>0.64302032972738798</v>
      </c>
      <c r="BF14" s="101">
        <f>BB14/4</f>
        <v>306506.25</v>
      </c>
    </row>
    <row r="15" spans="1:66" ht="19.8">
      <c r="A15" s="69">
        <v>7</v>
      </c>
      <c r="B15" s="93" t="s">
        <v>32</v>
      </c>
      <c r="C15" s="55" t="s">
        <v>301</v>
      </c>
      <c r="D15" s="55" t="s">
        <v>302</v>
      </c>
      <c r="E15" s="57" t="s">
        <v>303</v>
      </c>
      <c r="F15" s="97">
        <v>606530</v>
      </c>
      <c r="G15" s="97"/>
      <c r="H15" s="95">
        <v>600000</v>
      </c>
      <c r="I15" s="96">
        <f t="shared" si="12"/>
        <v>1.0108833333333334</v>
      </c>
      <c r="J15" s="94">
        <v>290955</v>
      </c>
      <c r="K15" s="94"/>
      <c r="L15" s="98">
        <v>600000</v>
      </c>
      <c r="M15" s="96">
        <f t="shared" si="0"/>
        <v>0.48492499999999999</v>
      </c>
      <c r="N15" s="94">
        <v>259245</v>
      </c>
      <c r="O15" s="94"/>
      <c r="P15" s="99">
        <v>600000</v>
      </c>
      <c r="Q15" s="100">
        <f t="shared" si="9"/>
        <v>0.43207499999999999</v>
      </c>
      <c r="R15" s="94">
        <v>553815</v>
      </c>
      <c r="S15" s="94"/>
      <c r="T15" s="99">
        <v>600000</v>
      </c>
      <c r="U15" s="100">
        <v>0.92302499999999998</v>
      </c>
      <c r="V15" s="94">
        <v>634015</v>
      </c>
      <c r="W15" s="94"/>
      <c r="X15" s="99">
        <v>600000</v>
      </c>
      <c r="Y15" s="100">
        <f t="shared" si="10"/>
        <v>1.0566916666666666</v>
      </c>
      <c r="Z15" s="94">
        <v>339340</v>
      </c>
      <c r="AA15" s="94"/>
      <c r="AB15" s="98">
        <v>550000</v>
      </c>
      <c r="AC15" s="96">
        <f t="shared" si="11"/>
        <v>0.61698181818181819</v>
      </c>
      <c r="AD15" s="97">
        <v>625465</v>
      </c>
      <c r="AE15" s="97"/>
      <c r="AF15" s="98">
        <v>550000</v>
      </c>
      <c r="AG15" s="96">
        <f t="shared" si="1"/>
        <v>1.1372090909090908</v>
      </c>
      <c r="AH15" s="97"/>
      <c r="AI15" s="97"/>
      <c r="AJ15" s="98"/>
      <c r="AK15" s="96" t="e">
        <f t="shared" si="13"/>
        <v>#DIV/0!</v>
      </c>
      <c r="AL15" s="97"/>
      <c r="AM15" s="97"/>
      <c r="AN15" s="98"/>
      <c r="AO15" s="96" t="e">
        <f t="shared" si="14"/>
        <v>#DIV/0!</v>
      </c>
      <c r="AP15" s="97"/>
      <c r="AQ15" s="97"/>
      <c r="AR15" s="98"/>
      <c r="AS15" s="96" t="e">
        <f t="shared" si="15"/>
        <v>#DIV/0!</v>
      </c>
      <c r="AT15" s="97"/>
      <c r="AU15" s="97"/>
      <c r="AV15" s="98"/>
      <c r="AW15" s="96" t="e">
        <f t="shared" si="16"/>
        <v>#DIV/0!</v>
      </c>
      <c r="AX15" s="97"/>
      <c r="AY15" s="97"/>
      <c r="AZ15" s="98"/>
      <c r="BA15" s="96" t="e">
        <f t="shared" si="17"/>
        <v>#DIV/0!</v>
      </c>
      <c r="BB15" s="97">
        <f t="shared" si="7"/>
        <v>3309365</v>
      </c>
      <c r="BC15" s="97">
        <f t="shared" si="7"/>
        <v>0</v>
      </c>
      <c r="BD15" s="98">
        <f t="shared" si="7"/>
        <v>4100000</v>
      </c>
      <c r="BE15" s="96">
        <f t="shared" si="8"/>
        <v>0.8071621951219512</v>
      </c>
      <c r="BF15" s="101">
        <f>BB15/7</f>
        <v>472766.42857142858</v>
      </c>
    </row>
    <row r="16" spans="1:66" ht="19.8" hidden="1">
      <c r="A16" s="69"/>
      <c r="B16" s="103"/>
      <c r="C16" s="104"/>
      <c r="D16" s="104"/>
      <c r="E16" s="105"/>
      <c r="F16" s="97"/>
      <c r="G16" s="97"/>
      <c r="H16" s="95"/>
      <c r="I16" s="96"/>
      <c r="J16" s="94"/>
      <c r="K16" s="94"/>
      <c r="L16" s="98"/>
      <c r="M16" s="96"/>
      <c r="N16" s="94"/>
      <c r="O16" s="94"/>
      <c r="P16" s="99"/>
      <c r="Q16" s="100"/>
      <c r="R16" s="94"/>
      <c r="S16" s="94"/>
      <c r="T16" s="99"/>
      <c r="U16" s="100"/>
      <c r="V16" s="94"/>
      <c r="W16" s="94"/>
      <c r="X16" s="99"/>
      <c r="Y16" s="100"/>
      <c r="Z16" s="94"/>
      <c r="AA16" s="94"/>
      <c r="AB16" s="98"/>
      <c r="AC16" s="96"/>
      <c r="AD16" s="97"/>
      <c r="AE16" s="97"/>
      <c r="AF16" s="98"/>
      <c r="AG16" s="96"/>
      <c r="AH16" s="97"/>
      <c r="AI16" s="97"/>
      <c r="AJ16" s="98"/>
      <c r="AK16" s="96"/>
      <c r="AL16" s="97"/>
      <c r="AM16" s="97"/>
      <c r="AN16" s="98"/>
      <c r="AO16" s="96"/>
      <c r="AP16" s="97"/>
      <c r="AQ16" s="97"/>
      <c r="AR16" s="98"/>
      <c r="AS16" s="96"/>
      <c r="AT16" s="97"/>
      <c r="AU16" s="97"/>
      <c r="AV16" s="98"/>
      <c r="AW16" s="96"/>
      <c r="AX16" s="97"/>
      <c r="AY16" s="97"/>
      <c r="AZ16" s="98"/>
      <c r="BA16" s="96"/>
      <c r="BB16" s="97"/>
      <c r="BC16" s="97"/>
      <c r="BD16" s="98"/>
      <c r="BE16" s="96"/>
      <c r="BF16" s="101"/>
    </row>
    <row r="17" spans="1:58" ht="24.9" customHeight="1">
      <c r="A17" s="69"/>
      <c r="B17" s="70" t="s">
        <v>272</v>
      </c>
      <c r="C17" s="71"/>
      <c r="D17" s="71"/>
      <c r="E17" s="72"/>
      <c r="F17" s="73">
        <f>SUM(F8:F15)</f>
        <v>1828700</v>
      </c>
      <c r="G17" s="73">
        <f>SUM(G8:G15)</f>
        <v>0</v>
      </c>
      <c r="H17" s="74">
        <f>SUM(H8:H15)</f>
        <v>3750000</v>
      </c>
      <c r="I17" s="75">
        <f>F17/H17</f>
        <v>0.48765333333333333</v>
      </c>
      <c r="J17" s="73">
        <f>SUM(J8:J15)</f>
        <v>1615075</v>
      </c>
      <c r="K17" s="73">
        <f>SUM(K8:K15)</f>
        <v>0</v>
      </c>
      <c r="L17" s="74">
        <f>SUM(L8:L15)</f>
        <v>4162499</v>
      </c>
      <c r="M17" s="75">
        <f t="shared" si="0"/>
        <v>0.38800609922068452</v>
      </c>
      <c r="N17" s="73">
        <f>SUM(N8:N15)</f>
        <v>2070215</v>
      </c>
      <c r="O17" s="73">
        <f>SUM(O8:O15)</f>
        <v>0</v>
      </c>
      <c r="P17" s="73">
        <f>SUM(P8:P15)</f>
        <v>3750000</v>
      </c>
      <c r="Q17" s="75">
        <f>N17/P17</f>
        <v>0.55205733333333329</v>
      </c>
      <c r="R17" s="73">
        <f>SUM(R8:R15)</f>
        <v>3914565</v>
      </c>
      <c r="S17" s="73"/>
      <c r="T17" s="73">
        <f>SUM(T8:T15)</f>
        <v>4006666</v>
      </c>
      <c r="U17" s="75">
        <f>R17/T17</f>
        <v>0.97701305773927749</v>
      </c>
      <c r="V17" s="73">
        <f>SUM(V8:V15)</f>
        <v>3096535</v>
      </c>
      <c r="W17" s="73"/>
      <c r="X17" s="73">
        <f>SUM(X8:X15)</f>
        <v>4300000</v>
      </c>
      <c r="Y17" s="75">
        <f>V17/X17</f>
        <v>0.72012441860465115</v>
      </c>
      <c r="Z17" s="73">
        <f>SUM(Z8:Z16)</f>
        <v>2184740</v>
      </c>
      <c r="AA17" s="73">
        <f t="shared" ref="AA17:AZ17" si="19">SUM(AA8:AA16)</f>
        <v>0</v>
      </c>
      <c r="AB17" s="73">
        <f t="shared" si="19"/>
        <v>4200000</v>
      </c>
      <c r="AC17" s="75">
        <f>Z17/AB17</f>
        <v>0.52017619047619046</v>
      </c>
      <c r="AD17" s="73">
        <f t="shared" si="19"/>
        <v>3149640</v>
      </c>
      <c r="AE17" s="73">
        <f t="shared" si="19"/>
        <v>0</v>
      </c>
      <c r="AF17" s="73">
        <f t="shared" si="19"/>
        <v>4100000</v>
      </c>
      <c r="AG17" s="75">
        <f>AD17/AF17</f>
        <v>0.76820487804878046</v>
      </c>
      <c r="AH17" s="73">
        <f t="shared" si="19"/>
        <v>0</v>
      </c>
      <c r="AI17" s="73">
        <f t="shared" si="19"/>
        <v>0</v>
      </c>
      <c r="AJ17" s="73">
        <f t="shared" si="19"/>
        <v>0</v>
      </c>
      <c r="AK17" s="75" t="e">
        <f>AH17/AJ17</f>
        <v>#DIV/0!</v>
      </c>
      <c r="AL17" s="73">
        <f t="shared" si="19"/>
        <v>0</v>
      </c>
      <c r="AM17" s="73">
        <f t="shared" si="19"/>
        <v>0</v>
      </c>
      <c r="AN17" s="73">
        <f t="shared" si="19"/>
        <v>0</v>
      </c>
      <c r="AO17" s="75" t="e">
        <f>AL17/AN17</f>
        <v>#DIV/0!</v>
      </c>
      <c r="AP17" s="73">
        <f t="shared" si="19"/>
        <v>0</v>
      </c>
      <c r="AQ17" s="73">
        <f t="shared" si="19"/>
        <v>0</v>
      </c>
      <c r="AR17" s="73">
        <f t="shared" si="19"/>
        <v>0</v>
      </c>
      <c r="AS17" s="75" t="e">
        <f>AP17/AR17</f>
        <v>#DIV/0!</v>
      </c>
      <c r="AT17" s="73">
        <f t="shared" si="19"/>
        <v>0</v>
      </c>
      <c r="AU17" s="73">
        <f t="shared" si="19"/>
        <v>0</v>
      </c>
      <c r="AV17" s="73">
        <f t="shared" si="19"/>
        <v>0</v>
      </c>
      <c r="AW17" s="75" t="e">
        <f>AT17/AV17</f>
        <v>#DIV/0!</v>
      </c>
      <c r="AX17" s="73">
        <f t="shared" si="19"/>
        <v>0</v>
      </c>
      <c r="AY17" s="73">
        <f t="shared" si="19"/>
        <v>0</v>
      </c>
      <c r="AZ17" s="73">
        <f t="shared" si="19"/>
        <v>0</v>
      </c>
      <c r="BA17" s="75" t="e">
        <f>AX17/AZ17</f>
        <v>#DIV/0!</v>
      </c>
      <c r="BB17" s="73">
        <f>SUM(BB8:BB15)</f>
        <v>17859470</v>
      </c>
      <c r="BC17" s="73">
        <f>SUM(BC8:BC15)</f>
        <v>0</v>
      </c>
      <c r="BD17" s="74">
        <f>SUM(BD8:BD15)</f>
        <v>28269165</v>
      </c>
      <c r="BE17" s="75">
        <f>BB17/BD17</f>
        <v>0.63176503444654275</v>
      </c>
      <c r="BF17" s="73">
        <f>BB17/7</f>
        <v>2551352.8571428573</v>
      </c>
    </row>
    <row r="20" spans="1:58">
      <c r="T20" s="106"/>
    </row>
    <row r="21" spans="1:58" ht="20.100000000000001" customHeight="1">
      <c r="C21" s="78" t="s">
        <v>273</v>
      </c>
      <c r="E21" s="79" t="s">
        <v>274</v>
      </c>
      <c r="F21" s="79"/>
      <c r="G21" s="80"/>
      <c r="BD21" s="79" t="s">
        <v>274</v>
      </c>
      <c r="BE21" s="79"/>
    </row>
    <row r="22" spans="1:58" ht="16.8">
      <c r="C22" s="78"/>
      <c r="E22" s="83"/>
      <c r="F22" s="84"/>
      <c r="G22" s="84"/>
      <c r="O22" s="81"/>
      <c r="BD22" s="85"/>
      <c r="BE22" s="86"/>
    </row>
    <row r="23" spans="1:58" ht="20.100000000000001" customHeight="1">
      <c r="C23" s="87" t="s">
        <v>275</v>
      </c>
      <c r="E23" s="88" t="s">
        <v>276</v>
      </c>
      <c r="F23" s="89"/>
      <c r="G23" s="89"/>
      <c r="BD23" s="90" t="s">
        <v>277</v>
      </c>
      <c r="BE23" s="90"/>
      <c r="BF23" s="90"/>
    </row>
    <row r="24" spans="1:58" ht="20.100000000000001" customHeight="1">
      <c r="C24" s="91" t="s">
        <v>278</v>
      </c>
      <c r="E24" s="80" t="s">
        <v>279</v>
      </c>
      <c r="F24" s="80"/>
      <c r="G24" s="80"/>
      <c r="BD24" s="92" t="s">
        <v>280</v>
      </c>
      <c r="BE24" s="92"/>
      <c r="BF24" s="92"/>
    </row>
  </sheetData>
  <mergeCells count="26">
    <mergeCell ref="E21:F21"/>
    <mergeCell ref="BD21:BE21"/>
    <mergeCell ref="BD23:BF23"/>
    <mergeCell ref="BD24:BF24"/>
    <mergeCell ref="AP5:AS6"/>
    <mergeCell ref="AT5:AW6"/>
    <mergeCell ref="AX5:BA6"/>
    <mergeCell ref="BB5:BE6"/>
    <mergeCell ref="BF5:BF7"/>
    <mergeCell ref="B17:E17"/>
    <mergeCell ref="R5:U6"/>
    <mergeCell ref="V5:Y6"/>
    <mergeCell ref="Z5:AC6"/>
    <mergeCell ref="AD5:AG6"/>
    <mergeCell ref="AH5:AK6"/>
    <mergeCell ref="AL5:AO6"/>
    <mergeCell ref="BB2:BD2"/>
    <mergeCell ref="BB3:BE3"/>
    <mergeCell ref="C4:D4"/>
    <mergeCell ref="B5:B7"/>
    <mergeCell ref="C5:C7"/>
    <mergeCell ref="D5:D7"/>
    <mergeCell ref="E5:E7"/>
    <mergeCell ref="F5:I6"/>
    <mergeCell ref="J5:M6"/>
    <mergeCell ref="N5:Q6"/>
  </mergeCells>
  <pageMargins left="0.46" right="0.15748031496062992" top="0.70866141732283472" bottom="0.23622047244094491" header="0.9055118110236221" footer="0.19685039370078741"/>
  <pageSetup paperSize="9" scale="5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7"/>
  </sheetPr>
  <dimension ref="A1:BN27"/>
  <sheetViews>
    <sheetView view="pageBreakPreview" zoomScale="60" zoomScaleNormal="70" workbookViewId="0">
      <selection activeCell="D28" sqref="D28"/>
    </sheetView>
  </sheetViews>
  <sheetFormatPr defaultColWidth="46.88671875" defaultRowHeight="16.2"/>
  <cols>
    <col min="1" max="1" width="2.77734375" style="77" bestFit="1" customWidth="1"/>
    <col min="2" max="2" width="11.44140625" style="77" customWidth="1"/>
    <col min="3" max="3" width="42.88671875" style="76" customWidth="1"/>
    <col min="4" max="4" width="37.6640625" style="76" customWidth="1"/>
    <col min="5" max="5" width="24.6640625" style="76" customWidth="1"/>
    <col min="6" max="7" width="21.6640625" style="76" hidden="1" customWidth="1"/>
    <col min="8" max="8" width="21.6640625" style="81" hidden="1" customWidth="1"/>
    <col min="9" max="9" width="10.6640625" style="82" hidden="1" customWidth="1"/>
    <col min="10" max="11" width="20.6640625" style="76" hidden="1" customWidth="1"/>
    <col min="12" max="12" width="20.6640625" style="81" hidden="1" customWidth="1"/>
    <col min="13" max="13" width="10.6640625" style="76" hidden="1" customWidth="1"/>
    <col min="14" max="15" width="20.6640625" style="76" hidden="1" customWidth="1"/>
    <col min="16" max="16" width="20.6640625" style="81" hidden="1" customWidth="1"/>
    <col min="17" max="17" width="10.6640625" style="76" hidden="1" customWidth="1"/>
    <col min="18" max="19" width="20.6640625" style="76" hidden="1" customWidth="1"/>
    <col min="20" max="20" width="20.6640625" style="81" hidden="1" customWidth="1"/>
    <col min="21" max="21" width="10.6640625" style="76" hidden="1" customWidth="1"/>
    <col min="22" max="23" width="20.6640625" style="76" hidden="1" customWidth="1"/>
    <col min="24" max="24" width="20.6640625" style="81" hidden="1" customWidth="1"/>
    <col min="25" max="25" width="10.6640625" style="76" hidden="1" customWidth="1"/>
    <col min="26" max="27" width="20.6640625" style="76" hidden="1" customWidth="1"/>
    <col min="28" max="28" width="20.6640625" style="81" hidden="1" customWidth="1"/>
    <col min="29" max="29" width="10.6640625" style="76" hidden="1" customWidth="1"/>
    <col min="30" max="30" width="20.6640625" style="76" customWidth="1"/>
    <col min="31" max="31" width="20.6640625" style="76" hidden="1" customWidth="1"/>
    <col min="32" max="32" width="20.6640625" style="81" customWidth="1"/>
    <col min="33" max="33" width="10.6640625" style="76" customWidth="1"/>
    <col min="34" max="35" width="20.6640625" style="76" hidden="1" customWidth="1"/>
    <col min="36" max="36" width="20.6640625" style="81" hidden="1" customWidth="1"/>
    <col min="37" max="37" width="10.6640625" style="76" hidden="1" customWidth="1"/>
    <col min="38" max="39" width="20.6640625" style="76" hidden="1" customWidth="1"/>
    <col min="40" max="40" width="20.6640625" style="81" hidden="1" customWidth="1"/>
    <col min="41" max="41" width="10.6640625" style="76" hidden="1" customWidth="1"/>
    <col min="42" max="43" width="20.6640625" style="76" hidden="1" customWidth="1"/>
    <col min="44" max="44" width="20.6640625" style="81" hidden="1" customWidth="1"/>
    <col min="45" max="45" width="10.6640625" style="76" hidden="1" customWidth="1"/>
    <col min="46" max="47" width="20.6640625" style="76" hidden="1" customWidth="1"/>
    <col min="48" max="48" width="20.6640625" style="81" hidden="1" customWidth="1"/>
    <col min="49" max="49" width="10.5546875" style="76" hidden="1" customWidth="1"/>
    <col min="50" max="51" width="20.6640625" style="76" hidden="1" customWidth="1"/>
    <col min="52" max="52" width="20.6640625" style="81" hidden="1" customWidth="1"/>
    <col min="53" max="53" width="10.6640625" style="76" hidden="1" customWidth="1"/>
    <col min="54" max="54" width="19" style="76" bestFit="1" customWidth="1"/>
    <col min="55" max="55" width="19" style="76" hidden="1" customWidth="1"/>
    <col min="56" max="56" width="20.33203125" style="81" customWidth="1"/>
    <col min="57" max="57" width="10.6640625" style="76" customWidth="1"/>
    <col min="58" max="58" width="25.6640625" style="76" customWidth="1"/>
    <col min="59" max="59" width="35.6640625" style="76" hidden="1" customWidth="1"/>
    <col min="60" max="60" width="37.33203125" style="76" hidden="1" customWidth="1"/>
    <col min="61" max="61" width="19.109375" style="76" hidden="1" customWidth="1"/>
    <col min="62" max="16384" width="46.88671875" style="76"/>
  </cols>
  <sheetData>
    <row r="1" spans="1:66" s="3" customFormat="1" ht="30.6">
      <c r="A1" s="1"/>
      <c r="B1" s="2" t="s">
        <v>0</v>
      </c>
      <c r="D1" s="4"/>
      <c r="E1" s="5"/>
      <c r="F1" s="6"/>
      <c r="G1" s="6"/>
      <c r="H1" s="7"/>
      <c r="I1" s="8"/>
      <c r="J1" s="6"/>
      <c r="K1" s="6"/>
      <c r="L1" s="7"/>
      <c r="M1" s="6"/>
      <c r="N1" s="6"/>
      <c r="O1" s="6"/>
      <c r="P1" s="7"/>
      <c r="Q1" s="6"/>
      <c r="R1" s="6"/>
      <c r="S1" s="6"/>
      <c r="T1" s="7"/>
      <c r="U1" s="6"/>
      <c r="V1" s="6"/>
      <c r="W1" s="6"/>
      <c r="X1" s="7"/>
      <c r="Y1" s="6"/>
      <c r="Z1" s="6"/>
      <c r="AA1" s="6"/>
      <c r="AB1" s="7"/>
      <c r="AC1" s="6"/>
      <c r="AD1" s="6"/>
      <c r="AE1" s="6"/>
      <c r="AF1" s="7"/>
      <c r="AG1" s="6"/>
      <c r="AH1" s="6"/>
      <c r="AI1" s="6"/>
      <c r="AJ1" s="7"/>
      <c r="AK1" s="6"/>
      <c r="AL1" s="6"/>
      <c r="AM1" s="6"/>
      <c r="AN1" s="7"/>
      <c r="AO1" s="6"/>
      <c r="AP1" s="6"/>
      <c r="AQ1" s="6"/>
      <c r="AR1" s="7"/>
      <c r="AS1" s="6"/>
      <c r="AT1" s="6"/>
      <c r="AU1" s="6"/>
      <c r="AV1" s="7"/>
      <c r="AW1" s="6"/>
      <c r="AX1" s="6"/>
      <c r="AY1" s="6"/>
      <c r="AZ1" s="7"/>
      <c r="BA1" s="6"/>
      <c r="BB1" s="6"/>
      <c r="BC1" s="6"/>
      <c r="BD1" s="7"/>
      <c r="BE1" s="6"/>
      <c r="BF1" s="6"/>
      <c r="BG1" s="9"/>
      <c r="BH1" s="10"/>
      <c r="BI1" s="10"/>
      <c r="BN1" s="11"/>
    </row>
    <row r="2" spans="1:66" s="3" customFormat="1" ht="30.6">
      <c r="A2" s="1"/>
      <c r="B2" s="12" t="s">
        <v>1</v>
      </c>
      <c r="D2" s="4"/>
      <c r="E2" s="5"/>
      <c r="F2" s="6"/>
      <c r="G2" s="6"/>
      <c r="H2" s="7"/>
      <c r="I2" s="8"/>
      <c r="J2" s="6"/>
      <c r="K2" s="6"/>
      <c r="L2" s="7"/>
      <c r="M2" s="6"/>
      <c r="N2" s="6"/>
      <c r="O2" s="6"/>
      <c r="P2" s="7"/>
      <c r="Q2" s="6"/>
      <c r="R2" s="6"/>
      <c r="S2" s="6"/>
      <c r="T2" s="7"/>
      <c r="U2" s="6"/>
      <c r="V2" s="6"/>
      <c r="W2" s="6"/>
      <c r="X2" s="7"/>
      <c r="Y2" s="6"/>
      <c r="Z2" s="6"/>
      <c r="AA2" s="6"/>
      <c r="AB2" s="7"/>
      <c r="AC2" s="6"/>
      <c r="AD2" s="6"/>
      <c r="AE2" s="6"/>
      <c r="AF2" s="7"/>
      <c r="AG2" s="6"/>
      <c r="AH2" s="6"/>
      <c r="AI2" s="6"/>
      <c r="AJ2" s="7"/>
      <c r="AK2" s="6"/>
      <c r="AL2" s="6"/>
      <c r="AM2" s="6"/>
      <c r="AN2" s="7"/>
      <c r="AO2" s="6"/>
      <c r="AP2" s="6"/>
      <c r="AQ2" s="6"/>
      <c r="AR2" s="7"/>
      <c r="AS2" s="6"/>
      <c r="AT2" s="6"/>
      <c r="AU2" s="6"/>
      <c r="AV2" s="7"/>
      <c r="AW2" s="6"/>
      <c r="AX2" s="6"/>
      <c r="AY2" s="6"/>
      <c r="AZ2" s="7"/>
      <c r="BA2" s="6"/>
      <c r="BB2" s="13"/>
      <c r="BC2" s="13"/>
      <c r="BD2" s="13"/>
      <c r="BE2" s="6"/>
      <c r="BF2" s="6"/>
      <c r="BG2" s="9"/>
      <c r="BH2" s="10"/>
      <c r="BI2" s="10"/>
      <c r="BN2" s="11"/>
    </row>
    <row r="3" spans="1:66" s="3" customFormat="1" ht="30.6">
      <c r="A3" s="1"/>
      <c r="B3" s="107" t="s">
        <v>304</v>
      </c>
      <c r="D3" s="4"/>
      <c r="E3" s="5"/>
      <c r="F3" s="6"/>
      <c r="G3" s="6"/>
      <c r="H3" s="7"/>
      <c r="I3" s="8"/>
      <c r="J3" s="6"/>
      <c r="K3" s="6"/>
      <c r="L3" s="7"/>
      <c r="M3" s="6"/>
      <c r="N3" s="6"/>
      <c r="O3" s="6"/>
      <c r="P3" s="7"/>
      <c r="Q3" s="6"/>
      <c r="R3" s="6"/>
      <c r="S3" s="6"/>
      <c r="T3" s="7"/>
      <c r="U3" s="6"/>
      <c r="V3" s="6"/>
      <c r="W3" s="6"/>
      <c r="X3" s="7"/>
      <c r="Y3" s="6"/>
      <c r="Z3" s="6"/>
      <c r="AA3" s="6"/>
      <c r="AB3" s="7"/>
      <c r="AC3" s="6"/>
      <c r="AD3" s="6"/>
      <c r="AE3" s="6"/>
      <c r="AF3" s="7"/>
      <c r="AG3" s="6"/>
      <c r="AH3" s="6"/>
      <c r="AI3" s="6"/>
      <c r="AJ3" s="7"/>
      <c r="AK3" s="6"/>
      <c r="AL3" s="6"/>
      <c r="AM3" s="6"/>
      <c r="AN3" s="7"/>
      <c r="AO3" s="6"/>
      <c r="AP3" s="6"/>
      <c r="AQ3" s="6"/>
      <c r="AR3" s="7"/>
      <c r="AS3" s="6"/>
      <c r="AT3" s="6"/>
      <c r="AU3" s="6"/>
      <c r="AV3" s="7"/>
      <c r="AW3" s="6"/>
      <c r="AX3" s="6"/>
      <c r="AY3" s="6"/>
      <c r="AZ3" s="7"/>
      <c r="BA3" s="6"/>
      <c r="BB3" s="15"/>
      <c r="BC3" s="15"/>
      <c r="BD3" s="15"/>
      <c r="BE3" s="15"/>
      <c r="BF3" s="6"/>
      <c r="BG3" s="9"/>
      <c r="BH3" s="10"/>
      <c r="BI3" s="10"/>
      <c r="BN3" s="11"/>
    </row>
    <row r="4" spans="1:66" s="26" customFormat="1" ht="9.9" customHeight="1" thickBot="1">
      <c r="A4" s="16"/>
      <c r="B4" s="16"/>
      <c r="C4" s="17"/>
      <c r="D4" s="17"/>
      <c r="E4" s="18"/>
      <c r="F4" s="19"/>
      <c r="G4" s="19"/>
      <c r="H4" s="20"/>
      <c r="I4" s="21"/>
      <c r="J4" s="22"/>
      <c r="K4" s="22"/>
      <c r="L4" s="20"/>
      <c r="M4" s="19"/>
      <c r="N4" s="19"/>
      <c r="O4" s="19"/>
      <c r="P4" s="20"/>
      <c r="Q4" s="19"/>
      <c r="R4" s="19"/>
      <c r="S4" s="19"/>
      <c r="T4" s="20"/>
      <c r="U4" s="19"/>
      <c r="V4" s="19"/>
      <c r="W4" s="19"/>
      <c r="X4" s="20"/>
      <c r="Y4" s="19"/>
      <c r="Z4" s="19"/>
      <c r="AA4" s="19"/>
      <c r="AB4" s="20"/>
      <c r="AC4" s="19"/>
      <c r="AD4" s="19"/>
      <c r="AE4" s="19"/>
      <c r="AF4" s="20"/>
      <c r="AG4" s="19"/>
      <c r="AH4" s="19"/>
      <c r="AI4" s="19"/>
      <c r="AJ4" s="20"/>
      <c r="AK4" s="19"/>
      <c r="AL4" s="19"/>
      <c r="AM4" s="19"/>
      <c r="AN4" s="20"/>
      <c r="AO4" s="19"/>
      <c r="AP4" s="19"/>
      <c r="AQ4" s="19"/>
      <c r="AR4" s="20"/>
      <c r="AS4" s="19"/>
      <c r="AT4" s="19"/>
      <c r="AU4" s="19"/>
      <c r="AV4" s="20"/>
      <c r="AW4" s="19"/>
      <c r="AX4" s="19"/>
      <c r="AY4" s="19"/>
      <c r="AZ4" s="20"/>
      <c r="BA4" s="19"/>
      <c r="BB4" s="19"/>
      <c r="BC4" s="19"/>
      <c r="BD4" s="20"/>
      <c r="BE4" s="19"/>
      <c r="BF4" s="19"/>
      <c r="BG4" s="23"/>
      <c r="BH4" s="24"/>
      <c r="BI4" s="25"/>
      <c r="BN4" s="27"/>
    </row>
    <row r="5" spans="1:66" s="26" customFormat="1" ht="35.1" customHeight="1">
      <c r="A5" s="16"/>
      <c r="B5" s="28" t="s">
        <v>3</v>
      </c>
      <c r="C5" s="28" t="s">
        <v>4</v>
      </c>
      <c r="D5" s="28" t="s">
        <v>5</v>
      </c>
      <c r="E5" s="29" t="s">
        <v>6</v>
      </c>
      <c r="F5" s="30" t="s">
        <v>7</v>
      </c>
      <c r="G5" s="30"/>
      <c r="H5" s="30"/>
      <c r="I5" s="30"/>
      <c r="J5" s="30" t="s">
        <v>8</v>
      </c>
      <c r="K5" s="30"/>
      <c r="L5" s="31"/>
      <c r="M5" s="31"/>
      <c r="N5" s="30" t="s">
        <v>9</v>
      </c>
      <c r="O5" s="30"/>
      <c r="P5" s="31"/>
      <c r="Q5" s="31"/>
      <c r="R5" s="30" t="s">
        <v>10</v>
      </c>
      <c r="S5" s="30"/>
      <c r="T5" s="31"/>
      <c r="U5" s="31"/>
      <c r="V5" s="30" t="s">
        <v>11</v>
      </c>
      <c r="W5" s="30"/>
      <c r="X5" s="31"/>
      <c r="Y5" s="31"/>
      <c r="Z5" s="30" t="s">
        <v>12</v>
      </c>
      <c r="AA5" s="30"/>
      <c r="AB5" s="31"/>
      <c r="AC5" s="31"/>
      <c r="AD5" s="30" t="s">
        <v>13</v>
      </c>
      <c r="AE5" s="30"/>
      <c r="AF5" s="31"/>
      <c r="AG5" s="31"/>
      <c r="AH5" s="30" t="s">
        <v>14</v>
      </c>
      <c r="AI5" s="30"/>
      <c r="AJ5" s="31"/>
      <c r="AK5" s="31"/>
      <c r="AL5" s="30" t="s">
        <v>15</v>
      </c>
      <c r="AM5" s="30"/>
      <c r="AN5" s="31"/>
      <c r="AO5" s="31"/>
      <c r="AP5" s="30" t="s">
        <v>16</v>
      </c>
      <c r="AQ5" s="30"/>
      <c r="AR5" s="31"/>
      <c r="AS5" s="31"/>
      <c r="AT5" s="30" t="s">
        <v>17</v>
      </c>
      <c r="AU5" s="30"/>
      <c r="AV5" s="31"/>
      <c r="AW5" s="31"/>
      <c r="AX5" s="30" t="s">
        <v>18</v>
      </c>
      <c r="AY5" s="30"/>
      <c r="AZ5" s="31"/>
      <c r="BA5" s="31"/>
      <c r="BB5" s="32" t="s">
        <v>19</v>
      </c>
      <c r="BC5" s="32"/>
      <c r="BD5" s="33"/>
      <c r="BE5" s="33"/>
      <c r="BF5" s="34" t="s">
        <v>20</v>
      </c>
      <c r="BG5" s="35" t="s">
        <v>21</v>
      </c>
      <c r="BH5" s="35" t="s">
        <v>20</v>
      </c>
      <c r="BI5" s="36" t="s">
        <v>22</v>
      </c>
      <c r="BN5" s="27"/>
    </row>
    <row r="6" spans="1:66" s="26" customFormat="1" ht="35.1" customHeight="1">
      <c r="A6" s="16"/>
      <c r="B6" s="28"/>
      <c r="C6" s="28"/>
      <c r="D6" s="28"/>
      <c r="E6" s="37"/>
      <c r="F6" s="30"/>
      <c r="G6" s="30"/>
      <c r="H6" s="30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3"/>
      <c r="BC6" s="33"/>
      <c r="BD6" s="33"/>
      <c r="BE6" s="33"/>
      <c r="BF6" s="38"/>
      <c r="BG6" s="39" t="s">
        <v>23</v>
      </c>
      <c r="BH6" s="40" t="s">
        <v>24</v>
      </c>
      <c r="BI6" s="41">
        <v>2021</v>
      </c>
      <c r="BN6" s="27"/>
    </row>
    <row r="7" spans="1:66" s="26" customFormat="1" ht="34.5" customHeight="1" thickBot="1">
      <c r="A7" s="16"/>
      <c r="B7" s="28"/>
      <c r="C7" s="28"/>
      <c r="D7" s="28"/>
      <c r="E7" s="42"/>
      <c r="F7" s="43" t="s">
        <v>25</v>
      </c>
      <c r="G7" s="43" t="s">
        <v>26</v>
      </c>
      <c r="H7" s="44" t="s">
        <v>27</v>
      </c>
      <c r="I7" s="45" t="s">
        <v>28</v>
      </c>
      <c r="J7" s="43" t="s">
        <v>25</v>
      </c>
      <c r="K7" s="43" t="s">
        <v>26</v>
      </c>
      <c r="L7" s="44" t="s">
        <v>27</v>
      </c>
      <c r="M7" s="46" t="s">
        <v>28</v>
      </c>
      <c r="N7" s="43" t="s">
        <v>25</v>
      </c>
      <c r="O7" s="43" t="s">
        <v>26</v>
      </c>
      <c r="P7" s="44" t="s">
        <v>27</v>
      </c>
      <c r="Q7" s="46" t="s">
        <v>28</v>
      </c>
      <c r="R7" s="43" t="s">
        <v>25</v>
      </c>
      <c r="S7" s="43" t="s">
        <v>26</v>
      </c>
      <c r="T7" s="44" t="s">
        <v>27</v>
      </c>
      <c r="U7" s="46" t="s">
        <v>28</v>
      </c>
      <c r="V7" s="43" t="s">
        <v>25</v>
      </c>
      <c r="W7" s="43" t="s">
        <v>26</v>
      </c>
      <c r="X7" s="44" t="s">
        <v>27</v>
      </c>
      <c r="Y7" s="46" t="s">
        <v>28</v>
      </c>
      <c r="Z7" s="43" t="s">
        <v>25</v>
      </c>
      <c r="AA7" s="43" t="s">
        <v>26</v>
      </c>
      <c r="AB7" s="44" t="s">
        <v>27</v>
      </c>
      <c r="AC7" s="46" t="s">
        <v>28</v>
      </c>
      <c r="AD7" s="43" t="s">
        <v>25</v>
      </c>
      <c r="AE7" s="43" t="s">
        <v>26</v>
      </c>
      <c r="AF7" s="44" t="s">
        <v>27</v>
      </c>
      <c r="AG7" s="46" t="s">
        <v>28</v>
      </c>
      <c r="AH7" s="43" t="s">
        <v>25</v>
      </c>
      <c r="AI7" s="43" t="s">
        <v>26</v>
      </c>
      <c r="AJ7" s="44" t="s">
        <v>27</v>
      </c>
      <c r="AK7" s="46" t="s">
        <v>28</v>
      </c>
      <c r="AL7" s="43" t="s">
        <v>25</v>
      </c>
      <c r="AM7" s="43" t="s">
        <v>26</v>
      </c>
      <c r="AN7" s="44" t="s">
        <v>27</v>
      </c>
      <c r="AO7" s="46" t="s">
        <v>28</v>
      </c>
      <c r="AP7" s="43" t="s">
        <v>25</v>
      </c>
      <c r="AQ7" s="43" t="s">
        <v>26</v>
      </c>
      <c r="AR7" s="44" t="s">
        <v>27</v>
      </c>
      <c r="AS7" s="46" t="s">
        <v>28</v>
      </c>
      <c r="AT7" s="43" t="s">
        <v>25</v>
      </c>
      <c r="AU7" s="43" t="s">
        <v>26</v>
      </c>
      <c r="AV7" s="44" t="s">
        <v>27</v>
      </c>
      <c r="AW7" s="46" t="s">
        <v>28</v>
      </c>
      <c r="AX7" s="43" t="s">
        <v>25</v>
      </c>
      <c r="AY7" s="43" t="s">
        <v>26</v>
      </c>
      <c r="AZ7" s="44" t="s">
        <v>27</v>
      </c>
      <c r="BA7" s="46" t="s">
        <v>28</v>
      </c>
      <c r="BB7" s="47" t="s">
        <v>25</v>
      </c>
      <c r="BC7" s="47" t="s">
        <v>29</v>
      </c>
      <c r="BD7" s="48" t="s">
        <v>27</v>
      </c>
      <c r="BE7" s="49" t="s">
        <v>28</v>
      </c>
      <c r="BF7" s="38"/>
      <c r="BG7" s="50" t="s">
        <v>30</v>
      </c>
      <c r="BH7" s="51" t="s">
        <v>31</v>
      </c>
      <c r="BI7" s="52" t="s">
        <v>27</v>
      </c>
      <c r="BN7" s="27"/>
    </row>
    <row r="8" spans="1:66" ht="19.8" hidden="1">
      <c r="A8" s="69"/>
      <c r="B8" s="69"/>
      <c r="C8" s="55"/>
      <c r="D8" s="55"/>
      <c r="E8" s="108"/>
      <c r="F8" s="94"/>
      <c r="G8" s="94"/>
      <c r="H8" s="95"/>
      <c r="I8" s="96" t="e">
        <f t="shared" ref="I8" si="0">F8/H8</f>
        <v>#DIV/0!</v>
      </c>
      <c r="J8" s="97"/>
      <c r="K8" s="97"/>
      <c r="L8" s="98"/>
      <c r="M8" s="96" t="e">
        <f t="shared" ref="M8" si="1">J8/L8</f>
        <v>#DIV/0!</v>
      </c>
      <c r="N8" s="94"/>
      <c r="O8" s="94"/>
      <c r="P8" s="99"/>
      <c r="Q8" s="100" t="e">
        <f t="shared" ref="Q8" si="2">N8/P8</f>
        <v>#DIV/0!</v>
      </c>
      <c r="R8" s="94"/>
      <c r="S8" s="94"/>
      <c r="T8" s="99"/>
      <c r="U8" s="100" t="e">
        <f t="shared" ref="U8" si="3">R8/T8</f>
        <v>#DIV/0!</v>
      </c>
      <c r="V8" s="94"/>
      <c r="W8" s="94"/>
      <c r="X8" s="99"/>
      <c r="Y8" s="100" t="e">
        <f t="shared" ref="Y8" si="4">V8/X8</f>
        <v>#DIV/0!</v>
      </c>
      <c r="Z8" s="94"/>
      <c r="AA8" s="94"/>
      <c r="AB8" s="98"/>
      <c r="AC8" s="96" t="e">
        <f t="shared" ref="AC8" si="5">Z8/AB8</f>
        <v>#DIV/0!</v>
      </c>
      <c r="AD8" s="97"/>
      <c r="AE8" s="97"/>
      <c r="AF8" s="98"/>
      <c r="AG8" s="96" t="e">
        <f t="shared" ref="AG8" si="6">AD8/AF8</f>
        <v>#DIV/0!</v>
      </c>
      <c r="AH8" s="97"/>
      <c r="AI8" s="97"/>
      <c r="AJ8" s="98"/>
      <c r="AK8" s="96" t="e">
        <f t="shared" ref="AK8" si="7">AH8/AJ8</f>
        <v>#DIV/0!</v>
      </c>
      <c r="AL8" s="97"/>
      <c r="AM8" s="97"/>
      <c r="AN8" s="98"/>
      <c r="AO8" s="96" t="e">
        <f t="shared" ref="AO8" si="8">AL8/AN8</f>
        <v>#DIV/0!</v>
      </c>
      <c r="AP8" s="97"/>
      <c r="AQ8" s="97"/>
      <c r="AR8" s="98"/>
      <c r="AS8" s="96" t="e">
        <f t="shared" ref="AS8" si="9">AP8/AR8</f>
        <v>#DIV/0!</v>
      </c>
      <c r="AT8" s="97"/>
      <c r="AU8" s="97"/>
      <c r="AV8" s="98"/>
      <c r="AW8" s="96" t="e">
        <f t="shared" ref="AW8" si="10">AT8/AV8</f>
        <v>#DIV/0!</v>
      </c>
      <c r="AX8" s="97"/>
      <c r="AY8" s="97"/>
      <c r="AZ8" s="98"/>
      <c r="BA8" s="96" t="e">
        <f t="shared" ref="BA8" si="11">AX8/AZ8</f>
        <v>#DIV/0!</v>
      </c>
      <c r="BB8" s="97">
        <f t="shared" ref="BB8:BC19" si="12">F8+J8+N8+R8+V8+Z8+AD8+AH8+AL8+AP8+AT8+AX8</f>
        <v>0</v>
      </c>
      <c r="BC8" s="97"/>
      <c r="BD8" s="98">
        <f t="shared" ref="BD8:BD19" si="13">H8+L8+P8+T8+X8+AB8+AF8+AJ8+AN8+AR8+AV8+AZ8</f>
        <v>0</v>
      </c>
      <c r="BE8" s="96" t="e">
        <f t="shared" ref="BE8:BE19" si="14">BB8/BD8</f>
        <v>#DIV/0!</v>
      </c>
      <c r="BF8" s="101" t="e">
        <f t="shared" ref="BF8" si="15">BB8/0</f>
        <v>#DIV/0!</v>
      </c>
      <c r="BG8" s="102"/>
    </row>
    <row r="9" spans="1:66" ht="19.8">
      <c r="A9" s="69">
        <v>1</v>
      </c>
      <c r="B9" s="93" t="s">
        <v>128</v>
      </c>
      <c r="C9" s="55" t="s">
        <v>305</v>
      </c>
      <c r="D9" s="55" t="s">
        <v>306</v>
      </c>
      <c r="E9" s="57" t="s">
        <v>307</v>
      </c>
      <c r="F9" s="94">
        <v>360195</v>
      </c>
      <c r="G9" s="94"/>
      <c r="H9" s="95">
        <v>550000</v>
      </c>
      <c r="I9" s="96">
        <f>F9/H9</f>
        <v>0.65490000000000004</v>
      </c>
      <c r="J9" s="94">
        <v>42780</v>
      </c>
      <c r="K9" s="94"/>
      <c r="L9" s="98">
        <v>550000</v>
      </c>
      <c r="M9" s="96">
        <f>J9/L9</f>
        <v>7.7781818181818188E-2</v>
      </c>
      <c r="N9" s="94">
        <v>32085</v>
      </c>
      <c r="O9" s="94"/>
      <c r="P9" s="99">
        <v>550000</v>
      </c>
      <c r="Q9" s="100">
        <f>N9/P9</f>
        <v>5.8336363636363638E-2</v>
      </c>
      <c r="R9" s="94">
        <v>32085</v>
      </c>
      <c r="S9" s="94"/>
      <c r="T9" s="99">
        <v>550000</v>
      </c>
      <c r="U9" s="100">
        <v>5.8336363636363638E-2</v>
      </c>
      <c r="V9" s="94">
        <v>411095</v>
      </c>
      <c r="W9" s="94"/>
      <c r="X9" s="99">
        <v>550000</v>
      </c>
      <c r="Y9" s="100">
        <f>V9/X9</f>
        <v>0.74744545454545452</v>
      </c>
      <c r="Z9" s="94">
        <v>64170</v>
      </c>
      <c r="AA9" s="94"/>
      <c r="AB9" s="98">
        <v>550000</v>
      </c>
      <c r="AC9" s="96">
        <f>Z9/AB9</f>
        <v>0.11667272727272728</v>
      </c>
      <c r="AD9" s="97">
        <v>53475</v>
      </c>
      <c r="AE9" s="97"/>
      <c r="AF9" s="98">
        <v>550000</v>
      </c>
      <c r="AG9" s="96">
        <f>AD9/AF9</f>
        <v>9.7227272727272732E-2</v>
      </c>
      <c r="AH9" s="97"/>
      <c r="AI9" s="97"/>
      <c r="AJ9" s="98"/>
      <c r="AK9" s="96" t="e">
        <f>AH9/AJ9</f>
        <v>#DIV/0!</v>
      </c>
      <c r="AL9" s="97"/>
      <c r="AM9" s="97"/>
      <c r="AN9" s="98"/>
      <c r="AO9" s="96" t="e">
        <f>AL9/AN9</f>
        <v>#DIV/0!</v>
      </c>
      <c r="AP9" s="97"/>
      <c r="AQ9" s="97"/>
      <c r="AR9" s="98"/>
      <c r="AS9" s="96" t="e">
        <f>AP9/AR9</f>
        <v>#DIV/0!</v>
      </c>
      <c r="AT9" s="97"/>
      <c r="AU9" s="97"/>
      <c r="AV9" s="98"/>
      <c r="AW9" s="96" t="e">
        <f>AT9/AV9</f>
        <v>#DIV/0!</v>
      </c>
      <c r="AX9" s="97"/>
      <c r="AY9" s="97"/>
      <c r="AZ9" s="98"/>
      <c r="BA9" s="96" t="e">
        <f>AX9/AZ9</f>
        <v>#DIV/0!</v>
      </c>
      <c r="BB9" s="97">
        <f t="shared" si="12"/>
        <v>995885</v>
      </c>
      <c r="BC9" s="97">
        <f t="shared" si="12"/>
        <v>0</v>
      </c>
      <c r="BD9" s="98">
        <f t="shared" si="13"/>
        <v>3850000</v>
      </c>
      <c r="BE9" s="96">
        <f t="shared" si="14"/>
        <v>0.25867142857142855</v>
      </c>
      <c r="BF9" s="101">
        <f>BB9/7</f>
        <v>142269.28571428571</v>
      </c>
    </row>
    <row r="10" spans="1:66" ht="19.8">
      <c r="A10" s="69">
        <v>2</v>
      </c>
      <c r="B10" s="93" t="s">
        <v>128</v>
      </c>
      <c r="C10" s="55" t="s">
        <v>308</v>
      </c>
      <c r="D10" s="55" t="s">
        <v>309</v>
      </c>
      <c r="E10" s="57" t="s">
        <v>310</v>
      </c>
      <c r="F10" s="97">
        <v>368795</v>
      </c>
      <c r="G10" s="97"/>
      <c r="H10" s="95">
        <v>550000</v>
      </c>
      <c r="I10" s="96">
        <f t="shared" ref="I10:I19" si="16">F10/H10</f>
        <v>0.6705363636363636</v>
      </c>
      <c r="J10" s="94">
        <v>37585</v>
      </c>
      <c r="K10" s="94"/>
      <c r="L10" s="98">
        <v>550000</v>
      </c>
      <c r="M10" s="96">
        <f t="shared" ref="M10:M19" si="17">J10/L10</f>
        <v>6.833636363636364E-2</v>
      </c>
      <c r="N10" s="94">
        <v>21390</v>
      </c>
      <c r="O10" s="94"/>
      <c r="P10" s="99">
        <v>550000</v>
      </c>
      <c r="Q10" s="100">
        <f t="shared" ref="Q10:Q19" si="18">N10/P10</f>
        <v>3.8890909090909094E-2</v>
      </c>
      <c r="R10" s="94">
        <v>105570</v>
      </c>
      <c r="S10" s="94"/>
      <c r="T10" s="99">
        <v>550000</v>
      </c>
      <c r="U10" s="100">
        <v>0.19194545454545456</v>
      </c>
      <c r="V10" s="94">
        <v>358975</v>
      </c>
      <c r="W10" s="94"/>
      <c r="X10" s="99">
        <v>550000</v>
      </c>
      <c r="Y10" s="100">
        <f t="shared" ref="Y10:Y19" si="19">V10/X10</f>
        <v>0.65268181818181814</v>
      </c>
      <c r="Z10" s="94">
        <v>36085</v>
      </c>
      <c r="AA10" s="94"/>
      <c r="AB10" s="98">
        <v>550000</v>
      </c>
      <c r="AC10" s="96">
        <f t="shared" ref="AC10:AC19" si="20">Z10/AB10</f>
        <v>6.5609090909090909E-2</v>
      </c>
      <c r="AD10" s="97">
        <v>356285</v>
      </c>
      <c r="AE10" s="97"/>
      <c r="AF10" s="98">
        <v>550000</v>
      </c>
      <c r="AG10" s="96">
        <f t="shared" ref="AG10:AG19" si="21">AD10/AF10</f>
        <v>0.64779090909090908</v>
      </c>
      <c r="AH10" s="97"/>
      <c r="AI10" s="97"/>
      <c r="AJ10" s="98"/>
      <c r="AK10" s="96" t="e">
        <f t="shared" ref="AK10:AK19" si="22">AH10/AJ10</f>
        <v>#DIV/0!</v>
      </c>
      <c r="AL10" s="97"/>
      <c r="AM10" s="97"/>
      <c r="AN10" s="98"/>
      <c r="AO10" s="96" t="e">
        <f t="shared" ref="AO10:AO19" si="23">AL10/AN10</f>
        <v>#DIV/0!</v>
      </c>
      <c r="AP10" s="97"/>
      <c r="AQ10" s="97"/>
      <c r="AR10" s="98"/>
      <c r="AS10" s="96" t="e">
        <f t="shared" ref="AS10:AS19" si="24">AP10/AR10</f>
        <v>#DIV/0!</v>
      </c>
      <c r="AT10" s="97"/>
      <c r="AU10" s="97"/>
      <c r="AV10" s="98"/>
      <c r="AW10" s="96" t="e">
        <f t="shared" ref="AW10:AW19" si="25">AT10/AV10</f>
        <v>#DIV/0!</v>
      </c>
      <c r="AX10" s="97"/>
      <c r="AY10" s="97"/>
      <c r="AZ10" s="98"/>
      <c r="BA10" s="96" t="e">
        <f t="shared" ref="BA10:BA19" si="26">AX10/AZ10</f>
        <v>#DIV/0!</v>
      </c>
      <c r="BB10" s="97">
        <f t="shared" si="12"/>
        <v>1284685</v>
      </c>
      <c r="BC10" s="97">
        <f t="shared" si="12"/>
        <v>0</v>
      </c>
      <c r="BD10" s="98">
        <f t="shared" si="13"/>
        <v>3850000</v>
      </c>
      <c r="BE10" s="96">
        <f t="shared" si="14"/>
        <v>0.33368441558441558</v>
      </c>
      <c r="BF10" s="101">
        <f>BB10/7</f>
        <v>183526.42857142858</v>
      </c>
    </row>
    <row r="11" spans="1:66" ht="19.8">
      <c r="A11" s="69">
        <v>3</v>
      </c>
      <c r="B11" s="93" t="s">
        <v>128</v>
      </c>
      <c r="C11" s="55" t="s">
        <v>311</v>
      </c>
      <c r="D11" s="55" t="s">
        <v>312</v>
      </c>
      <c r="E11" s="57" t="s">
        <v>313</v>
      </c>
      <c r="F11" s="97">
        <v>601480</v>
      </c>
      <c r="G11" s="97"/>
      <c r="H11" s="95">
        <v>550000</v>
      </c>
      <c r="I11" s="96">
        <f t="shared" si="16"/>
        <v>1.0935999999999999</v>
      </c>
      <c r="J11" s="94">
        <v>348805</v>
      </c>
      <c r="K11" s="94"/>
      <c r="L11" s="98">
        <v>550000</v>
      </c>
      <c r="M11" s="96">
        <f t="shared" si="17"/>
        <v>0.63419090909090914</v>
      </c>
      <c r="N11" s="94">
        <v>366725</v>
      </c>
      <c r="O11" s="94"/>
      <c r="P11" s="99">
        <v>550000</v>
      </c>
      <c r="Q11" s="100">
        <f t="shared" si="18"/>
        <v>0.66677272727272729</v>
      </c>
      <c r="R11" s="94">
        <v>649350</v>
      </c>
      <c r="S11" s="94"/>
      <c r="T11" s="99">
        <v>550000</v>
      </c>
      <c r="U11" s="100">
        <v>1.1806363636363637</v>
      </c>
      <c r="V11" s="94">
        <v>534785</v>
      </c>
      <c r="W11" s="94"/>
      <c r="X11" s="99">
        <v>600000</v>
      </c>
      <c r="Y11" s="100">
        <f t="shared" si="19"/>
        <v>0.89130833333333337</v>
      </c>
      <c r="Z11" s="94">
        <v>430000</v>
      </c>
      <c r="AA11" s="94"/>
      <c r="AB11" s="98">
        <v>600000</v>
      </c>
      <c r="AC11" s="96">
        <f t="shared" si="20"/>
        <v>0.71666666666666667</v>
      </c>
      <c r="AD11" s="97">
        <v>333330</v>
      </c>
      <c r="AE11" s="97"/>
      <c r="AF11" s="98">
        <v>550000</v>
      </c>
      <c r="AG11" s="96">
        <f t="shared" si="21"/>
        <v>0.6060545454545454</v>
      </c>
      <c r="AH11" s="97"/>
      <c r="AI11" s="97"/>
      <c r="AJ11" s="98"/>
      <c r="AK11" s="96" t="e">
        <f t="shared" si="22"/>
        <v>#DIV/0!</v>
      </c>
      <c r="AL11" s="97"/>
      <c r="AM11" s="97"/>
      <c r="AN11" s="98"/>
      <c r="AO11" s="96" t="e">
        <f t="shared" si="23"/>
        <v>#DIV/0!</v>
      </c>
      <c r="AP11" s="97"/>
      <c r="AQ11" s="97"/>
      <c r="AR11" s="98"/>
      <c r="AS11" s="96" t="e">
        <f t="shared" si="24"/>
        <v>#DIV/0!</v>
      </c>
      <c r="AT11" s="97"/>
      <c r="AU11" s="97"/>
      <c r="AV11" s="98"/>
      <c r="AW11" s="96" t="e">
        <f t="shared" si="25"/>
        <v>#DIV/0!</v>
      </c>
      <c r="AX11" s="97"/>
      <c r="AY11" s="97"/>
      <c r="AZ11" s="98"/>
      <c r="BA11" s="96" t="e">
        <f t="shared" si="26"/>
        <v>#DIV/0!</v>
      </c>
      <c r="BB11" s="97">
        <f t="shared" si="12"/>
        <v>3264475</v>
      </c>
      <c r="BC11" s="97">
        <f t="shared" si="12"/>
        <v>0</v>
      </c>
      <c r="BD11" s="98">
        <f t="shared" si="13"/>
        <v>3950000</v>
      </c>
      <c r="BE11" s="96">
        <f t="shared" si="14"/>
        <v>0.82644936708860761</v>
      </c>
      <c r="BF11" s="101">
        <f>BB11/7</f>
        <v>466353.57142857142</v>
      </c>
    </row>
    <row r="12" spans="1:66" ht="19.8">
      <c r="A12" s="69">
        <v>4</v>
      </c>
      <c r="B12" s="93" t="s">
        <v>128</v>
      </c>
      <c r="C12" s="55" t="s">
        <v>314</v>
      </c>
      <c r="D12" s="55" t="s">
        <v>315</v>
      </c>
      <c r="E12" s="57" t="s">
        <v>316</v>
      </c>
      <c r="F12" s="97">
        <v>1362960</v>
      </c>
      <c r="G12" s="97"/>
      <c r="H12" s="95">
        <v>1100000</v>
      </c>
      <c r="I12" s="96">
        <f t="shared" si="16"/>
        <v>1.2390545454545454</v>
      </c>
      <c r="J12" s="94">
        <v>302505</v>
      </c>
      <c r="K12" s="94"/>
      <c r="L12" s="98">
        <v>1200000</v>
      </c>
      <c r="M12" s="96">
        <f t="shared" si="17"/>
        <v>0.25208750000000002</v>
      </c>
      <c r="N12" s="94">
        <v>1612055</v>
      </c>
      <c r="O12" s="94"/>
      <c r="P12" s="99">
        <v>1100000</v>
      </c>
      <c r="Q12" s="100">
        <f t="shared" si="18"/>
        <v>1.4655045454545454</v>
      </c>
      <c r="R12" s="94">
        <v>1334810</v>
      </c>
      <c r="S12" s="94"/>
      <c r="T12" s="99">
        <v>1300000</v>
      </c>
      <c r="U12" s="100">
        <v>1.026776923076923</v>
      </c>
      <c r="V12" s="94">
        <v>1833460</v>
      </c>
      <c r="W12" s="94"/>
      <c r="X12" s="99">
        <v>1300000</v>
      </c>
      <c r="Y12" s="100">
        <f t="shared" si="19"/>
        <v>1.4103538461538461</v>
      </c>
      <c r="Z12" s="94">
        <v>1641900</v>
      </c>
      <c r="AA12" s="94"/>
      <c r="AB12" s="98">
        <v>1200000</v>
      </c>
      <c r="AC12" s="96">
        <f t="shared" si="20"/>
        <v>1.36825</v>
      </c>
      <c r="AD12" s="97">
        <v>1684155</v>
      </c>
      <c r="AE12" s="97"/>
      <c r="AF12" s="98">
        <v>1300000</v>
      </c>
      <c r="AG12" s="96">
        <f t="shared" si="21"/>
        <v>1.2955038461538462</v>
      </c>
      <c r="AH12" s="97"/>
      <c r="AI12" s="97"/>
      <c r="AJ12" s="98"/>
      <c r="AK12" s="96" t="e">
        <f t="shared" si="22"/>
        <v>#DIV/0!</v>
      </c>
      <c r="AL12" s="97"/>
      <c r="AM12" s="97"/>
      <c r="AN12" s="98"/>
      <c r="AO12" s="96" t="e">
        <f t="shared" si="23"/>
        <v>#DIV/0!</v>
      </c>
      <c r="AP12" s="97"/>
      <c r="AQ12" s="97"/>
      <c r="AR12" s="98"/>
      <c r="AS12" s="96" t="e">
        <f t="shared" si="24"/>
        <v>#DIV/0!</v>
      </c>
      <c r="AT12" s="97"/>
      <c r="AU12" s="97"/>
      <c r="AV12" s="98"/>
      <c r="AW12" s="96" t="e">
        <f t="shared" si="25"/>
        <v>#DIV/0!</v>
      </c>
      <c r="AX12" s="97"/>
      <c r="AY12" s="97"/>
      <c r="AZ12" s="98"/>
      <c r="BA12" s="96" t="e">
        <f t="shared" si="26"/>
        <v>#DIV/0!</v>
      </c>
      <c r="BB12" s="97">
        <f t="shared" si="12"/>
        <v>9771845</v>
      </c>
      <c r="BC12" s="97">
        <f t="shared" si="12"/>
        <v>0</v>
      </c>
      <c r="BD12" s="98">
        <f t="shared" si="13"/>
        <v>8500000</v>
      </c>
      <c r="BE12" s="96">
        <f t="shared" si="14"/>
        <v>1.1496288235294119</v>
      </c>
      <c r="BF12" s="101">
        <f>BB12/7</f>
        <v>1395977.857142857</v>
      </c>
    </row>
    <row r="13" spans="1:66" ht="19.8">
      <c r="A13" s="69">
        <v>5</v>
      </c>
      <c r="B13" s="93" t="s">
        <v>128</v>
      </c>
      <c r="C13" s="55" t="s">
        <v>317</v>
      </c>
      <c r="D13" s="55" t="s">
        <v>318</v>
      </c>
      <c r="E13" s="57" t="s">
        <v>319</v>
      </c>
      <c r="F13" s="97"/>
      <c r="G13" s="97"/>
      <c r="H13" s="95"/>
      <c r="I13" s="96"/>
      <c r="J13" s="94"/>
      <c r="K13" s="94"/>
      <c r="L13" s="98"/>
      <c r="M13" s="96"/>
      <c r="N13" s="94"/>
      <c r="O13" s="94"/>
      <c r="P13" s="99"/>
      <c r="Q13" s="100"/>
      <c r="R13" s="94"/>
      <c r="S13" s="94"/>
      <c r="T13" s="99"/>
      <c r="U13" s="100"/>
      <c r="V13" s="94"/>
      <c r="W13" s="94"/>
      <c r="X13" s="99"/>
      <c r="Y13" s="100"/>
      <c r="Z13" s="94">
        <v>204040</v>
      </c>
      <c r="AA13" s="94"/>
      <c r="AB13" s="98">
        <v>531666</v>
      </c>
      <c r="AC13" s="96">
        <f t="shared" si="20"/>
        <v>0.38377477589313591</v>
      </c>
      <c r="AD13" s="97">
        <v>182045</v>
      </c>
      <c r="AE13" s="97"/>
      <c r="AF13" s="98">
        <v>550000</v>
      </c>
      <c r="AG13" s="96">
        <f t="shared" si="21"/>
        <v>0.33099090909090911</v>
      </c>
      <c r="AH13" s="97"/>
      <c r="AI13" s="97"/>
      <c r="AJ13" s="98"/>
      <c r="AK13" s="96"/>
      <c r="AL13" s="97"/>
      <c r="AM13" s="97"/>
      <c r="AN13" s="98"/>
      <c r="AO13" s="96"/>
      <c r="AP13" s="97"/>
      <c r="AQ13" s="97"/>
      <c r="AR13" s="98"/>
      <c r="AS13" s="96"/>
      <c r="AT13" s="97"/>
      <c r="AU13" s="97"/>
      <c r="AV13" s="98"/>
      <c r="AW13" s="96"/>
      <c r="AX13" s="97"/>
      <c r="AY13" s="97"/>
      <c r="AZ13" s="98"/>
      <c r="BA13" s="96"/>
      <c r="BB13" s="97">
        <f t="shared" si="12"/>
        <v>386085</v>
      </c>
      <c r="BC13" s="97">
        <f t="shared" si="12"/>
        <v>0</v>
      </c>
      <c r="BD13" s="98">
        <f t="shared" si="13"/>
        <v>1081666</v>
      </c>
      <c r="BE13" s="96">
        <f t="shared" si="14"/>
        <v>0.35693550504499538</v>
      </c>
      <c r="BF13" s="101">
        <f>BB13/2</f>
        <v>193042.5</v>
      </c>
    </row>
    <row r="14" spans="1:66" ht="19.8">
      <c r="A14" s="69">
        <v>6</v>
      </c>
      <c r="B14" s="93" t="s">
        <v>128</v>
      </c>
      <c r="C14" s="55" t="s">
        <v>320</v>
      </c>
      <c r="D14" s="55" t="s">
        <v>321</v>
      </c>
      <c r="E14" s="57" t="s">
        <v>322</v>
      </c>
      <c r="F14" s="97"/>
      <c r="G14" s="97"/>
      <c r="H14" s="95"/>
      <c r="I14" s="96"/>
      <c r="J14" s="94"/>
      <c r="K14" s="94"/>
      <c r="L14" s="98"/>
      <c r="M14" s="96"/>
      <c r="N14" s="94"/>
      <c r="O14" s="94"/>
      <c r="P14" s="99"/>
      <c r="Q14" s="100"/>
      <c r="R14" s="94"/>
      <c r="S14" s="94"/>
      <c r="T14" s="99"/>
      <c r="U14" s="100"/>
      <c r="V14" s="94"/>
      <c r="W14" s="94"/>
      <c r="X14" s="99"/>
      <c r="Y14" s="100"/>
      <c r="Z14" s="94"/>
      <c r="AA14" s="94"/>
      <c r="AB14" s="98"/>
      <c r="AC14" s="96"/>
      <c r="AD14" s="97">
        <v>0</v>
      </c>
      <c r="AE14" s="97"/>
      <c r="AF14" s="98">
        <v>283870</v>
      </c>
      <c r="AG14" s="96">
        <f t="shared" si="21"/>
        <v>0</v>
      </c>
      <c r="AH14" s="97"/>
      <c r="AI14" s="97"/>
      <c r="AJ14" s="98"/>
      <c r="AK14" s="96"/>
      <c r="AL14" s="97"/>
      <c r="AM14" s="97"/>
      <c r="AN14" s="98"/>
      <c r="AO14" s="96"/>
      <c r="AP14" s="97"/>
      <c r="AQ14" s="97"/>
      <c r="AR14" s="98"/>
      <c r="AS14" s="96"/>
      <c r="AT14" s="97"/>
      <c r="AU14" s="97"/>
      <c r="AV14" s="98"/>
      <c r="AW14" s="96"/>
      <c r="AX14" s="97"/>
      <c r="AY14" s="97"/>
      <c r="AZ14" s="98"/>
      <c r="BA14" s="96"/>
      <c r="BB14" s="97">
        <f t="shared" si="12"/>
        <v>0</v>
      </c>
      <c r="BC14" s="97">
        <f t="shared" si="12"/>
        <v>0</v>
      </c>
      <c r="BD14" s="98">
        <f t="shared" si="13"/>
        <v>283870</v>
      </c>
      <c r="BE14" s="96">
        <f t="shared" si="14"/>
        <v>0</v>
      </c>
      <c r="BF14" s="101">
        <f>BB14/1</f>
        <v>0</v>
      </c>
    </row>
    <row r="15" spans="1:66" ht="19.8">
      <c r="A15" s="69">
        <v>7</v>
      </c>
      <c r="B15" s="93" t="s">
        <v>128</v>
      </c>
      <c r="C15" s="55" t="s">
        <v>323</v>
      </c>
      <c r="D15" s="55" t="s">
        <v>324</v>
      </c>
      <c r="E15" s="57" t="s">
        <v>325</v>
      </c>
      <c r="F15" s="97">
        <v>43085</v>
      </c>
      <c r="G15" s="97"/>
      <c r="H15" s="95">
        <v>550000</v>
      </c>
      <c r="I15" s="96">
        <f t="shared" si="16"/>
        <v>7.8336363636363635E-2</v>
      </c>
      <c r="J15" s="94">
        <v>37585</v>
      </c>
      <c r="K15" s="94"/>
      <c r="L15" s="98">
        <v>550000</v>
      </c>
      <c r="M15" s="96">
        <f t="shared" si="17"/>
        <v>6.833636363636364E-2</v>
      </c>
      <c r="N15" s="94">
        <v>114870</v>
      </c>
      <c r="O15" s="94"/>
      <c r="P15" s="99">
        <v>550000</v>
      </c>
      <c r="Q15" s="100">
        <f t="shared" si="18"/>
        <v>0.20885454545454546</v>
      </c>
      <c r="R15" s="94">
        <v>49990</v>
      </c>
      <c r="S15" s="94"/>
      <c r="T15" s="99">
        <v>550000</v>
      </c>
      <c r="U15" s="100">
        <v>9.0890909090909092E-2</v>
      </c>
      <c r="V15" s="94">
        <v>511985</v>
      </c>
      <c r="W15" s="94"/>
      <c r="X15" s="99">
        <v>550000</v>
      </c>
      <c r="Y15" s="100">
        <f t="shared" si="19"/>
        <v>0.93088181818181814</v>
      </c>
      <c r="Z15" s="94">
        <v>25390</v>
      </c>
      <c r="AA15" s="94"/>
      <c r="AB15" s="98">
        <v>550000</v>
      </c>
      <c r="AC15" s="96">
        <f t="shared" si="20"/>
        <v>4.6163636363636365E-2</v>
      </c>
      <c r="AD15" s="97">
        <v>29390</v>
      </c>
      <c r="AE15" s="97"/>
      <c r="AF15" s="98">
        <v>550000</v>
      </c>
      <c r="AG15" s="96">
        <f t="shared" si="21"/>
        <v>5.3436363636363636E-2</v>
      </c>
      <c r="AH15" s="97"/>
      <c r="AI15" s="97"/>
      <c r="AJ15" s="98"/>
      <c r="AK15" s="96" t="e">
        <f t="shared" si="22"/>
        <v>#DIV/0!</v>
      </c>
      <c r="AL15" s="97"/>
      <c r="AM15" s="97"/>
      <c r="AN15" s="98"/>
      <c r="AO15" s="96" t="e">
        <f t="shared" si="23"/>
        <v>#DIV/0!</v>
      </c>
      <c r="AP15" s="97"/>
      <c r="AQ15" s="97"/>
      <c r="AR15" s="98"/>
      <c r="AS15" s="96" t="e">
        <f t="shared" si="24"/>
        <v>#DIV/0!</v>
      </c>
      <c r="AT15" s="97"/>
      <c r="AU15" s="97"/>
      <c r="AV15" s="98"/>
      <c r="AW15" s="96" t="e">
        <f t="shared" si="25"/>
        <v>#DIV/0!</v>
      </c>
      <c r="AX15" s="97"/>
      <c r="AY15" s="97"/>
      <c r="AZ15" s="98"/>
      <c r="BA15" s="96" t="e">
        <f t="shared" si="26"/>
        <v>#DIV/0!</v>
      </c>
      <c r="BB15" s="97">
        <f t="shared" si="12"/>
        <v>812295</v>
      </c>
      <c r="BC15" s="97">
        <f t="shared" si="12"/>
        <v>0</v>
      </c>
      <c r="BD15" s="98">
        <f t="shared" si="13"/>
        <v>3850000</v>
      </c>
      <c r="BE15" s="96">
        <f t="shared" si="14"/>
        <v>0.21098571428571428</v>
      </c>
      <c r="BF15" s="101">
        <f>BB15/7</f>
        <v>116042.14285714286</v>
      </c>
    </row>
    <row r="16" spans="1:66" ht="19.8">
      <c r="A16" s="69">
        <v>8</v>
      </c>
      <c r="B16" s="93" t="s">
        <v>128</v>
      </c>
      <c r="C16" s="55" t="s">
        <v>326</v>
      </c>
      <c r="D16" s="55" t="s">
        <v>327</v>
      </c>
      <c r="E16" s="57" t="s">
        <v>55</v>
      </c>
      <c r="F16" s="97">
        <v>52580</v>
      </c>
      <c r="G16" s="97"/>
      <c r="H16" s="95">
        <v>550000</v>
      </c>
      <c r="I16" s="96">
        <f t="shared" si="16"/>
        <v>9.5600000000000004E-2</v>
      </c>
      <c r="J16" s="94">
        <v>374255</v>
      </c>
      <c r="K16" s="94"/>
      <c r="L16" s="98">
        <v>550000</v>
      </c>
      <c r="M16" s="96">
        <f t="shared" si="17"/>
        <v>0.68046363636363638</v>
      </c>
      <c r="N16" s="94">
        <v>16195</v>
      </c>
      <c r="O16" s="94"/>
      <c r="P16" s="99">
        <v>550000</v>
      </c>
      <c r="Q16" s="100">
        <f t="shared" si="18"/>
        <v>2.9445454545454545E-2</v>
      </c>
      <c r="R16" s="94">
        <v>83880</v>
      </c>
      <c r="S16" s="94"/>
      <c r="T16" s="99">
        <v>550000</v>
      </c>
      <c r="U16" s="100">
        <v>0.1525090909090909</v>
      </c>
      <c r="V16" s="94">
        <v>128265</v>
      </c>
      <c r="W16" s="94"/>
      <c r="X16" s="99">
        <v>550000</v>
      </c>
      <c r="Y16" s="100">
        <f t="shared" si="19"/>
        <v>0.23320909090909092</v>
      </c>
      <c r="Z16" s="94">
        <v>209745</v>
      </c>
      <c r="AA16" s="94"/>
      <c r="AB16" s="98">
        <v>550000</v>
      </c>
      <c r="AC16" s="96">
        <f t="shared" si="20"/>
        <v>0.38135454545454545</v>
      </c>
      <c r="AD16" s="97">
        <v>105570</v>
      </c>
      <c r="AE16" s="97"/>
      <c r="AF16" s="98">
        <v>550000</v>
      </c>
      <c r="AG16" s="96">
        <f t="shared" si="21"/>
        <v>0.19194545454545456</v>
      </c>
      <c r="AH16" s="97"/>
      <c r="AI16" s="97"/>
      <c r="AJ16" s="98"/>
      <c r="AK16" s="96" t="e">
        <f t="shared" si="22"/>
        <v>#DIV/0!</v>
      </c>
      <c r="AL16" s="97"/>
      <c r="AM16" s="97"/>
      <c r="AN16" s="98"/>
      <c r="AO16" s="96" t="e">
        <f t="shared" si="23"/>
        <v>#DIV/0!</v>
      </c>
      <c r="AP16" s="97"/>
      <c r="AQ16" s="97"/>
      <c r="AR16" s="98"/>
      <c r="AS16" s="96" t="e">
        <f t="shared" si="24"/>
        <v>#DIV/0!</v>
      </c>
      <c r="AT16" s="97"/>
      <c r="AU16" s="97"/>
      <c r="AV16" s="98"/>
      <c r="AW16" s="96" t="e">
        <f t="shared" si="25"/>
        <v>#DIV/0!</v>
      </c>
      <c r="AX16" s="97"/>
      <c r="AY16" s="97"/>
      <c r="AZ16" s="98"/>
      <c r="BA16" s="96" t="e">
        <f t="shared" si="26"/>
        <v>#DIV/0!</v>
      </c>
      <c r="BB16" s="97">
        <f t="shared" si="12"/>
        <v>970490</v>
      </c>
      <c r="BC16" s="97">
        <f t="shared" si="12"/>
        <v>0</v>
      </c>
      <c r="BD16" s="98">
        <f t="shared" si="13"/>
        <v>3850000</v>
      </c>
      <c r="BE16" s="96">
        <f t="shared" si="14"/>
        <v>0.25207532467532467</v>
      </c>
      <c r="BF16" s="101">
        <f>BB16/7</f>
        <v>138641.42857142858</v>
      </c>
    </row>
    <row r="17" spans="1:58" ht="19.8">
      <c r="A17" s="69">
        <v>9</v>
      </c>
      <c r="B17" s="93" t="s">
        <v>128</v>
      </c>
      <c r="C17" s="55" t="s">
        <v>328</v>
      </c>
      <c r="D17" s="55" t="s">
        <v>329</v>
      </c>
      <c r="E17" s="57" t="s">
        <v>330</v>
      </c>
      <c r="F17" s="97">
        <v>540920</v>
      </c>
      <c r="G17" s="97"/>
      <c r="H17" s="95">
        <v>1800000</v>
      </c>
      <c r="I17" s="96">
        <f t="shared" si="16"/>
        <v>0.30051111111111112</v>
      </c>
      <c r="J17" s="94">
        <v>1390320</v>
      </c>
      <c r="K17" s="94"/>
      <c r="L17" s="98">
        <v>1600000</v>
      </c>
      <c r="M17" s="96">
        <f t="shared" si="17"/>
        <v>0.86895</v>
      </c>
      <c r="N17" s="94">
        <v>1620815</v>
      </c>
      <c r="O17" s="94"/>
      <c r="P17" s="99">
        <v>1600000</v>
      </c>
      <c r="Q17" s="100">
        <f t="shared" si="18"/>
        <v>1.013009375</v>
      </c>
      <c r="R17" s="94">
        <v>264935</v>
      </c>
      <c r="S17" s="94"/>
      <c r="T17" s="99">
        <v>1600000</v>
      </c>
      <c r="U17" s="100">
        <v>0.16558437500000001</v>
      </c>
      <c r="V17" s="94">
        <v>1635940</v>
      </c>
      <c r="W17" s="94"/>
      <c r="X17" s="99">
        <v>1600000</v>
      </c>
      <c r="Y17" s="100">
        <f t="shared" si="19"/>
        <v>1.0224625000000001</v>
      </c>
      <c r="Z17" s="94">
        <v>2358395</v>
      </c>
      <c r="AA17" s="94"/>
      <c r="AB17" s="98">
        <v>1400000</v>
      </c>
      <c r="AC17" s="96">
        <f t="shared" si="20"/>
        <v>1.6845678571428571</v>
      </c>
      <c r="AD17" s="97">
        <v>1444290</v>
      </c>
      <c r="AE17" s="97"/>
      <c r="AF17" s="98">
        <v>1400000</v>
      </c>
      <c r="AG17" s="96">
        <f t="shared" si="21"/>
        <v>1.0316357142857142</v>
      </c>
      <c r="AH17" s="97"/>
      <c r="AI17" s="97"/>
      <c r="AJ17" s="98"/>
      <c r="AK17" s="96" t="e">
        <f t="shared" si="22"/>
        <v>#DIV/0!</v>
      </c>
      <c r="AL17" s="97"/>
      <c r="AM17" s="97"/>
      <c r="AN17" s="98"/>
      <c r="AO17" s="96" t="e">
        <f t="shared" si="23"/>
        <v>#DIV/0!</v>
      </c>
      <c r="AP17" s="97"/>
      <c r="AQ17" s="97"/>
      <c r="AR17" s="98"/>
      <c r="AS17" s="96" t="e">
        <f t="shared" si="24"/>
        <v>#DIV/0!</v>
      </c>
      <c r="AT17" s="97"/>
      <c r="AU17" s="97"/>
      <c r="AV17" s="98"/>
      <c r="AW17" s="96" t="e">
        <f t="shared" si="25"/>
        <v>#DIV/0!</v>
      </c>
      <c r="AX17" s="97"/>
      <c r="AY17" s="97"/>
      <c r="AZ17" s="98"/>
      <c r="BA17" s="96" t="e">
        <f t="shared" si="26"/>
        <v>#DIV/0!</v>
      </c>
      <c r="BB17" s="97">
        <f t="shared" si="12"/>
        <v>9255615</v>
      </c>
      <c r="BC17" s="97">
        <f t="shared" si="12"/>
        <v>0</v>
      </c>
      <c r="BD17" s="98">
        <f t="shared" si="13"/>
        <v>11000000</v>
      </c>
      <c r="BE17" s="96">
        <f t="shared" si="14"/>
        <v>0.84141954545454545</v>
      </c>
      <c r="BF17" s="101">
        <f>BB17/7</f>
        <v>1322230.7142857143</v>
      </c>
    </row>
    <row r="18" spans="1:58" ht="19.8" hidden="1">
      <c r="A18" s="69"/>
      <c r="B18" s="93" t="s">
        <v>128</v>
      </c>
      <c r="C18" s="55" t="s">
        <v>331</v>
      </c>
      <c r="D18" s="55" t="s">
        <v>318</v>
      </c>
      <c r="E18" s="57" t="s">
        <v>332</v>
      </c>
      <c r="F18" s="97">
        <v>21390</v>
      </c>
      <c r="G18" s="97"/>
      <c r="H18" s="95">
        <v>550000</v>
      </c>
      <c r="I18" s="96">
        <f t="shared" si="16"/>
        <v>3.8890909090909094E-2</v>
      </c>
      <c r="J18" s="94">
        <v>0</v>
      </c>
      <c r="K18" s="94"/>
      <c r="L18" s="98">
        <v>550000</v>
      </c>
      <c r="M18" s="96">
        <f t="shared" si="17"/>
        <v>0</v>
      </c>
      <c r="N18" s="94">
        <v>33885</v>
      </c>
      <c r="O18" s="94"/>
      <c r="P18" s="99">
        <v>550000</v>
      </c>
      <c r="Q18" s="100">
        <f t="shared" si="18"/>
        <v>6.1609090909090912E-2</v>
      </c>
      <c r="R18" s="94">
        <v>69885</v>
      </c>
      <c r="S18" s="94"/>
      <c r="T18" s="99">
        <v>550000</v>
      </c>
      <c r="U18" s="100">
        <v>0.12706363636363635</v>
      </c>
      <c r="V18" s="94">
        <v>0</v>
      </c>
      <c r="W18" s="94"/>
      <c r="X18" s="99">
        <v>550000</v>
      </c>
      <c r="Y18" s="100">
        <f t="shared" si="19"/>
        <v>0</v>
      </c>
      <c r="Z18" s="94"/>
      <c r="AA18" s="94"/>
      <c r="AB18" s="98"/>
      <c r="AC18" s="96" t="e">
        <f t="shared" si="20"/>
        <v>#DIV/0!</v>
      </c>
      <c r="AD18" s="97"/>
      <c r="AE18" s="97"/>
      <c r="AF18" s="98"/>
      <c r="AG18" s="96" t="e">
        <f t="shared" si="21"/>
        <v>#DIV/0!</v>
      </c>
      <c r="AH18" s="97"/>
      <c r="AI18" s="97"/>
      <c r="AJ18" s="98"/>
      <c r="AK18" s="96" t="e">
        <f t="shared" si="22"/>
        <v>#DIV/0!</v>
      </c>
      <c r="AL18" s="97"/>
      <c r="AM18" s="97"/>
      <c r="AN18" s="98"/>
      <c r="AO18" s="96" t="e">
        <f t="shared" si="23"/>
        <v>#DIV/0!</v>
      </c>
      <c r="AP18" s="97"/>
      <c r="AQ18" s="97"/>
      <c r="AR18" s="98"/>
      <c r="AS18" s="96" t="e">
        <f t="shared" si="24"/>
        <v>#DIV/0!</v>
      </c>
      <c r="AT18" s="97"/>
      <c r="AU18" s="97"/>
      <c r="AV18" s="98"/>
      <c r="AW18" s="96" t="e">
        <f t="shared" si="25"/>
        <v>#DIV/0!</v>
      </c>
      <c r="AX18" s="97"/>
      <c r="AY18" s="97"/>
      <c r="AZ18" s="98"/>
      <c r="BA18" s="96" t="e">
        <f t="shared" si="26"/>
        <v>#DIV/0!</v>
      </c>
      <c r="BB18" s="97">
        <f t="shared" si="12"/>
        <v>125160</v>
      </c>
      <c r="BC18" s="97">
        <f t="shared" si="12"/>
        <v>0</v>
      </c>
      <c r="BD18" s="98">
        <f t="shared" si="13"/>
        <v>2750000</v>
      </c>
      <c r="BE18" s="96">
        <f t="shared" si="14"/>
        <v>4.5512727272727274E-2</v>
      </c>
      <c r="BF18" s="101">
        <f t="shared" ref="BF18" si="27">BB18/5</f>
        <v>25032</v>
      </c>
    </row>
    <row r="19" spans="1:58" ht="19.8">
      <c r="A19" s="69">
        <v>9</v>
      </c>
      <c r="B19" s="93" t="s">
        <v>128</v>
      </c>
      <c r="C19" s="55" t="s">
        <v>333</v>
      </c>
      <c r="D19" s="55" t="s">
        <v>334</v>
      </c>
      <c r="E19" s="57" t="s">
        <v>335</v>
      </c>
      <c r="F19" s="97">
        <v>0</v>
      </c>
      <c r="G19" s="97"/>
      <c r="H19" s="95">
        <v>550000</v>
      </c>
      <c r="I19" s="96">
        <f t="shared" si="16"/>
        <v>0</v>
      </c>
      <c r="J19" s="94">
        <v>57990</v>
      </c>
      <c r="K19" s="94"/>
      <c r="L19" s="98">
        <v>550000</v>
      </c>
      <c r="M19" s="96">
        <f t="shared" si="17"/>
        <v>0.10543636363636363</v>
      </c>
      <c r="N19" s="94">
        <v>58695</v>
      </c>
      <c r="O19" s="94"/>
      <c r="P19" s="99">
        <v>550000</v>
      </c>
      <c r="Q19" s="100">
        <f t="shared" si="18"/>
        <v>0.10671818181818182</v>
      </c>
      <c r="R19" s="94">
        <v>0</v>
      </c>
      <c r="S19" s="94"/>
      <c r="T19" s="99">
        <v>550000</v>
      </c>
      <c r="U19" s="100">
        <v>0</v>
      </c>
      <c r="V19" s="94">
        <v>0</v>
      </c>
      <c r="W19" s="94"/>
      <c r="X19" s="99">
        <v>550000</v>
      </c>
      <c r="Y19" s="100">
        <f t="shared" si="19"/>
        <v>0</v>
      </c>
      <c r="Z19" s="94">
        <v>91410</v>
      </c>
      <c r="AA19" s="94"/>
      <c r="AB19" s="98">
        <v>550000</v>
      </c>
      <c r="AC19" s="96">
        <f t="shared" si="20"/>
        <v>0.16619999999999999</v>
      </c>
      <c r="AD19" s="97">
        <v>0</v>
      </c>
      <c r="AE19" s="97"/>
      <c r="AF19" s="98">
        <v>550000</v>
      </c>
      <c r="AG19" s="96">
        <f t="shared" si="21"/>
        <v>0</v>
      </c>
      <c r="AH19" s="97"/>
      <c r="AI19" s="97"/>
      <c r="AJ19" s="98"/>
      <c r="AK19" s="96" t="e">
        <f t="shared" si="22"/>
        <v>#DIV/0!</v>
      </c>
      <c r="AL19" s="97"/>
      <c r="AM19" s="97"/>
      <c r="AN19" s="98"/>
      <c r="AO19" s="96" t="e">
        <f t="shared" si="23"/>
        <v>#DIV/0!</v>
      </c>
      <c r="AP19" s="97"/>
      <c r="AQ19" s="97"/>
      <c r="AR19" s="98"/>
      <c r="AS19" s="96" t="e">
        <f t="shared" si="24"/>
        <v>#DIV/0!</v>
      </c>
      <c r="AT19" s="97"/>
      <c r="AU19" s="97"/>
      <c r="AV19" s="98"/>
      <c r="AW19" s="96" t="e">
        <f t="shared" si="25"/>
        <v>#DIV/0!</v>
      </c>
      <c r="AX19" s="97"/>
      <c r="AY19" s="97"/>
      <c r="AZ19" s="98"/>
      <c r="BA19" s="96" t="e">
        <f t="shared" si="26"/>
        <v>#DIV/0!</v>
      </c>
      <c r="BB19" s="97">
        <f t="shared" si="12"/>
        <v>208095</v>
      </c>
      <c r="BC19" s="97">
        <f t="shared" si="12"/>
        <v>0</v>
      </c>
      <c r="BD19" s="98">
        <f t="shared" si="13"/>
        <v>3850000</v>
      </c>
      <c r="BE19" s="96">
        <f t="shared" si="14"/>
        <v>5.4050649350649349E-2</v>
      </c>
      <c r="BF19" s="101">
        <f>BB19/7</f>
        <v>29727.857142857141</v>
      </c>
    </row>
    <row r="20" spans="1:58" ht="24.9" customHeight="1">
      <c r="A20" s="69"/>
      <c r="B20" s="70" t="s">
        <v>272</v>
      </c>
      <c r="C20" s="71"/>
      <c r="D20" s="71"/>
      <c r="E20" s="72"/>
      <c r="F20" s="73">
        <f>SUM(F8:F19)</f>
        <v>3351405</v>
      </c>
      <c r="G20" s="73">
        <f>SUM(G8:G19)</f>
        <v>0</v>
      </c>
      <c r="H20" s="74">
        <f>SUM(H8:H19)</f>
        <v>6750000</v>
      </c>
      <c r="I20" s="75">
        <f>F20/H20</f>
        <v>0.49650444444444447</v>
      </c>
      <c r="J20" s="73">
        <f>SUM(J8:J19)</f>
        <v>2591825</v>
      </c>
      <c r="K20" s="73">
        <f>SUM(K8:K19)</f>
        <v>0</v>
      </c>
      <c r="L20" s="74">
        <f>SUM(L8:L19)</f>
        <v>6650000</v>
      </c>
      <c r="M20" s="75">
        <f>J20/L20</f>
        <v>0.3897481203007519</v>
      </c>
      <c r="N20" s="73">
        <f>SUM(N8:N19)</f>
        <v>3876715</v>
      </c>
      <c r="O20" s="73">
        <f>SUM(O8:O19)</f>
        <v>0</v>
      </c>
      <c r="P20" s="73">
        <f>SUM(P8:P19)</f>
        <v>6550000</v>
      </c>
      <c r="Q20" s="75">
        <f>N20/P20</f>
        <v>0.59186488549618321</v>
      </c>
      <c r="R20" s="73">
        <f>SUM(R8:R19)</f>
        <v>2590505</v>
      </c>
      <c r="S20" s="73"/>
      <c r="T20" s="73">
        <f>SUM(T8:T19)</f>
        <v>6750000</v>
      </c>
      <c r="U20" s="75">
        <f>R20/T20</f>
        <v>0.38377851851851852</v>
      </c>
      <c r="V20" s="73">
        <f>SUM(V8:V19)</f>
        <v>5414505</v>
      </c>
      <c r="W20" s="73"/>
      <c r="X20" s="73">
        <f>SUM(X8:X19)</f>
        <v>6800000</v>
      </c>
      <c r="Y20" s="75">
        <f>V20/X20</f>
        <v>0.79625073529411761</v>
      </c>
      <c r="Z20" s="73">
        <f>SUM(Z8:Z19)</f>
        <v>5061135</v>
      </c>
      <c r="AA20" s="73"/>
      <c r="AB20" s="73">
        <f>SUM(AB8:AB19)</f>
        <v>6481666</v>
      </c>
      <c r="AC20" s="75">
        <f>Z20/AB20</f>
        <v>0.78083859921199272</v>
      </c>
      <c r="AD20" s="73">
        <f>SUM(AD8:AD19)</f>
        <v>4188540</v>
      </c>
      <c r="AE20" s="73"/>
      <c r="AF20" s="73">
        <f>SUM(AF8:AF19)</f>
        <v>6833870</v>
      </c>
      <c r="AG20" s="75">
        <f>AD20/AF20</f>
        <v>0.61290893739564845</v>
      </c>
      <c r="AH20" s="73">
        <f>SUM(AH8:AH19)</f>
        <v>0</v>
      </c>
      <c r="AI20" s="73"/>
      <c r="AJ20" s="73">
        <f>SUM(AJ8:AJ19)</f>
        <v>0</v>
      </c>
      <c r="AK20" s="75" t="e">
        <f>AH20/AJ20</f>
        <v>#DIV/0!</v>
      </c>
      <c r="AL20" s="73">
        <f>SUM(AL8:AL19)</f>
        <v>0</v>
      </c>
      <c r="AM20" s="73"/>
      <c r="AN20" s="73">
        <f>SUM(AN8:AN19)</f>
        <v>0</v>
      </c>
      <c r="AO20" s="75" t="e">
        <f>AL20/AN20</f>
        <v>#DIV/0!</v>
      </c>
      <c r="AP20" s="73">
        <f>SUM(AP8:AP19)</f>
        <v>0</v>
      </c>
      <c r="AQ20" s="73"/>
      <c r="AR20" s="73">
        <f>SUM(AR8:AR19)</f>
        <v>0</v>
      </c>
      <c r="AS20" s="75" t="e">
        <f>AP20/AR20</f>
        <v>#DIV/0!</v>
      </c>
      <c r="AT20" s="73">
        <f>SUM(AT8:AT19)</f>
        <v>0</v>
      </c>
      <c r="AU20" s="73"/>
      <c r="AV20" s="73">
        <f>SUM(AV8:AV19)</f>
        <v>0</v>
      </c>
      <c r="AW20" s="75" t="e">
        <f>AT20/AV20</f>
        <v>#DIV/0!</v>
      </c>
      <c r="AX20" s="73">
        <f>SUM(AX8:AX19)</f>
        <v>0</v>
      </c>
      <c r="AY20" s="73"/>
      <c r="AZ20" s="73">
        <f>SUM(AZ8:AZ19)</f>
        <v>0</v>
      </c>
      <c r="BA20" s="75" t="e">
        <f>AX20/AZ20</f>
        <v>#DIV/0!</v>
      </c>
      <c r="BB20" s="73">
        <f>SUM(BB8:BB19)</f>
        <v>27074630</v>
      </c>
      <c r="BC20" s="73">
        <f>SUM(BC8:BC19)</f>
        <v>0</v>
      </c>
      <c r="BD20" s="74">
        <f>SUM(BD8:BD19)</f>
        <v>46815536</v>
      </c>
      <c r="BE20" s="75">
        <f>BB20/BD20</f>
        <v>0.57832575066533465</v>
      </c>
      <c r="BF20" s="73">
        <f>BB20/7</f>
        <v>3867804.2857142859</v>
      </c>
    </row>
    <row r="21" spans="1:58">
      <c r="F21" s="109"/>
      <c r="G21" s="109"/>
      <c r="H21" s="109"/>
    </row>
    <row r="22" spans="1:58">
      <c r="F22" s="109"/>
      <c r="G22" s="109"/>
      <c r="H22" s="109"/>
      <c r="I22" s="109"/>
    </row>
    <row r="23" spans="1:58">
      <c r="F23" s="109"/>
      <c r="G23" s="109"/>
      <c r="H23" s="109"/>
    </row>
    <row r="24" spans="1:58" ht="20.100000000000001" customHeight="1">
      <c r="C24" s="78" t="s">
        <v>273</v>
      </c>
      <c r="E24" s="79" t="s">
        <v>274</v>
      </c>
      <c r="F24" s="79"/>
      <c r="G24" s="80"/>
      <c r="BD24" s="79" t="s">
        <v>274</v>
      </c>
      <c r="BE24" s="79"/>
    </row>
    <row r="25" spans="1:58" ht="16.8">
      <c r="C25" s="78"/>
      <c r="E25" s="83"/>
      <c r="F25" s="84"/>
      <c r="G25" s="84"/>
      <c r="BD25" s="85"/>
      <c r="BE25" s="86"/>
    </row>
    <row r="26" spans="1:58" ht="20.100000000000001" customHeight="1">
      <c r="C26" s="87" t="s">
        <v>275</v>
      </c>
      <c r="E26" s="88" t="s">
        <v>276</v>
      </c>
      <c r="F26" s="89"/>
      <c r="G26" s="89"/>
      <c r="BD26" s="90" t="s">
        <v>277</v>
      </c>
      <c r="BE26" s="90"/>
      <c r="BF26" s="90"/>
    </row>
    <row r="27" spans="1:58" ht="20.100000000000001" customHeight="1">
      <c r="C27" s="91" t="s">
        <v>278</v>
      </c>
      <c r="E27" s="80" t="s">
        <v>279</v>
      </c>
      <c r="F27" s="80"/>
      <c r="G27" s="80"/>
      <c r="BD27" s="92" t="s">
        <v>280</v>
      </c>
      <c r="BE27" s="92"/>
      <c r="BF27" s="92"/>
    </row>
  </sheetData>
  <mergeCells count="26">
    <mergeCell ref="E24:F24"/>
    <mergeCell ref="BD24:BE24"/>
    <mergeCell ref="BD26:BF26"/>
    <mergeCell ref="BD27:BF27"/>
    <mergeCell ref="AP5:AS6"/>
    <mergeCell ref="AT5:AW6"/>
    <mergeCell ref="AX5:BA6"/>
    <mergeCell ref="BB5:BE6"/>
    <mergeCell ref="BF5:BF7"/>
    <mergeCell ref="B20:E20"/>
    <mergeCell ref="R5:U6"/>
    <mergeCell ref="V5:Y6"/>
    <mergeCell ref="Z5:AC6"/>
    <mergeCell ref="AD5:AG6"/>
    <mergeCell ref="AH5:AK6"/>
    <mergeCell ref="AL5:AO6"/>
    <mergeCell ref="BB2:BD2"/>
    <mergeCell ref="BB3:BE3"/>
    <mergeCell ref="C4:D4"/>
    <mergeCell ref="B5:B7"/>
    <mergeCell ref="C5:C7"/>
    <mergeCell ref="D5:D7"/>
    <mergeCell ref="E5:E7"/>
    <mergeCell ref="F5:I6"/>
    <mergeCell ref="J5:M6"/>
    <mergeCell ref="N5:Q6"/>
  </mergeCells>
  <pageMargins left="0.46" right="0.15748031496062992" top="0.6692913385826772" bottom="0.23622047244094491" header="0.78740157480314965" footer="0.19685039370078741"/>
  <pageSetup paperSize="9" scale="5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2"/>
  </sheetPr>
  <dimension ref="A1:BO94"/>
  <sheetViews>
    <sheetView tabSelected="1" view="pageBreakPreview" zoomScale="55" zoomScaleNormal="55" zoomScaleSheetLayoutView="55" workbookViewId="0">
      <selection activeCell="D41" sqref="D41"/>
    </sheetView>
  </sheetViews>
  <sheetFormatPr defaultColWidth="46.88671875" defaultRowHeight="16.8"/>
  <cols>
    <col min="1" max="1" width="4.33203125" style="321" customWidth="1"/>
    <col min="2" max="2" width="7.33203125" style="331" hidden="1" customWidth="1"/>
    <col min="3" max="3" width="53.5546875" style="329" customWidth="1"/>
    <col min="4" max="4" width="42.6640625" style="329" customWidth="1"/>
    <col min="5" max="5" width="21.109375" style="329" customWidth="1"/>
    <col min="6" max="7" width="18.109375" style="329" hidden="1" customWidth="1"/>
    <col min="8" max="8" width="17.44140625" style="332" hidden="1" customWidth="1"/>
    <col min="9" max="9" width="11" style="333" hidden="1" customWidth="1"/>
    <col min="10" max="10" width="18.88671875" style="334" hidden="1" customWidth="1"/>
    <col min="11" max="11" width="17.5546875" style="334" hidden="1" customWidth="1"/>
    <col min="12" max="12" width="18.88671875" style="335" hidden="1" customWidth="1"/>
    <col min="13" max="13" width="10.6640625" style="331" hidden="1" customWidth="1"/>
    <col min="14" max="14" width="20.109375" style="334" hidden="1" customWidth="1"/>
    <col min="15" max="15" width="16.88671875" style="334" hidden="1" customWidth="1"/>
    <col min="16" max="16" width="19.6640625" style="335" hidden="1" customWidth="1"/>
    <col min="17" max="17" width="11.44140625" style="329" hidden="1" customWidth="1"/>
    <col min="18" max="19" width="18.88671875" style="334" hidden="1" customWidth="1"/>
    <col min="20" max="20" width="18.88671875" style="335" hidden="1" customWidth="1"/>
    <col min="21" max="21" width="11.109375" style="329" hidden="1" customWidth="1"/>
    <col min="22" max="23" width="20.6640625" style="334" hidden="1" customWidth="1"/>
    <col min="24" max="24" width="19.109375" style="335" hidden="1" customWidth="1"/>
    <col min="25" max="25" width="10.88671875" style="331" hidden="1" customWidth="1"/>
    <col min="26" max="27" width="18.5546875" style="336" hidden="1" customWidth="1"/>
    <col min="28" max="28" width="19.44140625" style="337" hidden="1" customWidth="1"/>
    <col min="29" max="29" width="11.5546875" style="331" hidden="1" customWidth="1"/>
    <col min="30" max="30" width="17.5546875" style="336" customWidth="1"/>
    <col min="31" max="31" width="17.109375" style="337" customWidth="1"/>
    <col min="32" max="32" width="10.109375" style="329" customWidth="1"/>
    <col min="33" max="33" width="18.5546875" style="334" hidden="1" customWidth="1"/>
    <col min="34" max="34" width="17.109375" style="335" hidden="1" customWidth="1"/>
    <col min="35" max="35" width="11.6640625" style="329" hidden="1" customWidth="1"/>
    <col min="36" max="36" width="18.88671875" style="336" hidden="1" customWidth="1"/>
    <col min="37" max="37" width="17.33203125" style="337" hidden="1" customWidth="1"/>
    <col min="38" max="38" width="11.5546875" style="331" hidden="1" customWidth="1"/>
    <col min="39" max="39" width="17.44140625" style="336" hidden="1" customWidth="1"/>
    <col min="40" max="40" width="16.6640625" style="337" hidden="1" customWidth="1"/>
    <col min="41" max="41" width="11.109375" style="331" hidden="1" customWidth="1"/>
    <col min="42" max="42" width="19.88671875" style="336" hidden="1" customWidth="1"/>
    <col min="43" max="43" width="18.6640625" style="338" hidden="1" customWidth="1"/>
    <col min="44" max="44" width="11.109375" style="331" hidden="1" customWidth="1"/>
    <col min="45" max="45" width="18.109375" style="331" hidden="1" customWidth="1"/>
    <col min="46" max="46" width="16.109375" style="339" hidden="1" customWidth="1"/>
    <col min="47" max="47" width="10.44140625" style="331" hidden="1" customWidth="1"/>
    <col min="48" max="48" width="17.6640625" style="331" customWidth="1"/>
    <col min="49" max="49" width="17.33203125" style="339" customWidth="1"/>
    <col min="50" max="50" width="10.33203125" style="331" customWidth="1"/>
    <col min="51" max="51" width="20" style="331" customWidth="1"/>
    <col min="52" max="52" width="35.6640625" style="329" hidden="1" customWidth="1"/>
    <col min="53" max="53" width="37.33203125" style="329" hidden="1" customWidth="1"/>
    <col min="54" max="54" width="1.88671875" style="329" hidden="1" customWidth="1"/>
    <col min="55" max="55" width="21.88671875" style="340" hidden="1" customWidth="1"/>
    <col min="56" max="56" width="23.88671875" style="340" hidden="1" customWidth="1"/>
    <col min="57" max="57" width="26.6640625" style="336" hidden="1" customWidth="1"/>
    <col min="58" max="58" width="26.6640625" style="331" hidden="1" customWidth="1"/>
    <col min="59" max="59" width="20.109375" style="331" hidden="1" customWidth="1"/>
    <col min="60" max="60" width="17" style="329" customWidth="1"/>
    <col min="61" max="61" width="21.6640625" style="329" customWidth="1"/>
    <col min="62" max="62" width="33.109375" style="329" customWidth="1"/>
    <col min="63" max="256" width="46.88671875" style="329"/>
    <col min="257" max="257" width="4.33203125" style="329" customWidth="1"/>
    <col min="258" max="258" width="7.33203125" style="329" customWidth="1"/>
    <col min="259" max="259" width="53.5546875" style="329" customWidth="1"/>
    <col min="260" max="260" width="42.6640625" style="329" customWidth="1"/>
    <col min="261" max="261" width="21.109375" style="329" customWidth="1"/>
    <col min="262" max="262" width="18.109375" style="329" customWidth="1"/>
    <col min="263" max="263" width="0" style="329" hidden="1" customWidth="1"/>
    <col min="264" max="264" width="17.44140625" style="329" customWidth="1"/>
    <col min="265" max="265" width="11" style="329" customWidth="1"/>
    <col min="266" max="266" width="18.88671875" style="329" customWidth="1"/>
    <col min="267" max="267" width="0" style="329" hidden="1" customWidth="1"/>
    <col min="268" max="268" width="18.88671875" style="329" customWidth="1"/>
    <col min="269" max="269" width="10.6640625" style="329" customWidth="1"/>
    <col min="270" max="270" width="20.109375" style="329" customWidth="1"/>
    <col min="271" max="271" width="0" style="329" hidden="1" customWidth="1"/>
    <col min="272" max="272" width="19.6640625" style="329" customWidth="1"/>
    <col min="273" max="273" width="11.44140625" style="329" customWidth="1"/>
    <col min="274" max="274" width="18.88671875" style="329" customWidth="1"/>
    <col min="275" max="275" width="0" style="329" hidden="1" customWidth="1"/>
    <col min="276" max="276" width="18.88671875" style="329" customWidth="1"/>
    <col min="277" max="277" width="11.109375" style="329" customWidth="1"/>
    <col min="278" max="278" width="20.6640625" style="329" customWidth="1"/>
    <col min="279" max="279" width="0" style="329" hidden="1" customWidth="1"/>
    <col min="280" max="280" width="19.109375" style="329" customWidth="1"/>
    <col min="281" max="281" width="10.88671875" style="329" customWidth="1"/>
    <col min="282" max="282" width="18.5546875" style="329" customWidth="1"/>
    <col min="283" max="283" width="0" style="329" hidden="1" customWidth="1"/>
    <col min="284" max="284" width="19.44140625" style="329" customWidth="1"/>
    <col min="285" max="285" width="11.5546875" style="329" customWidth="1"/>
    <col min="286" max="303" width="0" style="329" hidden="1" customWidth="1"/>
    <col min="304" max="304" width="17.6640625" style="329" customWidth="1"/>
    <col min="305" max="305" width="17.33203125" style="329" customWidth="1"/>
    <col min="306" max="306" width="10.33203125" style="329" customWidth="1"/>
    <col min="307" max="307" width="20" style="329" customWidth="1"/>
    <col min="308" max="315" width="0" style="329" hidden="1" customWidth="1"/>
    <col min="316" max="316" width="17" style="329" customWidth="1"/>
    <col min="317" max="317" width="21.6640625" style="329" customWidth="1"/>
    <col min="318" max="318" width="33.109375" style="329" customWidth="1"/>
    <col min="319" max="512" width="46.88671875" style="329"/>
    <col min="513" max="513" width="4.33203125" style="329" customWidth="1"/>
    <col min="514" max="514" width="7.33203125" style="329" customWidth="1"/>
    <col min="515" max="515" width="53.5546875" style="329" customWidth="1"/>
    <col min="516" max="516" width="42.6640625" style="329" customWidth="1"/>
    <col min="517" max="517" width="21.109375" style="329" customWidth="1"/>
    <col min="518" max="518" width="18.109375" style="329" customWidth="1"/>
    <col min="519" max="519" width="0" style="329" hidden="1" customWidth="1"/>
    <col min="520" max="520" width="17.44140625" style="329" customWidth="1"/>
    <col min="521" max="521" width="11" style="329" customWidth="1"/>
    <col min="522" max="522" width="18.88671875" style="329" customWidth="1"/>
    <col min="523" max="523" width="0" style="329" hidden="1" customWidth="1"/>
    <col min="524" max="524" width="18.88671875" style="329" customWidth="1"/>
    <col min="525" max="525" width="10.6640625" style="329" customWidth="1"/>
    <col min="526" max="526" width="20.109375" style="329" customWidth="1"/>
    <col min="527" max="527" width="0" style="329" hidden="1" customWidth="1"/>
    <col min="528" max="528" width="19.6640625" style="329" customWidth="1"/>
    <col min="529" max="529" width="11.44140625" style="329" customWidth="1"/>
    <col min="530" max="530" width="18.88671875" style="329" customWidth="1"/>
    <col min="531" max="531" width="0" style="329" hidden="1" customWidth="1"/>
    <col min="532" max="532" width="18.88671875" style="329" customWidth="1"/>
    <col min="533" max="533" width="11.109375" style="329" customWidth="1"/>
    <col min="534" max="534" width="20.6640625" style="329" customWidth="1"/>
    <col min="535" max="535" width="0" style="329" hidden="1" customWidth="1"/>
    <col min="536" max="536" width="19.109375" style="329" customWidth="1"/>
    <col min="537" max="537" width="10.88671875" style="329" customWidth="1"/>
    <col min="538" max="538" width="18.5546875" style="329" customWidth="1"/>
    <col min="539" max="539" width="0" style="329" hidden="1" customWidth="1"/>
    <col min="540" max="540" width="19.44140625" style="329" customWidth="1"/>
    <col min="541" max="541" width="11.5546875" style="329" customWidth="1"/>
    <col min="542" max="559" width="0" style="329" hidden="1" customWidth="1"/>
    <col min="560" max="560" width="17.6640625" style="329" customWidth="1"/>
    <col min="561" max="561" width="17.33203125" style="329" customWidth="1"/>
    <col min="562" max="562" width="10.33203125" style="329" customWidth="1"/>
    <col min="563" max="563" width="20" style="329" customWidth="1"/>
    <col min="564" max="571" width="0" style="329" hidden="1" customWidth="1"/>
    <col min="572" max="572" width="17" style="329" customWidth="1"/>
    <col min="573" max="573" width="21.6640625" style="329" customWidth="1"/>
    <col min="574" max="574" width="33.109375" style="329" customWidth="1"/>
    <col min="575" max="768" width="46.88671875" style="329"/>
    <col min="769" max="769" width="4.33203125" style="329" customWidth="1"/>
    <col min="770" max="770" width="7.33203125" style="329" customWidth="1"/>
    <col min="771" max="771" width="53.5546875" style="329" customWidth="1"/>
    <col min="772" max="772" width="42.6640625" style="329" customWidth="1"/>
    <col min="773" max="773" width="21.109375" style="329" customWidth="1"/>
    <col min="774" max="774" width="18.109375" style="329" customWidth="1"/>
    <col min="775" max="775" width="0" style="329" hidden="1" customWidth="1"/>
    <col min="776" max="776" width="17.44140625" style="329" customWidth="1"/>
    <col min="777" max="777" width="11" style="329" customWidth="1"/>
    <col min="778" max="778" width="18.88671875" style="329" customWidth="1"/>
    <col min="779" max="779" width="0" style="329" hidden="1" customWidth="1"/>
    <col min="780" max="780" width="18.88671875" style="329" customWidth="1"/>
    <col min="781" max="781" width="10.6640625" style="329" customWidth="1"/>
    <col min="782" max="782" width="20.109375" style="329" customWidth="1"/>
    <col min="783" max="783" width="0" style="329" hidden="1" customWidth="1"/>
    <col min="784" max="784" width="19.6640625" style="329" customWidth="1"/>
    <col min="785" max="785" width="11.44140625" style="329" customWidth="1"/>
    <col min="786" max="786" width="18.88671875" style="329" customWidth="1"/>
    <col min="787" max="787" width="0" style="329" hidden="1" customWidth="1"/>
    <col min="788" max="788" width="18.88671875" style="329" customWidth="1"/>
    <col min="789" max="789" width="11.109375" style="329" customWidth="1"/>
    <col min="790" max="790" width="20.6640625" style="329" customWidth="1"/>
    <col min="791" max="791" width="0" style="329" hidden="1" customWidth="1"/>
    <col min="792" max="792" width="19.109375" style="329" customWidth="1"/>
    <col min="793" max="793" width="10.88671875" style="329" customWidth="1"/>
    <col min="794" max="794" width="18.5546875" style="329" customWidth="1"/>
    <col min="795" max="795" width="0" style="329" hidden="1" customWidth="1"/>
    <col min="796" max="796" width="19.44140625" style="329" customWidth="1"/>
    <col min="797" max="797" width="11.5546875" style="329" customWidth="1"/>
    <col min="798" max="815" width="0" style="329" hidden="1" customWidth="1"/>
    <col min="816" max="816" width="17.6640625" style="329" customWidth="1"/>
    <col min="817" max="817" width="17.33203125" style="329" customWidth="1"/>
    <col min="818" max="818" width="10.33203125" style="329" customWidth="1"/>
    <col min="819" max="819" width="20" style="329" customWidth="1"/>
    <col min="820" max="827" width="0" style="329" hidden="1" customWidth="1"/>
    <col min="828" max="828" width="17" style="329" customWidth="1"/>
    <col min="829" max="829" width="21.6640625" style="329" customWidth="1"/>
    <col min="830" max="830" width="33.109375" style="329" customWidth="1"/>
    <col min="831" max="1024" width="46.88671875" style="329"/>
    <col min="1025" max="1025" width="4.33203125" style="329" customWidth="1"/>
    <col min="1026" max="1026" width="7.33203125" style="329" customWidth="1"/>
    <col min="1027" max="1027" width="53.5546875" style="329" customWidth="1"/>
    <col min="1028" max="1028" width="42.6640625" style="329" customWidth="1"/>
    <col min="1029" max="1029" width="21.109375" style="329" customWidth="1"/>
    <col min="1030" max="1030" width="18.109375" style="329" customWidth="1"/>
    <col min="1031" max="1031" width="0" style="329" hidden="1" customWidth="1"/>
    <col min="1032" max="1032" width="17.44140625" style="329" customWidth="1"/>
    <col min="1033" max="1033" width="11" style="329" customWidth="1"/>
    <col min="1034" max="1034" width="18.88671875" style="329" customWidth="1"/>
    <col min="1035" max="1035" width="0" style="329" hidden="1" customWidth="1"/>
    <col min="1036" max="1036" width="18.88671875" style="329" customWidth="1"/>
    <col min="1037" max="1037" width="10.6640625" style="329" customWidth="1"/>
    <col min="1038" max="1038" width="20.109375" style="329" customWidth="1"/>
    <col min="1039" max="1039" width="0" style="329" hidden="1" customWidth="1"/>
    <col min="1040" max="1040" width="19.6640625" style="329" customWidth="1"/>
    <col min="1041" max="1041" width="11.44140625" style="329" customWidth="1"/>
    <col min="1042" max="1042" width="18.88671875" style="329" customWidth="1"/>
    <col min="1043" max="1043" width="0" style="329" hidden="1" customWidth="1"/>
    <col min="1044" max="1044" width="18.88671875" style="329" customWidth="1"/>
    <col min="1045" max="1045" width="11.109375" style="329" customWidth="1"/>
    <col min="1046" max="1046" width="20.6640625" style="329" customWidth="1"/>
    <col min="1047" max="1047" width="0" style="329" hidden="1" customWidth="1"/>
    <col min="1048" max="1048" width="19.109375" style="329" customWidth="1"/>
    <col min="1049" max="1049" width="10.88671875" style="329" customWidth="1"/>
    <col min="1050" max="1050" width="18.5546875" style="329" customWidth="1"/>
    <col min="1051" max="1051" width="0" style="329" hidden="1" customWidth="1"/>
    <col min="1052" max="1052" width="19.44140625" style="329" customWidth="1"/>
    <col min="1053" max="1053" width="11.5546875" style="329" customWidth="1"/>
    <col min="1054" max="1071" width="0" style="329" hidden="1" customWidth="1"/>
    <col min="1072" max="1072" width="17.6640625" style="329" customWidth="1"/>
    <col min="1073" max="1073" width="17.33203125" style="329" customWidth="1"/>
    <col min="1074" max="1074" width="10.33203125" style="329" customWidth="1"/>
    <col min="1075" max="1075" width="20" style="329" customWidth="1"/>
    <col min="1076" max="1083" width="0" style="329" hidden="1" customWidth="1"/>
    <col min="1084" max="1084" width="17" style="329" customWidth="1"/>
    <col min="1085" max="1085" width="21.6640625" style="329" customWidth="1"/>
    <col min="1086" max="1086" width="33.109375" style="329" customWidth="1"/>
    <col min="1087" max="1280" width="46.88671875" style="329"/>
    <col min="1281" max="1281" width="4.33203125" style="329" customWidth="1"/>
    <col min="1282" max="1282" width="7.33203125" style="329" customWidth="1"/>
    <col min="1283" max="1283" width="53.5546875" style="329" customWidth="1"/>
    <col min="1284" max="1284" width="42.6640625" style="329" customWidth="1"/>
    <col min="1285" max="1285" width="21.109375" style="329" customWidth="1"/>
    <col min="1286" max="1286" width="18.109375" style="329" customWidth="1"/>
    <col min="1287" max="1287" width="0" style="329" hidden="1" customWidth="1"/>
    <col min="1288" max="1288" width="17.44140625" style="329" customWidth="1"/>
    <col min="1289" max="1289" width="11" style="329" customWidth="1"/>
    <col min="1290" max="1290" width="18.88671875" style="329" customWidth="1"/>
    <col min="1291" max="1291" width="0" style="329" hidden="1" customWidth="1"/>
    <col min="1292" max="1292" width="18.88671875" style="329" customWidth="1"/>
    <col min="1293" max="1293" width="10.6640625" style="329" customWidth="1"/>
    <col min="1294" max="1294" width="20.109375" style="329" customWidth="1"/>
    <col min="1295" max="1295" width="0" style="329" hidden="1" customWidth="1"/>
    <col min="1296" max="1296" width="19.6640625" style="329" customWidth="1"/>
    <col min="1297" max="1297" width="11.44140625" style="329" customWidth="1"/>
    <col min="1298" max="1298" width="18.88671875" style="329" customWidth="1"/>
    <col min="1299" max="1299" width="0" style="329" hidden="1" customWidth="1"/>
    <col min="1300" max="1300" width="18.88671875" style="329" customWidth="1"/>
    <col min="1301" max="1301" width="11.109375" style="329" customWidth="1"/>
    <col min="1302" max="1302" width="20.6640625" style="329" customWidth="1"/>
    <col min="1303" max="1303" width="0" style="329" hidden="1" customWidth="1"/>
    <col min="1304" max="1304" width="19.109375" style="329" customWidth="1"/>
    <col min="1305" max="1305" width="10.88671875" style="329" customWidth="1"/>
    <col min="1306" max="1306" width="18.5546875" style="329" customWidth="1"/>
    <col min="1307" max="1307" width="0" style="329" hidden="1" customWidth="1"/>
    <col min="1308" max="1308" width="19.44140625" style="329" customWidth="1"/>
    <col min="1309" max="1309" width="11.5546875" style="329" customWidth="1"/>
    <col min="1310" max="1327" width="0" style="329" hidden="1" customWidth="1"/>
    <col min="1328" max="1328" width="17.6640625" style="329" customWidth="1"/>
    <col min="1329" max="1329" width="17.33203125" style="329" customWidth="1"/>
    <col min="1330" max="1330" width="10.33203125" style="329" customWidth="1"/>
    <col min="1331" max="1331" width="20" style="329" customWidth="1"/>
    <col min="1332" max="1339" width="0" style="329" hidden="1" customWidth="1"/>
    <col min="1340" max="1340" width="17" style="329" customWidth="1"/>
    <col min="1341" max="1341" width="21.6640625" style="329" customWidth="1"/>
    <col min="1342" max="1342" width="33.109375" style="329" customWidth="1"/>
    <col min="1343" max="1536" width="46.88671875" style="329"/>
    <col min="1537" max="1537" width="4.33203125" style="329" customWidth="1"/>
    <col min="1538" max="1538" width="7.33203125" style="329" customWidth="1"/>
    <col min="1539" max="1539" width="53.5546875" style="329" customWidth="1"/>
    <col min="1540" max="1540" width="42.6640625" style="329" customWidth="1"/>
    <col min="1541" max="1541" width="21.109375" style="329" customWidth="1"/>
    <col min="1542" max="1542" width="18.109375" style="329" customWidth="1"/>
    <col min="1543" max="1543" width="0" style="329" hidden="1" customWidth="1"/>
    <col min="1544" max="1544" width="17.44140625" style="329" customWidth="1"/>
    <col min="1545" max="1545" width="11" style="329" customWidth="1"/>
    <col min="1546" max="1546" width="18.88671875" style="329" customWidth="1"/>
    <col min="1547" max="1547" width="0" style="329" hidden="1" customWidth="1"/>
    <col min="1548" max="1548" width="18.88671875" style="329" customWidth="1"/>
    <col min="1549" max="1549" width="10.6640625" style="329" customWidth="1"/>
    <col min="1550" max="1550" width="20.109375" style="329" customWidth="1"/>
    <col min="1551" max="1551" width="0" style="329" hidden="1" customWidth="1"/>
    <col min="1552" max="1552" width="19.6640625" style="329" customWidth="1"/>
    <col min="1553" max="1553" width="11.44140625" style="329" customWidth="1"/>
    <col min="1554" max="1554" width="18.88671875" style="329" customWidth="1"/>
    <col min="1555" max="1555" width="0" style="329" hidden="1" customWidth="1"/>
    <col min="1556" max="1556" width="18.88671875" style="329" customWidth="1"/>
    <col min="1557" max="1557" width="11.109375" style="329" customWidth="1"/>
    <col min="1558" max="1558" width="20.6640625" style="329" customWidth="1"/>
    <col min="1559" max="1559" width="0" style="329" hidden="1" customWidth="1"/>
    <col min="1560" max="1560" width="19.109375" style="329" customWidth="1"/>
    <col min="1561" max="1561" width="10.88671875" style="329" customWidth="1"/>
    <col min="1562" max="1562" width="18.5546875" style="329" customWidth="1"/>
    <col min="1563" max="1563" width="0" style="329" hidden="1" customWidth="1"/>
    <col min="1564" max="1564" width="19.44140625" style="329" customWidth="1"/>
    <col min="1565" max="1565" width="11.5546875" style="329" customWidth="1"/>
    <col min="1566" max="1583" width="0" style="329" hidden="1" customWidth="1"/>
    <col min="1584" max="1584" width="17.6640625" style="329" customWidth="1"/>
    <col min="1585" max="1585" width="17.33203125" style="329" customWidth="1"/>
    <col min="1586" max="1586" width="10.33203125" style="329" customWidth="1"/>
    <col min="1587" max="1587" width="20" style="329" customWidth="1"/>
    <col min="1588" max="1595" width="0" style="329" hidden="1" customWidth="1"/>
    <col min="1596" max="1596" width="17" style="329" customWidth="1"/>
    <col min="1597" max="1597" width="21.6640625" style="329" customWidth="1"/>
    <col min="1598" max="1598" width="33.109375" style="329" customWidth="1"/>
    <col min="1599" max="1792" width="46.88671875" style="329"/>
    <col min="1793" max="1793" width="4.33203125" style="329" customWidth="1"/>
    <col min="1794" max="1794" width="7.33203125" style="329" customWidth="1"/>
    <col min="1795" max="1795" width="53.5546875" style="329" customWidth="1"/>
    <col min="1796" max="1796" width="42.6640625" style="329" customWidth="1"/>
    <col min="1797" max="1797" width="21.109375" style="329" customWidth="1"/>
    <col min="1798" max="1798" width="18.109375" style="329" customWidth="1"/>
    <col min="1799" max="1799" width="0" style="329" hidden="1" customWidth="1"/>
    <col min="1800" max="1800" width="17.44140625" style="329" customWidth="1"/>
    <col min="1801" max="1801" width="11" style="329" customWidth="1"/>
    <col min="1802" max="1802" width="18.88671875" style="329" customWidth="1"/>
    <col min="1803" max="1803" width="0" style="329" hidden="1" customWidth="1"/>
    <col min="1804" max="1804" width="18.88671875" style="329" customWidth="1"/>
    <col min="1805" max="1805" width="10.6640625" style="329" customWidth="1"/>
    <col min="1806" max="1806" width="20.109375" style="329" customWidth="1"/>
    <col min="1807" max="1807" width="0" style="329" hidden="1" customWidth="1"/>
    <col min="1808" max="1808" width="19.6640625" style="329" customWidth="1"/>
    <col min="1809" max="1809" width="11.44140625" style="329" customWidth="1"/>
    <col min="1810" max="1810" width="18.88671875" style="329" customWidth="1"/>
    <col min="1811" max="1811" width="0" style="329" hidden="1" customWidth="1"/>
    <col min="1812" max="1812" width="18.88671875" style="329" customWidth="1"/>
    <col min="1813" max="1813" width="11.109375" style="329" customWidth="1"/>
    <col min="1814" max="1814" width="20.6640625" style="329" customWidth="1"/>
    <col min="1815" max="1815" width="0" style="329" hidden="1" customWidth="1"/>
    <col min="1816" max="1816" width="19.109375" style="329" customWidth="1"/>
    <col min="1817" max="1817" width="10.88671875" style="329" customWidth="1"/>
    <col min="1818" max="1818" width="18.5546875" style="329" customWidth="1"/>
    <col min="1819" max="1819" width="0" style="329" hidden="1" customWidth="1"/>
    <col min="1820" max="1820" width="19.44140625" style="329" customWidth="1"/>
    <col min="1821" max="1821" width="11.5546875" style="329" customWidth="1"/>
    <col min="1822" max="1839" width="0" style="329" hidden="1" customWidth="1"/>
    <col min="1840" max="1840" width="17.6640625" style="329" customWidth="1"/>
    <col min="1841" max="1841" width="17.33203125" style="329" customWidth="1"/>
    <col min="1842" max="1842" width="10.33203125" style="329" customWidth="1"/>
    <col min="1843" max="1843" width="20" style="329" customWidth="1"/>
    <col min="1844" max="1851" width="0" style="329" hidden="1" customWidth="1"/>
    <col min="1852" max="1852" width="17" style="329" customWidth="1"/>
    <col min="1853" max="1853" width="21.6640625" style="329" customWidth="1"/>
    <col min="1854" max="1854" width="33.109375" style="329" customWidth="1"/>
    <col min="1855" max="2048" width="46.88671875" style="329"/>
    <col min="2049" max="2049" width="4.33203125" style="329" customWidth="1"/>
    <col min="2050" max="2050" width="7.33203125" style="329" customWidth="1"/>
    <col min="2051" max="2051" width="53.5546875" style="329" customWidth="1"/>
    <col min="2052" max="2052" width="42.6640625" style="329" customWidth="1"/>
    <col min="2053" max="2053" width="21.109375" style="329" customWidth="1"/>
    <col min="2054" max="2054" width="18.109375" style="329" customWidth="1"/>
    <col min="2055" max="2055" width="0" style="329" hidden="1" customWidth="1"/>
    <col min="2056" max="2056" width="17.44140625" style="329" customWidth="1"/>
    <col min="2057" max="2057" width="11" style="329" customWidth="1"/>
    <col min="2058" max="2058" width="18.88671875" style="329" customWidth="1"/>
    <col min="2059" max="2059" width="0" style="329" hidden="1" customWidth="1"/>
    <col min="2060" max="2060" width="18.88671875" style="329" customWidth="1"/>
    <col min="2061" max="2061" width="10.6640625" style="329" customWidth="1"/>
    <col min="2062" max="2062" width="20.109375" style="329" customWidth="1"/>
    <col min="2063" max="2063" width="0" style="329" hidden="1" customWidth="1"/>
    <col min="2064" max="2064" width="19.6640625" style="329" customWidth="1"/>
    <col min="2065" max="2065" width="11.44140625" style="329" customWidth="1"/>
    <col min="2066" max="2066" width="18.88671875" style="329" customWidth="1"/>
    <col min="2067" max="2067" width="0" style="329" hidden="1" customWidth="1"/>
    <col min="2068" max="2068" width="18.88671875" style="329" customWidth="1"/>
    <col min="2069" max="2069" width="11.109375" style="329" customWidth="1"/>
    <col min="2070" max="2070" width="20.6640625" style="329" customWidth="1"/>
    <col min="2071" max="2071" width="0" style="329" hidden="1" customWidth="1"/>
    <col min="2072" max="2072" width="19.109375" style="329" customWidth="1"/>
    <col min="2073" max="2073" width="10.88671875" style="329" customWidth="1"/>
    <col min="2074" max="2074" width="18.5546875" style="329" customWidth="1"/>
    <col min="2075" max="2075" width="0" style="329" hidden="1" customWidth="1"/>
    <col min="2076" max="2076" width="19.44140625" style="329" customWidth="1"/>
    <col min="2077" max="2077" width="11.5546875" style="329" customWidth="1"/>
    <col min="2078" max="2095" width="0" style="329" hidden="1" customWidth="1"/>
    <col min="2096" max="2096" width="17.6640625" style="329" customWidth="1"/>
    <col min="2097" max="2097" width="17.33203125" style="329" customWidth="1"/>
    <col min="2098" max="2098" width="10.33203125" style="329" customWidth="1"/>
    <col min="2099" max="2099" width="20" style="329" customWidth="1"/>
    <col min="2100" max="2107" width="0" style="329" hidden="1" customWidth="1"/>
    <col min="2108" max="2108" width="17" style="329" customWidth="1"/>
    <col min="2109" max="2109" width="21.6640625" style="329" customWidth="1"/>
    <col min="2110" max="2110" width="33.109375" style="329" customWidth="1"/>
    <col min="2111" max="2304" width="46.88671875" style="329"/>
    <col min="2305" max="2305" width="4.33203125" style="329" customWidth="1"/>
    <col min="2306" max="2306" width="7.33203125" style="329" customWidth="1"/>
    <col min="2307" max="2307" width="53.5546875" style="329" customWidth="1"/>
    <col min="2308" max="2308" width="42.6640625" style="329" customWidth="1"/>
    <col min="2309" max="2309" width="21.109375" style="329" customWidth="1"/>
    <col min="2310" max="2310" width="18.109375" style="329" customWidth="1"/>
    <col min="2311" max="2311" width="0" style="329" hidden="1" customWidth="1"/>
    <col min="2312" max="2312" width="17.44140625" style="329" customWidth="1"/>
    <col min="2313" max="2313" width="11" style="329" customWidth="1"/>
    <col min="2314" max="2314" width="18.88671875" style="329" customWidth="1"/>
    <col min="2315" max="2315" width="0" style="329" hidden="1" customWidth="1"/>
    <col min="2316" max="2316" width="18.88671875" style="329" customWidth="1"/>
    <col min="2317" max="2317" width="10.6640625" style="329" customWidth="1"/>
    <col min="2318" max="2318" width="20.109375" style="329" customWidth="1"/>
    <col min="2319" max="2319" width="0" style="329" hidden="1" customWidth="1"/>
    <col min="2320" max="2320" width="19.6640625" style="329" customWidth="1"/>
    <col min="2321" max="2321" width="11.44140625" style="329" customWidth="1"/>
    <col min="2322" max="2322" width="18.88671875" style="329" customWidth="1"/>
    <col min="2323" max="2323" width="0" style="329" hidden="1" customWidth="1"/>
    <col min="2324" max="2324" width="18.88671875" style="329" customWidth="1"/>
    <col min="2325" max="2325" width="11.109375" style="329" customWidth="1"/>
    <col min="2326" max="2326" width="20.6640625" style="329" customWidth="1"/>
    <col min="2327" max="2327" width="0" style="329" hidden="1" customWidth="1"/>
    <col min="2328" max="2328" width="19.109375" style="329" customWidth="1"/>
    <col min="2329" max="2329" width="10.88671875" style="329" customWidth="1"/>
    <col min="2330" max="2330" width="18.5546875" style="329" customWidth="1"/>
    <col min="2331" max="2331" width="0" style="329" hidden="1" customWidth="1"/>
    <col min="2332" max="2332" width="19.44140625" style="329" customWidth="1"/>
    <col min="2333" max="2333" width="11.5546875" style="329" customWidth="1"/>
    <col min="2334" max="2351" width="0" style="329" hidden="1" customWidth="1"/>
    <col min="2352" max="2352" width="17.6640625" style="329" customWidth="1"/>
    <col min="2353" max="2353" width="17.33203125" style="329" customWidth="1"/>
    <col min="2354" max="2354" width="10.33203125" style="329" customWidth="1"/>
    <col min="2355" max="2355" width="20" style="329" customWidth="1"/>
    <col min="2356" max="2363" width="0" style="329" hidden="1" customWidth="1"/>
    <col min="2364" max="2364" width="17" style="329" customWidth="1"/>
    <col min="2365" max="2365" width="21.6640625" style="329" customWidth="1"/>
    <col min="2366" max="2366" width="33.109375" style="329" customWidth="1"/>
    <col min="2367" max="2560" width="46.88671875" style="329"/>
    <col min="2561" max="2561" width="4.33203125" style="329" customWidth="1"/>
    <col min="2562" max="2562" width="7.33203125" style="329" customWidth="1"/>
    <col min="2563" max="2563" width="53.5546875" style="329" customWidth="1"/>
    <col min="2564" max="2564" width="42.6640625" style="329" customWidth="1"/>
    <col min="2565" max="2565" width="21.109375" style="329" customWidth="1"/>
    <col min="2566" max="2566" width="18.109375" style="329" customWidth="1"/>
    <col min="2567" max="2567" width="0" style="329" hidden="1" customWidth="1"/>
    <col min="2568" max="2568" width="17.44140625" style="329" customWidth="1"/>
    <col min="2569" max="2569" width="11" style="329" customWidth="1"/>
    <col min="2570" max="2570" width="18.88671875" style="329" customWidth="1"/>
    <col min="2571" max="2571" width="0" style="329" hidden="1" customWidth="1"/>
    <col min="2572" max="2572" width="18.88671875" style="329" customWidth="1"/>
    <col min="2573" max="2573" width="10.6640625" style="329" customWidth="1"/>
    <col min="2574" max="2574" width="20.109375" style="329" customWidth="1"/>
    <col min="2575" max="2575" width="0" style="329" hidden="1" customWidth="1"/>
    <col min="2576" max="2576" width="19.6640625" style="329" customWidth="1"/>
    <col min="2577" max="2577" width="11.44140625" style="329" customWidth="1"/>
    <col min="2578" max="2578" width="18.88671875" style="329" customWidth="1"/>
    <col min="2579" max="2579" width="0" style="329" hidden="1" customWidth="1"/>
    <col min="2580" max="2580" width="18.88671875" style="329" customWidth="1"/>
    <col min="2581" max="2581" width="11.109375" style="329" customWidth="1"/>
    <col min="2582" max="2582" width="20.6640625" style="329" customWidth="1"/>
    <col min="2583" max="2583" width="0" style="329" hidden="1" customWidth="1"/>
    <col min="2584" max="2584" width="19.109375" style="329" customWidth="1"/>
    <col min="2585" max="2585" width="10.88671875" style="329" customWidth="1"/>
    <col min="2586" max="2586" width="18.5546875" style="329" customWidth="1"/>
    <col min="2587" max="2587" width="0" style="329" hidden="1" customWidth="1"/>
    <col min="2588" max="2588" width="19.44140625" style="329" customWidth="1"/>
    <col min="2589" max="2589" width="11.5546875" style="329" customWidth="1"/>
    <col min="2590" max="2607" width="0" style="329" hidden="1" customWidth="1"/>
    <col min="2608" max="2608" width="17.6640625" style="329" customWidth="1"/>
    <col min="2609" max="2609" width="17.33203125" style="329" customWidth="1"/>
    <col min="2610" max="2610" width="10.33203125" style="329" customWidth="1"/>
    <col min="2611" max="2611" width="20" style="329" customWidth="1"/>
    <col min="2612" max="2619" width="0" style="329" hidden="1" customWidth="1"/>
    <col min="2620" max="2620" width="17" style="329" customWidth="1"/>
    <col min="2621" max="2621" width="21.6640625" style="329" customWidth="1"/>
    <col min="2622" max="2622" width="33.109375" style="329" customWidth="1"/>
    <col min="2623" max="2816" width="46.88671875" style="329"/>
    <col min="2817" max="2817" width="4.33203125" style="329" customWidth="1"/>
    <col min="2818" max="2818" width="7.33203125" style="329" customWidth="1"/>
    <col min="2819" max="2819" width="53.5546875" style="329" customWidth="1"/>
    <col min="2820" max="2820" width="42.6640625" style="329" customWidth="1"/>
    <col min="2821" max="2821" width="21.109375" style="329" customWidth="1"/>
    <col min="2822" max="2822" width="18.109375" style="329" customWidth="1"/>
    <col min="2823" max="2823" width="0" style="329" hidden="1" customWidth="1"/>
    <col min="2824" max="2824" width="17.44140625" style="329" customWidth="1"/>
    <col min="2825" max="2825" width="11" style="329" customWidth="1"/>
    <col min="2826" max="2826" width="18.88671875" style="329" customWidth="1"/>
    <col min="2827" max="2827" width="0" style="329" hidden="1" customWidth="1"/>
    <col min="2828" max="2828" width="18.88671875" style="329" customWidth="1"/>
    <col min="2829" max="2829" width="10.6640625" style="329" customWidth="1"/>
    <col min="2830" max="2830" width="20.109375" style="329" customWidth="1"/>
    <col min="2831" max="2831" width="0" style="329" hidden="1" customWidth="1"/>
    <col min="2832" max="2832" width="19.6640625" style="329" customWidth="1"/>
    <col min="2833" max="2833" width="11.44140625" style="329" customWidth="1"/>
    <col min="2834" max="2834" width="18.88671875" style="329" customWidth="1"/>
    <col min="2835" max="2835" width="0" style="329" hidden="1" customWidth="1"/>
    <col min="2836" max="2836" width="18.88671875" style="329" customWidth="1"/>
    <col min="2837" max="2837" width="11.109375" style="329" customWidth="1"/>
    <col min="2838" max="2838" width="20.6640625" style="329" customWidth="1"/>
    <col min="2839" max="2839" width="0" style="329" hidden="1" customWidth="1"/>
    <col min="2840" max="2840" width="19.109375" style="329" customWidth="1"/>
    <col min="2841" max="2841" width="10.88671875" style="329" customWidth="1"/>
    <col min="2842" max="2842" width="18.5546875" style="329" customWidth="1"/>
    <col min="2843" max="2843" width="0" style="329" hidden="1" customWidth="1"/>
    <col min="2844" max="2844" width="19.44140625" style="329" customWidth="1"/>
    <col min="2845" max="2845" width="11.5546875" style="329" customWidth="1"/>
    <col min="2846" max="2863" width="0" style="329" hidden="1" customWidth="1"/>
    <col min="2864" max="2864" width="17.6640625" style="329" customWidth="1"/>
    <col min="2865" max="2865" width="17.33203125" style="329" customWidth="1"/>
    <col min="2866" max="2866" width="10.33203125" style="329" customWidth="1"/>
    <col min="2867" max="2867" width="20" style="329" customWidth="1"/>
    <col min="2868" max="2875" width="0" style="329" hidden="1" customWidth="1"/>
    <col min="2876" max="2876" width="17" style="329" customWidth="1"/>
    <col min="2877" max="2877" width="21.6640625" style="329" customWidth="1"/>
    <col min="2878" max="2878" width="33.109375" style="329" customWidth="1"/>
    <col min="2879" max="3072" width="46.88671875" style="329"/>
    <col min="3073" max="3073" width="4.33203125" style="329" customWidth="1"/>
    <col min="3074" max="3074" width="7.33203125" style="329" customWidth="1"/>
    <col min="3075" max="3075" width="53.5546875" style="329" customWidth="1"/>
    <col min="3076" max="3076" width="42.6640625" style="329" customWidth="1"/>
    <col min="3077" max="3077" width="21.109375" style="329" customWidth="1"/>
    <col min="3078" max="3078" width="18.109375" style="329" customWidth="1"/>
    <col min="3079" max="3079" width="0" style="329" hidden="1" customWidth="1"/>
    <col min="3080" max="3080" width="17.44140625" style="329" customWidth="1"/>
    <col min="3081" max="3081" width="11" style="329" customWidth="1"/>
    <col min="3082" max="3082" width="18.88671875" style="329" customWidth="1"/>
    <col min="3083" max="3083" width="0" style="329" hidden="1" customWidth="1"/>
    <col min="3084" max="3084" width="18.88671875" style="329" customWidth="1"/>
    <col min="3085" max="3085" width="10.6640625" style="329" customWidth="1"/>
    <col min="3086" max="3086" width="20.109375" style="329" customWidth="1"/>
    <col min="3087" max="3087" width="0" style="329" hidden="1" customWidth="1"/>
    <col min="3088" max="3088" width="19.6640625" style="329" customWidth="1"/>
    <col min="3089" max="3089" width="11.44140625" style="329" customWidth="1"/>
    <col min="3090" max="3090" width="18.88671875" style="329" customWidth="1"/>
    <col min="3091" max="3091" width="0" style="329" hidden="1" customWidth="1"/>
    <col min="3092" max="3092" width="18.88671875" style="329" customWidth="1"/>
    <col min="3093" max="3093" width="11.109375" style="329" customWidth="1"/>
    <col min="3094" max="3094" width="20.6640625" style="329" customWidth="1"/>
    <col min="3095" max="3095" width="0" style="329" hidden="1" customWidth="1"/>
    <col min="3096" max="3096" width="19.109375" style="329" customWidth="1"/>
    <col min="3097" max="3097" width="10.88671875" style="329" customWidth="1"/>
    <col min="3098" max="3098" width="18.5546875" style="329" customWidth="1"/>
    <col min="3099" max="3099" width="0" style="329" hidden="1" customWidth="1"/>
    <col min="3100" max="3100" width="19.44140625" style="329" customWidth="1"/>
    <col min="3101" max="3101" width="11.5546875" style="329" customWidth="1"/>
    <col min="3102" max="3119" width="0" style="329" hidden="1" customWidth="1"/>
    <col min="3120" max="3120" width="17.6640625" style="329" customWidth="1"/>
    <col min="3121" max="3121" width="17.33203125" style="329" customWidth="1"/>
    <col min="3122" max="3122" width="10.33203125" style="329" customWidth="1"/>
    <col min="3123" max="3123" width="20" style="329" customWidth="1"/>
    <col min="3124" max="3131" width="0" style="329" hidden="1" customWidth="1"/>
    <col min="3132" max="3132" width="17" style="329" customWidth="1"/>
    <col min="3133" max="3133" width="21.6640625" style="329" customWidth="1"/>
    <col min="3134" max="3134" width="33.109375" style="329" customWidth="1"/>
    <col min="3135" max="3328" width="46.88671875" style="329"/>
    <col min="3329" max="3329" width="4.33203125" style="329" customWidth="1"/>
    <col min="3330" max="3330" width="7.33203125" style="329" customWidth="1"/>
    <col min="3331" max="3331" width="53.5546875" style="329" customWidth="1"/>
    <col min="3332" max="3332" width="42.6640625" style="329" customWidth="1"/>
    <col min="3333" max="3333" width="21.109375" style="329" customWidth="1"/>
    <col min="3334" max="3334" width="18.109375" style="329" customWidth="1"/>
    <col min="3335" max="3335" width="0" style="329" hidden="1" customWidth="1"/>
    <col min="3336" max="3336" width="17.44140625" style="329" customWidth="1"/>
    <col min="3337" max="3337" width="11" style="329" customWidth="1"/>
    <col min="3338" max="3338" width="18.88671875" style="329" customWidth="1"/>
    <col min="3339" max="3339" width="0" style="329" hidden="1" customWidth="1"/>
    <col min="3340" max="3340" width="18.88671875" style="329" customWidth="1"/>
    <col min="3341" max="3341" width="10.6640625" style="329" customWidth="1"/>
    <col min="3342" max="3342" width="20.109375" style="329" customWidth="1"/>
    <col min="3343" max="3343" width="0" style="329" hidden="1" customWidth="1"/>
    <col min="3344" max="3344" width="19.6640625" style="329" customWidth="1"/>
    <col min="3345" max="3345" width="11.44140625" style="329" customWidth="1"/>
    <col min="3346" max="3346" width="18.88671875" style="329" customWidth="1"/>
    <col min="3347" max="3347" width="0" style="329" hidden="1" customWidth="1"/>
    <col min="3348" max="3348" width="18.88671875" style="329" customWidth="1"/>
    <col min="3349" max="3349" width="11.109375" style="329" customWidth="1"/>
    <col min="3350" max="3350" width="20.6640625" style="329" customWidth="1"/>
    <col min="3351" max="3351" width="0" style="329" hidden="1" customWidth="1"/>
    <col min="3352" max="3352" width="19.109375" style="329" customWidth="1"/>
    <col min="3353" max="3353" width="10.88671875" style="329" customWidth="1"/>
    <col min="3354" max="3354" width="18.5546875" style="329" customWidth="1"/>
    <col min="3355" max="3355" width="0" style="329" hidden="1" customWidth="1"/>
    <col min="3356" max="3356" width="19.44140625" style="329" customWidth="1"/>
    <col min="3357" max="3357" width="11.5546875" style="329" customWidth="1"/>
    <col min="3358" max="3375" width="0" style="329" hidden="1" customWidth="1"/>
    <col min="3376" max="3376" width="17.6640625" style="329" customWidth="1"/>
    <col min="3377" max="3377" width="17.33203125" style="329" customWidth="1"/>
    <col min="3378" max="3378" width="10.33203125" style="329" customWidth="1"/>
    <col min="3379" max="3379" width="20" style="329" customWidth="1"/>
    <col min="3380" max="3387" width="0" style="329" hidden="1" customWidth="1"/>
    <col min="3388" max="3388" width="17" style="329" customWidth="1"/>
    <col min="3389" max="3389" width="21.6640625" style="329" customWidth="1"/>
    <col min="3390" max="3390" width="33.109375" style="329" customWidth="1"/>
    <col min="3391" max="3584" width="46.88671875" style="329"/>
    <col min="3585" max="3585" width="4.33203125" style="329" customWidth="1"/>
    <col min="3586" max="3586" width="7.33203125" style="329" customWidth="1"/>
    <col min="3587" max="3587" width="53.5546875" style="329" customWidth="1"/>
    <col min="3588" max="3588" width="42.6640625" style="329" customWidth="1"/>
    <col min="3589" max="3589" width="21.109375" style="329" customWidth="1"/>
    <col min="3590" max="3590" width="18.109375" style="329" customWidth="1"/>
    <col min="3591" max="3591" width="0" style="329" hidden="1" customWidth="1"/>
    <col min="3592" max="3592" width="17.44140625" style="329" customWidth="1"/>
    <col min="3593" max="3593" width="11" style="329" customWidth="1"/>
    <col min="3594" max="3594" width="18.88671875" style="329" customWidth="1"/>
    <col min="3595" max="3595" width="0" style="329" hidden="1" customWidth="1"/>
    <col min="3596" max="3596" width="18.88671875" style="329" customWidth="1"/>
    <col min="3597" max="3597" width="10.6640625" style="329" customWidth="1"/>
    <col min="3598" max="3598" width="20.109375" style="329" customWidth="1"/>
    <col min="3599" max="3599" width="0" style="329" hidden="1" customWidth="1"/>
    <col min="3600" max="3600" width="19.6640625" style="329" customWidth="1"/>
    <col min="3601" max="3601" width="11.44140625" style="329" customWidth="1"/>
    <col min="3602" max="3602" width="18.88671875" style="329" customWidth="1"/>
    <col min="3603" max="3603" width="0" style="329" hidden="1" customWidth="1"/>
    <col min="3604" max="3604" width="18.88671875" style="329" customWidth="1"/>
    <col min="3605" max="3605" width="11.109375" style="329" customWidth="1"/>
    <col min="3606" max="3606" width="20.6640625" style="329" customWidth="1"/>
    <col min="3607" max="3607" width="0" style="329" hidden="1" customWidth="1"/>
    <col min="3608" max="3608" width="19.109375" style="329" customWidth="1"/>
    <col min="3609" max="3609" width="10.88671875" style="329" customWidth="1"/>
    <col min="3610" max="3610" width="18.5546875" style="329" customWidth="1"/>
    <col min="3611" max="3611" width="0" style="329" hidden="1" customWidth="1"/>
    <col min="3612" max="3612" width="19.44140625" style="329" customWidth="1"/>
    <col min="3613" max="3613" width="11.5546875" style="329" customWidth="1"/>
    <col min="3614" max="3631" width="0" style="329" hidden="1" customWidth="1"/>
    <col min="3632" max="3632" width="17.6640625" style="329" customWidth="1"/>
    <col min="3633" max="3633" width="17.33203125" style="329" customWidth="1"/>
    <col min="3634" max="3634" width="10.33203125" style="329" customWidth="1"/>
    <col min="3635" max="3635" width="20" style="329" customWidth="1"/>
    <col min="3636" max="3643" width="0" style="329" hidden="1" customWidth="1"/>
    <col min="3644" max="3644" width="17" style="329" customWidth="1"/>
    <col min="3645" max="3645" width="21.6640625" style="329" customWidth="1"/>
    <col min="3646" max="3646" width="33.109375" style="329" customWidth="1"/>
    <col min="3647" max="3840" width="46.88671875" style="329"/>
    <col min="3841" max="3841" width="4.33203125" style="329" customWidth="1"/>
    <col min="3842" max="3842" width="7.33203125" style="329" customWidth="1"/>
    <col min="3843" max="3843" width="53.5546875" style="329" customWidth="1"/>
    <col min="3844" max="3844" width="42.6640625" style="329" customWidth="1"/>
    <col min="3845" max="3845" width="21.109375" style="329" customWidth="1"/>
    <col min="3846" max="3846" width="18.109375" style="329" customWidth="1"/>
    <col min="3847" max="3847" width="0" style="329" hidden="1" customWidth="1"/>
    <col min="3848" max="3848" width="17.44140625" style="329" customWidth="1"/>
    <col min="3849" max="3849" width="11" style="329" customWidth="1"/>
    <col min="3850" max="3850" width="18.88671875" style="329" customWidth="1"/>
    <col min="3851" max="3851" width="0" style="329" hidden="1" customWidth="1"/>
    <col min="3852" max="3852" width="18.88671875" style="329" customWidth="1"/>
    <col min="3853" max="3853" width="10.6640625" style="329" customWidth="1"/>
    <col min="3854" max="3854" width="20.109375" style="329" customWidth="1"/>
    <col min="3855" max="3855" width="0" style="329" hidden="1" customWidth="1"/>
    <col min="3856" max="3856" width="19.6640625" style="329" customWidth="1"/>
    <col min="3857" max="3857" width="11.44140625" style="329" customWidth="1"/>
    <col min="3858" max="3858" width="18.88671875" style="329" customWidth="1"/>
    <col min="3859" max="3859" width="0" style="329" hidden="1" customWidth="1"/>
    <col min="3860" max="3860" width="18.88671875" style="329" customWidth="1"/>
    <col min="3861" max="3861" width="11.109375" style="329" customWidth="1"/>
    <col min="3862" max="3862" width="20.6640625" style="329" customWidth="1"/>
    <col min="3863" max="3863" width="0" style="329" hidden="1" customWidth="1"/>
    <col min="3864" max="3864" width="19.109375" style="329" customWidth="1"/>
    <col min="3865" max="3865" width="10.88671875" style="329" customWidth="1"/>
    <col min="3866" max="3866" width="18.5546875" style="329" customWidth="1"/>
    <col min="3867" max="3867" width="0" style="329" hidden="1" customWidth="1"/>
    <col min="3868" max="3868" width="19.44140625" style="329" customWidth="1"/>
    <col min="3869" max="3869" width="11.5546875" style="329" customWidth="1"/>
    <col min="3870" max="3887" width="0" style="329" hidden="1" customWidth="1"/>
    <col min="3888" max="3888" width="17.6640625" style="329" customWidth="1"/>
    <col min="3889" max="3889" width="17.33203125" style="329" customWidth="1"/>
    <col min="3890" max="3890" width="10.33203125" style="329" customWidth="1"/>
    <col min="3891" max="3891" width="20" style="329" customWidth="1"/>
    <col min="3892" max="3899" width="0" style="329" hidden="1" customWidth="1"/>
    <col min="3900" max="3900" width="17" style="329" customWidth="1"/>
    <col min="3901" max="3901" width="21.6640625" style="329" customWidth="1"/>
    <col min="3902" max="3902" width="33.109375" style="329" customWidth="1"/>
    <col min="3903" max="4096" width="46.88671875" style="329"/>
    <col min="4097" max="4097" width="4.33203125" style="329" customWidth="1"/>
    <col min="4098" max="4098" width="7.33203125" style="329" customWidth="1"/>
    <col min="4099" max="4099" width="53.5546875" style="329" customWidth="1"/>
    <col min="4100" max="4100" width="42.6640625" style="329" customWidth="1"/>
    <col min="4101" max="4101" width="21.109375" style="329" customWidth="1"/>
    <col min="4102" max="4102" width="18.109375" style="329" customWidth="1"/>
    <col min="4103" max="4103" width="0" style="329" hidden="1" customWidth="1"/>
    <col min="4104" max="4104" width="17.44140625" style="329" customWidth="1"/>
    <col min="4105" max="4105" width="11" style="329" customWidth="1"/>
    <col min="4106" max="4106" width="18.88671875" style="329" customWidth="1"/>
    <col min="4107" max="4107" width="0" style="329" hidden="1" customWidth="1"/>
    <col min="4108" max="4108" width="18.88671875" style="329" customWidth="1"/>
    <col min="4109" max="4109" width="10.6640625" style="329" customWidth="1"/>
    <col min="4110" max="4110" width="20.109375" style="329" customWidth="1"/>
    <col min="4111" max="4111" width="0" style="329" hidden="1" customWidth="1"/>
    <col min="4112" max="4112" width="19.6640625" style="329" customWidth="1"/>
    <col min="4113" max="4113" width="11.44140625" style="329" customWidth="1"/>
    <col min="4114" max="4114" width="18.88671875" style="329" customWidth="1"/>
    <col min="4115" max="4115" width="0" style="329" hidden="1" customWidth="1"/>
    <col min="4116" max="4116" width="18.88671875" style="329" customWidth="1"/>
    <col min="4117" max="4117" width="11.109375" style="329" customWidth="1"/>
    <col min="4118" max="4118" width="20.6640625" style="329" customWidth="1"/>
    <col min="4119" max="4119" width="0" style="329" hidden="1" customWidth="1"/>
    <col min="4120" max="4120" width="19.109375" style="329" customWidth="1"/>
    <col min="4121" max="4121" width="10.88671875" style="329" customWidth="1"/>
    <col min="4122" max="4122" width="18.5546875" style="329" customWidth="1"/>
    <col min="4123" max="4123" width="0" style="329" hidden="1" customWidth="1"/>
    <col min="4124" max="4124" width="19.44140625" style="329" customWidth="1"/>
    <col min="4125" max="4125" width="11.5546875" style="329" customWidth="1"/>
    <col min="4126" max="4143" width="0" style="329" hidden="1" customWidth="1"/>
    <col min="4144" max="4144" width="17.6640625" style="329" customWidth="1"/>
    <col min="4145" max="4145" width="17.33203125" style="329" customWidth="1"/>
    <col min="4146" max="4146" width="10.33203125" style="329" customWidth="1"/>
    <col min="4147" max="4147" width="20" style="329" customWidth="1"/>
    <col min="4148" max="4155" width="0" style="329" hidden="1" customWidth="1"/>
    <col min="4156" max="4156" width="17" style="329" customWidth="1"/>
    <col min="4157" max="4157" width="21.6640625" style="329" customWidth="1"/>
    <col min="4158" max="4158" width="33.109375" style="329" customWidth="1"/>
    <col min="4159" max="4352" width="46.88671875" style="329"/>
    <col min="4353" max="4353" width="4.33203125" style="329" customWidth="1"/>
    <col min="4354" max="4354" width="7.33203125" style="329" customWidth="1"/>
    <col min="4355" max="4355" width="53.5546875" style="329" customWidth="1"/>
    <col min="4356" max="4356" width="42.6640625" style="329" customWidth="1"/>
    <col min="4357" max="4357" width="21.109375" style="329" customWidth="1"/>
    <col min="4358" max="4358" width="18.109375" style="329" customWidth="1"/>
    <col min="4359" max="4359" width="0" style="329" hidden="1" customWidth="1"/>
    <col min="4360" max="4360" width="17.44140625" style="329" customWidth="1"/>
    <col min="4361" max="4361" width="11" style="329" customWidth="1"/>
    <col min="4362" max="4362" width="18.88671875" style="329" customWidth="1"/>
    <col min="4363" max="4363" width="0" style="329" hidden="1" customWidth="1"/>
    <col min="4364" max="4364" width="18.88671875" style="329" customWidth="1"/>
    <col min="4365" max="4365" width="10.6640625" style="329" customWidth="1"/>
    <col min="4366" max="4366" width="20.109375" style="329" customWidth="1"/>
    <col min="4367" max="4367" width="0" style="329" hidden="1" customWidth="1"/>
    <col min="4368" max="4368" width="19.6640625" style="329" customWidth="1"/>
    <col min="4369" max="4369" width="11.44140625" style="329" customWidth="1"/>
    <col min="4370" max="4370" width="18.88671875" style="329" customWidth="1"/>
    <col min="4371" max="4371" width="0" style="329" hidden="1" customWidth="1"/>
    <col min="4372" max="4372" width="18.88671875" style="329" customWidth="1"/>
    <col min="4373" max="4373" width="11.109375" style="329" customWidth="1"/>
    <col min="4374" max="4374" width="20.6640625" style="329" customWidth="1"/>
    <col min="4375" max="4375" width="0" style="329" hidden="1" customWidth="1"/>
    <col min="4376" max="4376" width="19.109375" style="329" customWidth="1"/>
    <col min="4377" max="4377" width="10.88671875" style="329" customWidth="1"/>
    <col min="4378" max="4378" width="18.5546875" style="329" customWidth="1"/>
    <col min="4379" max="4379" width="0" style="329" hidden="1" customWidth="1"/>
    <col min="4380" max="4380" width="19.44140625" style="329" customWidth="1"/>
    <col min="4381" max="4381" width="11.5546875" style="329" customWidth="1"/>
    <col min="4382" max="4399" width="0" style="329" hidden="1" customWidth="1"/>
    <col min="4400" max="4400" width="17.6640625" style="329" customWidth="1"/>
    <col min="4401" max="4401" width="17.33203125" style="329" customWidth="1"/>
    <col min="4402" max="4402" width="10.33203125" style="329" customWidth="1"/>
    <col min="4403" max="4403" width="20" style="329" customWidth="1"/>
    <col min="4404" max="4411" width="0" style="329" hidden="1" customWidth="1"/>
    <col min="4412" max="4412" width="17" style="329" customWidth="1"/>
    <col min="4413" max="4413" width="21.6640625" style="329" customWidth="1"/>
    <col min="4414" max="4414" width="33.109375" style="329" customWidth="1"/>
    <col min="4415" max="4608" width="46.88671875" style="329"/>
    <col min="4609" max="4609" width="4.33203125" style="329" customWidth="1"/>
    <col min="4610" max="4610" width="7.33203125" style="329" customWidth="1"/>
    <col min="4611" max="4611" width="53.5546875" style="329" customWidth="1"/>
    <col min="4612" max="4612" width="42.6640625" style="329" customWidth="1"/>
    <col min="4613" max="4613" width="21.109375" style="329" customWidth="1"/>
    <col min="4614" max="4614" width="18.109375" style="329" customWidth="1"/>
    <col min="4615" max="4615" width="0" style="329" hidden="1" customWidth="1"/>
    <col min="4616" max="4616" width="17.44140625" style="329" customWidth="1"/>
    <col min="4617" max="4617" width="11" style="329" customWidth="1"/>
    <col min="4618" max="4618" width="18.88671875" style="329" customWidth="1"/>
    <col min="4619" max="4619" width="0" style="329" hidden="1" customWidth="1"/>
    <col min="4620" max="4620" width="18.88671875" style="329" customWidth="1"/>
    <col min="4621" max="4621" width="10.6640625" style="329" customWidth="1"/>
    <col min="4622" max="4622" width="20.109375" style="329" customWidth="1"/>
    <col min="4623" max="4623" width="0" style="329" hidden="1" customWidth="1"/>
    <col min="4624" max="4624" width="19.6640625" style="329" customWidth="1"/>
    <col min="4625" max="4625" width="11.44140625" style="329" customWidth="1"/>
    <col min="4626" max="4626" width="18.88671875" style="329" customWidth="1"/>
    <col min="4627" max="4627" width="0" style="329" hidden="1" customWidth="1"/>
    <col min="4628" max="4628" width="18.88671875" style="329" customWidth="1"/>
    <col min="4629" max="4629" width="11.109375" style="329" customWidth="1"/>
    <col min="4630" max="4630" width="20.6640625" style="329" customWidth="1"/>
    <col min="4631" max="4631" width="0" style="329" hidden="1" customWidth="1"/>
    <col min="4632" max="4632" width="19.109375" style="329" customWidth="1"/>
    <col min="4633" max="4633" width="10.88671875" style="329" customWidth="1"/>
    <col min="4634" max="4634" width="18.5546875" style="329" customWidth="1"/>
    <col min="4635" max="4635" width="0" style="329" hidden="1" customWidth="1"/>
    <col min="4636" max="4636" width="19.44140625" style="329" customWidth="1"/>
    <col min="4637" max="4637" width="11.5546875" style="329" customWidth="1"/>
    <col min="4638" max="4655" width="0" style="329" hidden="1" customWidth="1"/>
    <col min="4656" max="4656" width="17.6640625" style="329" customWidth="1"/>
    <col min="4657" max="4657" width="17.33203125" style="329" customWidth="1"/>
    <col min="4658" max="4658" width="10.33203125" style="329" customWidth="1"/>
    <col min="4659" max="4659" width="20" style="329" customWidth="1"/>
    <col min="4660" max="4667" width="0" style="329" hidden="1" customWidth="1"/>
    <col min="4668" max="4668" width="17" style="329" customWidth="1"/>
    <col min="4669" max="4669" width="21.6640625" style="329" customWidth="1"/>
    <col min="4670" max="4670" width="33.109375" style="329" customWidth="1"/>
    <col min="4671" max="4864" width="46.88671875" style="329"/>
    <col min="4865" max="4865" width="4.33203125" style="329" customWidth="1"/>
    <col min="4866" max="4866" width="7.33203125" style="329" customWidth="1"/>
    <col min="4867" max="4867" width="53.5546875" style="329" customWidth="1"/>
    <col min="4868" max="4868" width="42.6640625" style="329" customWidth="1"/>
    <col min="4869" max="4869" width="21.109375" style="329" customWidth="1"/>
    <col min="4870" max="4870" width="18.109375" style="329" customWidth="1"/>
    <col min="4871" max="4871" width="0" style="329" hidden="1" customWidth="1"/>
    <col min="4872" max="4872" width="17.44140625" style="329" customWidth="1"/>
    <col min="4873" max="4873" width="11" style="329" customWidth="1"/>
    <col min="4874" max="4874" width="18.88671875" style="329" customWidth="1"/>
    <col min="4875" max="4875" width="0" style="329" hidden="1" customWidth="1"/>
    <col min="4876" max="4876" width="18.88671875" style="329" customWidth="1"/>
    <col min="4877" max="4877" width="10.6640625" style="329" customWidth="1"/>
    <col min="4878" max="4878" width="20.109375" style="329" customWidth="1"/>
    <col min="4879" max="4879" width="0" style="329" hidden="1" customWidth="1"/>
    <col min="4880" max="4880" width="19.6640625" style="329" customWidth="1"/>
    <col min="4881" max="4881" width="11.44140625" style="329" customWidth="1"/>
    <col min="4882" max="4882" width="18.88671875" style="329" customWidth="1"/>
    <col min="4883" max="4883" width="0" style="329" hidden="1" customWidth="1"/>
    <col min="4884" max="4884" width="18.88671875" style="329" customWidth="1"/>
    <col min="4885" max="4885" width="11.109375" style="329" customWidth="1"/>
    <col min="4886" max="4886" width="20.6640625" style="329" customWidth="1"/>
    <col min="4887" max="4887" width="0" style="329" hidden="1" customWidth="1"/>
    <col min="4888" max="4888" width="19.109375" style="329" customWidth="1"/>
    <col min="4889" max="4889" width="10.88671875" style="329" customWidth="1"/>
    <col min="4890" max="4890" width="18.5546875" style="329" customWidth="1"/>
    <col min="4891" max="4891" width="0" style="329" hidden="1" customWidth="1"/>
    <col min="4892" max="4892" width="19.44140625" style="329" customWidth="1"/>
    <col min="4893" max="4893" width="11.5546875" style="329" customWidth="1"/>
    <col min="4894" max="4911" width="0" style="329" hidden="1" customWidth="1"/>
    <col min="4912" max="4912" width="17.6640625" style="329" customWidth="1"/>
    <col min="4913" max="4913" width="17.33203125" style="329" customWidth="1"/>
    <col min="4914" max="4914" width="10.33203125" style="329" customWidth="1"/>
    <col min="4915" max="4915" width="20" style="329" customWidth="1"/>
    <col min="4916" max="4923" width="0" style="329" hidden="1" customWidth="1"/>
    <col min="4924" max="4924" width="17" style="329" customWidth="1"/>
    <col min="4925" max="4925" width="21.6640625" style="329" customWidth="1"/>
    <col min="4926" max="4926" width="33.109375" style="329" customWidth="1"/>
    <col min="4927" max="5120" width="46.88671875" style="329"/>
    <col min="5121" max="5121" width="4.33203125" style="329" customWidth="1"/>
    <col min="5122" max="5122" width="7.33203125" style="329" customWidth="1"/>
    <col min="5123" max="5123" width="53.5546875" style="329" customWidth="1"/>
    <col min="5124" max="5124" width="42.6640625" style="329" customWidth="1"/>
    <col min="5125" max="5125" width="21.109375" style="329" customWidth="1"/>
    <col min="5126" max="5126" width="18.109375" style="329" customWidth="1"/>
    <col min="5127" max="5127" width="0" style="329" hidden="1" customWidth="1"/>
    <col min="5128" max="5128" width="17.44140625" style="329" customWidth="1"/>
    <col min="5129" max="5129" width="11" style="329" customWidth="1"/>
    <col min="5130" max="5130" width="18.88671875" style="329" customWidth="1"/>
    <col min="5131" max="5131" width="0" style="329" hidden="1" customWidth="1"/>
    <col min="5132" max="5132" width="18.88671875" style="329" customWidth="1"/>
    <col min="5133" max="5133" width="10.6640625" style="329" customWidth="1"/>
    <col min="5134" max="5134" width="20.109375" style="329" customWidth="1"/>
    <col min="5135" max="5135" width="0" style="329" hidden="1" customWidth="1"/>
    <col min="5136" max="5136" width="19.6640625" style="329" customWidth="1"/>
    <col min="5137" max="5137" width="11.44140625" style="329" customWidth="1"/>
    <col min="5138" max="5138" width="18.88671875" style="329" customWidth="1"/>
    <col min="5139" max="5139" width="0" style="329" hidden="1" customWidth="1"/>
    <col min="5140" max="5140" width="18.88671875" style="329" customWidth="1"/>
    <col min="5141" max="5141" width="11.109375" style="329" customWidth="1"/>
    <col min="5142" max="5142" width="20.6640625" style="329" customWidth="1"/>
    <col min="5143" max="5143" width="0" style="329" hidden="1" customWidth="1"/>
    <col min="5144" max="5144" width="19.109375" style="329" customWidth="1"/>
    <col min="5145" max="5145" width="10.88671875" style="329" customWidth="1"/>
    <col min="5146" max="5146" width="18.5546875" style="329" customWidth="1"/>
    <col min="5147" max="5147" width="0" style="329" hidden="1" customWidth="1"/>
    <col min="5148" max="5148" width="19.44140625" style="329" customWidth="1"/>
    <col min="5149" max="5149" width="11.5546875" style="329" customWidth="1"/>
    <col min="5150" max="5167" width="0" style="329" hidden="1" customWidth="1"/>
    <col min="5168" max="5168" width="17.6640625" style="329" customWidth="1"/>
    <col min="5169" max="5169" width="17.33203125" style="329" customWidth="1"/>
    <col min="5170" max="5170" width="10.33203125" style="329" customWidth="1"/>
    <col min="5171" max="5171" width="20" style="329" customWidth="1"/>
    <col min="5172" max="5179" width="0" style="329" hidden="1" customWidth="1"/>
    <col min="5180" max="5180" width="17" style="329" customWidth="1"/>
    <col min="5181" max="5181" width="21.6640625" style="329" customWidth="1"/>
    <col min="5182" max="5182" width="33.109375" style="329" customWidth="1"/>
    <col min="5183" max="5376" width="46.88671875" style="329"/>
    <col min="5377" max="5377" width="4.33203125" style="329" customWidth="1"/>
    <col min="5378" max="5378" width="7.33203125" style="329" customWidth="1"/>
    <col min="5379" max="5379" width="53.5546875" style="329" customWidth="1"/>
    <col min="5380" max="5380" width="42.6640625" style="329" customWidth="1"/>
    <col min="5381" max="5381" width="21.109375" style="329" customWidth="1"/>
    <col min="5382" max="5382" width="18.109375" style="329" customWidth="1"/>
    <col min="5383" max="5383" width="0" style="329" hidden="1" customWidth="1"/>
    <col min="5384" max="5384" width="17.44140625" style="329" customWidth="1"/>
    <col min="5385" max="5385" width="11" style="329" customWidth="1"/>
    <col min="5386" max="5386" width="18.88671875" style="329" customWidth="1"/>
    <col min="5387" max="5387" width="0" style="329" hidden="1" customWidth="1"/>
    <col min="5388" max="5388" width="18.88671875" style="329" customWidth="1"/>
    <col min="5389" max="5389" width="10.6640625" style="329" customWidth="1"/>
    <col min="5390" max="5390" width="20.109375" style="329" customWidth="1"/>
    <col min="5391" max="5391" width="0" style="329" hidden="1" customWidth="1"/>
    <col min="5392" max="5392" width="19.6640625" style="329" customWidth="1"/>
    <col min="5393" max="5393" width="11.44140625" style="329" customWidth="1"/>
    <col min="5394" max="5394" width="18.88671875" style="329" customWidth="1"/>
    <col min="5395" max="5395" width="0" style="329" hidden="1" customWidth="1"/>
    <col min="5396" max="5396" width="18.88671875" style="329" customWidth="1"/>
    <col min="5397" max="5397" width="11.109375" style="329" customWidth="1"/>
    <col min="5398" max="5398" width="20.6640625" style="329" customWidth="1"/>
    <col min="5399" max="5399" width="0" style="329" hidden="1" customWidth="1"/>
    <col min="5400" max="5400" width="19.109375" style="329" customWidth="1"/>
    <col min="5401" max="5401" width="10.88671875" style="329" customWidth="1"/>
    <col min="5402" max="5402" width="18.5546875" style="329" customWidth="1"/>
    <col min="5403" max="5403" width="0" style="329" hidden="1" customWidth="1"/>
    <col min="5404" max="5404" width="19.44140625" style="329" customWidth="1"/>
    <col min="5405" max="5405" width="11.5546875" style="329" customWidth="1"/>
    <col min="5406" max="5423" width="0" style="329" hidden="1" customWidth="1"/>
    <col min="5424" max="5424" width="17.6640625" style="329" customWidth="1"/>
    <col min="5425" max="5425" width="17.33203125" style="329" customWidth="1"/>
    <col min="5426" max="5426" width="10.33203125" style="329" customWidth="1"/>
    <col min="5427" max="5427" width="20" style="329" customWidth="1"/>
    <col min="5428" max="5435" width="0" style="329" hidden="1" customWidth="1"/>
    <col min="5436" max="5436" width="17" style="329" customWidth="1"/>
    <col min="5437" max="5437" width="21.6640625" style="329" customWidth="1"/>
    <col min="5438" max="5438" width="33.109375" style="329" customWidth="1"/>
    <col min="5439" max="5632" width="46.88671875" style="329"/>
    <col min="5633" max="5633" width="4.33203125" style="329" customWidth="1"/>
    <col min="5634" max="5634" width="7.33203125" style="329" customWidth="1"/>
    <col min="5635" max="5635" width="53.5546875" style="329" customWidth="1"/>
    <col min="5636" max="5636" width="42.6640625" style="329" customWidth="1"/>
    <col min="5637" max="5637" width="21.109375" style="329" customWidth="1"/>
    <col min="5638" max="5638" width="18.109375" style="329" customWidth="1"/>
    <col min="5639" max="5639" width="0" style="329" hidden="1" customWidth="1"/>
    <col min="5640" max="5640" width="17.44140625" style="329" customWidth="1"/>
    <col min="5641" max="5641" width="11" style="329" customWidth="1"/>
    <col min="5642" max="5642" width="18.88671875" style="329" customWidth="1"/>
    <col min="5643" max="5643" width="0" style="329" hidden="1" customWidth="1"/>
    <col min="5644" max="5644" width="18.88671875" style="329" customWidth="1"/>
    <col min="5645" max="5645" width="10.6640625" style="329" customWidth="1"/>
    <col min="5646" max="5646" width="20.109375" style="329" customWidth="1"/>
    <col min="5647" max="5647" width="0" style="329" hidden="1" customWidth="1"/>
    <col min="5648" max="5648" width="19.6640625" style="329" customWidth="1"/>
    <col min="5649" max="5649" width="11.44140625" style="329" customWidth="1"/>
    <col min="5650" max="5650" width="18.88671875" style="329" customWidth="1"/>
    <col min="5651" max="5651" width="0" style="329" hidden="1" customWidth="1"/>
    <col min="5652" max="5652" width="18.88671875" style="329" customWidth="1"/>
    <col min="5653" max="5653" width="11.109375" style="329" customWidth="1"/>
    <col min="5654" max="5654" width="20.6640625" style="329" customWidth="1"/>
    <col min="5655" max="5655" width="0" style="329" hidden="1" customWidth="1"/>
    <col min="5656" max="5656" width="19.109375" style="329" customWidth="1"/>
    <col min="5657" max="5657" width="10.88671875" style="329" customWidth="1"/>
    <col min="5658" max="5658" width="18.5546875" style="329" customWidth="1"/>
    <col min="5659" max="5659" width="0" style="329" hidden="1" customWidth="1"/>
    <col min="5660" max="5660" width="19.44140625" style="329" customWidth="1"/>
    <col min="5661" max="5661" width="11.5546875" style="329" customWidth="1"/>
    <col min="5662" max="5679" width="0" style="329" hidden="1" customWidth="1"/>
    <col min="5680" max="5680" width="17.6640625" style="329" customWidth="1"/>
    <col min="5681" max="5681" width="17.33203125" style="329" customWidth="1"/>
    <col min="5682" max="5682" width="10.33203125" style="329" customWidth="1"/>
    <col min="5683" max="5683" width="20" style="329" customWidth="1"/>
    <col min="5684" max="5691" width="0" style="329" hidden="1" customWidth="1"/>
    <col min="5692" max="5692" width="17" style="329" customWidth="1"/>
    <col min="5693" max="5693" width="21.6640625" style="329" customWidth="1"/>
    <col min="5694" max="5694" width="33.109375" style="329" customWidth="1"/>
    <col min="5695" max="5888" width="46.88671875" style="329"/>
    <col min="5889" max="5889" width="4.33203125" style="329" customWidth="1"/>
    <col min="5890" max="5890" width="7.33203125" style="329" customWidth="1"/>
    <col min="5891" max="5891" width="53.5546875" style="329" customWidth="1"/>
    <col min="5892" max="5892" width="42.6640625" style="329" customWidth="1"/>
    <col min="5893" max="5893" width="21.109375" style="329" customWidth="1"/>
    <col min="5894" max="5894" width="18.109375" style="329" customWidth="1"/>
    <col min="5895" max="5895" width="0" style="329" hidden="1" customWidth="1"/>
    <col min="5896" max="5896" width="17.44140625" style="329" customWidth="1"/>
    <col min="5897" max="5897" width="11" style="329" customWidth="1"/>
    <col min="5898" max="5898" width="18.88671875" style="329" customWidth="1"/>
    <col min="5899" max="5899" width="0" style="329" hidden="1" customWidth="1"/>
    <col min="5900" max="5900" width="18.88671875" style="329" customWidth="1"/>
    <col min="5901" max="5901" width="10.6640625" style="329" customWidth="1"/>
    <col min="5902" max="5902" width="20.109375" style="329" customWidth="1"/>
    <col min="5903" max="5903" width="0" style="329" hidden="1" customWidth="1"/>
    <col min="5904" max="5904" width="19.6640625" style="329" customWidth="1"/>
    <col min="5905" max="5905" width="11.44140625" style="329" customWidth="1"/>
    <col min="5906" max="5906" width="18.88671875" style="329" customWidth="1"/>
    <col min="5907" max="5907" width="0" style="329" hidden="1" customWidth="1"/>
    <col min="5908" max="5908" width="18.88671875" style="329" customWidth="1"/>
    <col min="5909" max="5909" width="11.109375" style="329" customWidth="1"/>
    <col min="5910" max="5910" width="20.6640625" style="329" customWidth="1"/>
    <col min="5911" max="5911" width="0" style="329" hidden="1" customWidth="1"/>
    <col min="5912" max="5912" width="19.109375" style="329" customWidth="1"/>
    <col min="5913" max="5913" width="10.88671875" style="329" customWidth="1"/>
    <col min="5914" max="5914" width="18.5546875" style="329" customWidth="1"/>
    <col min="5915" max="5915" width="0" style="329" hidden="1" customWidth="1"/>
    <col min="5916" max="5916" width="19.44140625" style="329" customWidth="1"/>
    <col min="5917" max="5917" width="11.5546875" style="329" customWidth="1"/>
    <col min="5918" max="5935" width="0" style="329" hidden="1" customWidth="1"/>
    <col min="5936" max="5936" width="17.6640625" style="329" customWidth="1"/>
    <col min="5937" max="5937" width="17.33203125" style="329" customWidth="1"/>
    <col min="5938" max="5938" width="10.33203125" style="329" customWidth="1"/>
    <col min="5939" max="5939" width="20" style="329" customWidth="1"/>
    <col min="5940" max="5947" width="0" style="329" hidden="1" customWidth="1"/>
    <col min="5948" max="5948" width="17" style="329" customWidth="1"/>
    <col min="5949" max="5949" width="21.6640625" style="329" customWidth="1"/>
    <col min="5950" max="5950" width="33.109375" style="329" customWidth="1"/>
    <col min="5951" max="6144" width="46.88671875" style="329"/>
    <col min="6145" max="6145" width="4.33203125" style="329" customWidth="1"/>
    <col min="6146" max="6146" width="7.33203125" style="329" customWidth="1"/>
    <col min="6147" max="6147" width="53.5546875" style="329" customWidth="1"/>
    <col min="6148" max="6148" width="42.6640625" style="329" customWidth="1"/>
    <col min="6149" max="6149" width="21.109375" style="329" customWidth="1"/>
    <col min="6150" max="6150" width="18.109375" style="329" customWidth="1"/>
    <col min="6151" max="6151" width="0" style="329" hidden="1" customWidth="1"/>
    <col min="6152" max="6152" width="17.44140625" style="329" customWidth="1"/>
    <col min="6153" max="6153" width="11" style="329" customWidth="1"/>
    <col min="6154" max="6154" width="18.88671875" style="329" customWidth="1"/>
    <col min="6155" max="6155" width="0" style="329" hidden="1" customWidth="1"/>
    <col min="6156" max="6156" width="18.88671875" style="329" customWidth="1"/>
    <col min="6157" max="6157" width="10.6640625" style="329" customWidth="1"/>
    <col min="6158" max="6158" width="20.109375" style="329" customWidth="1"/>
    <col min="6159" max="6159" width="0" style="329" hidden="1" customWidth="1"/>
    <col min="6160" max="6160" width="19.6640625" style="329" customWidth="1"/>
    <col min="6161" max="6161" width="11.44140625" style="329" customWidth="1"/>
    <col min="6162" max="6162" width="18.88671875" style="329" customWidth="1"/>
    <col min="6163" max="6163" width="0" style="329" hidden="1" customWidth="1"/>
    <col min="6164" max="6164" width="18.88671875" style="329" customWidth="1"/>
    <col min="6165" max="6165" width="11.109375" style="329" customWidth="1"/>
    <col min="6166" max="6166" width="20.6640625" style="329" customWidth="1"/>
    <col min="6167" max="6167" width="0" style="329" hidden="1" customWidth="1"/>
    <col min="6168" max="6168" width="19.109375" style="329" customWidth="1"/>
    <col min="6169" max="6169" width="10.88671875" style="329" customWidth="1"/>
    <col min="6170" max="6170" width="18.5546875" style="329" customWidth="1"/>
    <col min="6171" max="6171" width="0" style="329" hidden="1" customWidth="1"/>
    <col min="6172" max="6172" width="19.44140625" style="329" customWidth="1"/>
    <col min="6173" max="6173" width="11.5546875" style="329" customWidth="1"/>
    <col min="6174" max="6191" width="0" style="329" hidden="1" customWidth="1"/>
    <col min="6192" max="6192" width="17.6640625" style="329" customWidth="1"/>
    <col min="6193" max="6193" width="17.33203125" style="329" customWidth="1"/>
    <col min="6194" max="6194" width="10.33203125" style="329" customWidth="1"/>
    <col min="6195" max="6195" width="20" style="329" customWidth="1"/>
    <col min="6196" max="6203" width="0" style="329" hidden="1" customWidth="1"/>
    <col min="6204" max="6204" width="17" style="329" customWidth="1"/>
    <col min="6205" max="6205" width="21.6640625" style="329" customWidth="1"/>
    <col min="6206" max="6206" width="33.109375" style="329" customWidth="1"/>
    <col min="6207" max="6400" width="46.88671875" style="329"/>
    <col min="6401" max="6401" width="4.33203125" style="329" customWidth="1"/>
    <col min="6402" max="6402" width="7.33203125" style="329" customWidth="1"/>
    <col min="6403" max="6403" width="53.5546875" style="329" customWidth="1"/>
    <col min="6404" max="6404" width="42.6640625" style="329" customWidth="1"/>
    <col min="6405" max="6405" width="21.109375" style="329" customWidth="1"/>
    <col min="6406" max="6406" width="18.109375" style="329" customWidth="1"/>
    <col min="6407" max="6407" width="0" style="329" hidden="1" customWidth="1"/>
    <col min="6408" max="6408" width="17.44140625" style="329" customWidth="1"/>
    <col min="6409" max="6409" width="11" style="329" customWidth="1"/>
    <col min="6410" max="6410" width="18.88671875" style="329" customWidth="1"/>
    <col min="6411" max="6411" width="0" style="329" hidden="1" customWidth="1"/>
    <col min="6412" max="6412" width="18.88671875" style="329" customWidth="1"/>
    <col min="6413" max="6413" width="10.6640625" style="329" customWidth="1"/>
    <col min="6414" max="6414" width="20.109375" style="329" customWidth="1"/>
    <col min="6415" max="6415" width="0" style="329" hidden="1" customWidth="1"/>
    <col min="6416" max="6416" width="19.6640625" style="329" customWidth="1"/>
    <col min="6417" max="6417" width="11.44140625" style="329" customWidth="1"/>
    <col min="6418" max="6418" width="18.88671875" style="329" customWidth="1"/>
    <col min="6419" max="6419" width="0" style="329" hidden="1" customWidth="1"/>
    <col min="6420" max="6420" width="18.88671875" style="329" customWidth="1"/>
    <col min="6421" max="6421" width="11.109375" style="329" customWidth="1"/>
    <col min="6422" max="6422" width="20.6640625" style="329" customWidth="1"/>
    <col min="6423" max="6423" width="0" style="329" hidden="1" customWidth="1"/>
    <col min="6424" max="6424" width="19.109375" style="329" customWidth="1"/>
    <col min="6425" max="6425" width="10.88671875" style="329" customWidth="1"/>
    <col min="6426" max="6426" width="18.5546875" style="329" customWidth="1"/>
    <col min="6427" max="6427" width="0" style="329" hidden="1" customWidth="1"/>
    <col min="6428" max="6428" width="19.44140625" style="329" customWidth="1"/>
    <col min="6429" max="6429" width="11.5546875" style="329" customWidth="1"/>
    <col min="6430" max="6447" width="0" style="329" hidden="1" customWidth="1"/>
    <col min="6448" max="6448" width="17.6640625" style="329" customWidth="1"/>
    <col min="6449" max="6449" width="17.33203125" style="329" customWidth="1"/>
    <col min="6450" max="6450" width="10.33203125" style="329" customWidth="1"/>
    <col min="6451" max="6451" width="20" style="329" customWidth="1"/>
    <col min="6452" max="6459" width="0" style="329" hidden="1" customWidth="1"/>
    <col min="6460" max="6460" width="17" style="329" customWidth="1"/>
    <col min="6461" max="6461" width="21.6640625" style="329" customWidth="1"/>
    <col min="6462" max="6462" width="33.109375" style="329" customWidth="1"/>
    <col min="6463" max="6656" width="46.88671875" style="329"/>
    <col min="6657" max="6657" width="4.33203125" style="329" customWidth="1"/>
    <col min="6658" max="6658" width="7.33203125" style="329" customWidth="1"/>
    <col min="6659" max="6659" width="53.5546875" style="329" customWidth="1"/>
    <col min="6660" max="6660" width="42.6640625" style="329" customWidth="1"/>
    <col min="6661" max="6661" width="21.109375" style="329" customWidth="1"/>
    <col min="6662" max="6662" width="18.109375" style="329" customWidth="1"/>
    <col min="6663" max="6663" width="0" style="329" hidden="1" customWidth="1"/>
    <col min="6664" max="6664" width="17.44140625" style="329" customWidth="1"/>
    <col min="6665" max="6665" width="11" style="329" customWidth="1"/>
    <col min="6666" max="6666" width="18.88671875" style="329" customWidth="1"/>
    <col min="6667" max="6667" width="0" style="329" hidden="1" customWidth="1"/>
    <col min="6668" max="6668" width="18.88671875" style="329" customWidth="1"/>
    <col min="6669" max="6669" width="10.6640625" style="329" customWidth="1"/>
    <col min="6670" max="6670" width="20.109375" style="329" customWidth="1"/>
    <col min="6671" max="6671" width="0" style="329" hidden="1" customWidth="1"/>
    <col min="6672" max="6672" width="19.6640625" style="329" customWidth="1"/>
    <col min="6673" max="6673" width="11.44140625" style="329" customWidth="1"/>
    <col min="6674" max="6674" width="18.88671875" style="329" customWidth="1"/>
    <col min="6675" max="6675" width="0" style="329" hidden="1" customWidth="1"/>
    <col min="6676" max="6676" width="18.88671875" style="329" customWidth="1"/>
    <col min="6677" max="6677" width="11.109375" style="329" customWidth="1"/>
    <col min="6678" max="6678" width="20.6640625" style="329" customWidth="1"/>
    <col min="6679" max="6679" width="0" style="329" hidden="1" customWidth="1"/>
    <col min="6680" max="6680" width="19.109375" style="329" customWidth="1"/>
    <col min="6681" max="6681" width="10.88671875" style="329" customWidth="1"/>
    <col min="6682" max="6682" width="18.5546875" style="329" customWidth="1"/>
    <col min="6683" max="6683" width="0" style="329" hidden="1" customWidth="1"/>
    <col min="6684" max="6684" width="19.44140625" style="329" customWidth="1"/>
    <col min="6685" max="6685" width="11.5546875" style="329" customWidth="1"/>
    <col min="6686" max="6703" width="0" style="329" hidden="1" customWidth="1"/>
    <col min="6704" max="6704" width="17.6640625" style="329" customWidth="1"/>
    <col min="6705" max="6705" width="17.33203125" style="329" customWidth="1"/>
    <col min="6706" max="6706" width="10.33203125" style="329" customWidth="1"/>
    <col min="6707" max="6707" width="20" style="329" customWidth="1"/>
    <col min="6708" max="6715" width="0" style="329" hidden="1" customWidth="1"/>
    <col min="6716" max="6716" width="17" style="329" customWidth="1"/>
    <col min="6717" max="6717" width="21.6640625" style="329" customWidth="1"/>
    <col min="6718" max="6718" width="33.109375" style="329" customWidth="1"/>
    <col min="6719" max="6912" width="46.88671875" style="329"/>
    <col min="6913" max="6913" width="4.33203125" style="329" customWidth="1"/>
    <col min="6914" max="6914" width="7.33203125" style="329" customWidth="1"/>
    <col min="6915" max="6915" width="53.5546875" style="329" customWidth="1"/>
    <col min="6916" max="6916" width="42.6640625" style="329" customWidth="1"/>
    <col min="6917" max="6917" width="21.109375" style="329" customWidth="1"/>
    <col min="6918" max="6918" width="18.109375" style="329" customWidth="1"/>
    <col min="6919" max="6919" width="0" style="329" hidden="1" customWidth="1"/>
    <col min="6920" max="6920" width="17.44140625" style="329" customWidth="1"/>
    <col min="6921" max="6921" width="11" style="329" customWidth="1"/>
    <col min="6922" max="6922" width="18.88671875" style="329" customWidth="1"/>
    <col min="6923" max="6923" width="0" style="329" hidden="1" customWidth="1"/>
    <col min="6924" max="6924" width="18.88671875" style="329" customWidth="1"/>
    <col min="6925" max="6925" width="10.6640625" style="329" customWidth="1"/>
    <col min="6926" max="6926" width="20.109375" style="329" customWidth="1"/>
    <col min="6927" max="6927" width="0" style="329" hidden="1" customWidth="1"/>
    <col min="6928" max="6928" width="19.6640625" style="329" customWidth="1"/>
    <col min="6929" max="6929" width="11.44140625" style="329" customWidth="1"/>
    <col min="6930" max="6930" width="18.88671875" style="329" customWidth="1"/>
    <col min="6931" max="6931" width="0" style="329" hidden="1" customWidth="1"/>
    <col min="6932" max="6932" width="18.88671875" style="329" customWidth="1"/>
    <col min="6933" max="6933" width="11.109375" style="329" customWidth="1"/>
    <col min="6934" max="6934" width="20.6640625" style="329" customWidth="1"/>
    <col min="6935" max="6935" width="0" style="329" hidden="1" customWidth="1"/>
    <col min="6936" max="6936" width="19.109375" style="329" customWidth="1"/>
    <col min="6937" max="6937" width="10.88671875" style="329" customWidth="1"/>
    <col min="6938" max="6938" width="18.5546875" style="329" customWidth="1"/>
    <col min="6939" max="6939" width="0" style="329" hidden="1" customWidth="1"/>
    <col min="6940" max="6940" width="19.44140625" style="329" customWidth="1"/>
    <col min="6941" max="6941" width="11.5546875" style="329" customWidth="1"/>
    <col min="6942" max="6959" width="0" style="329" hidden="1" customWidth="1"/>
    <col min="6960" max="6960" width="17.6640625" style="329" customWidth="1"/>
    <col min="6961" max="6961" width="17.33203125" style="329" customWidth="1"/>
    <col min="6962" max="6962" width="10.33203125" style="329" customWidth="1"/>
    <col min="6963" max="6963" width="20" style="329" customWidth="1"/>
    <col min="6964" max="6971" width="0" style="329" hidden="1" customWidth="1"/>
    <col min="6972" max="6972" width="17" style="329" customWidth="1"/>
    <col min="6973" max="6973" width="21.6640625" style="329" customWidth="1"/>
    <col min="6974" max="6974" width="33.109375" style="329" customWidth="1"/>
    <col min="6975" max="7168" width="46.88671875" style="329"/>
    <col min="7169" max="7169" width="4.33203125" style="329" customWidth="1"/>
    <col min="7170" max="7170" width="7.33203125" style="329" customWidth="1"/>
    <col min="7171" max="7171" width="53.5546875" style="329" customWidth="1"/>
    <col min="7172" max="7172" width="42.6640625" style="329" customWidth="1"/>
    <col min="7173" max="7173" width="21.109375" style="329" customWidth="1"/>
    <col min="7174" max="7174" width="18.109375" style="329" customWidth="1"/>
    <col min="7175" max="7175" width="0" style="329" hidden="1" customWidth="1"/>
    <col min="7176" max="7176" width="17.44140625" style="329" customWidth="1"/>
    <col min="7177" max="7177" width="11" style="329" customWidth="1"/>
    <col min="7178" max="7178" width="18.88671875" style="329" customWidth="1"/>
    <col min="7179" max="7179" width="0" style="329" hidden="1" customWidth="1"/>
    <col min="7180" max="7180" width="18.88671875" style="329" customWidth="1"/>
    <col min="7181" max="7181" width="10.6640625" style="329" customWidth="1"/>
    <col min="7182" max="7182" width="20.109375" style="329" customWidth="1"/>
    <col min="7183" max="7183" width="0" style="329" hidden="1" customWidth="1"/>
    <col min="7184" max="7184" width="19.6640625" style="329" customWidth="1"/>
    <col min="7185" max="7185" width="11.44140625" style="329" customWidth="1"/>
    <col min="7186" max="7186" width="18.88671875" style="329" customWidth="1"/>
    <col min="7187" max="7187" width="0" style="329" hidden="1" customWidth="1"/>
    <col min="7188" max="7188" width="18.88671875" style="329" customWidth="1"/>
    <col min="7189" max="7189" width="11.109375" style="329" customWidth="1"/>
    <col min="7190" max="7190" width="20.6640625" style="329" customWidth="1"/>
    <col min="7191" max="7191" width="0" style="329" hidden="1" customWidth="1"/>
    <col min="7192" max="7192" width="19.109375" style="329" customWidth="1"/>
    <col min="7193" max="7193" width="10.88671875" style="329" customWidth="1"/>
    <col min="7194" max="7194" width="18.5546875" style="329" customWidth="1"/>
    <col min="7195" max="7195" width="0" style="329" hidden="1" customWidth="1"/>
    <col min="7196" max="7196" width="19.44140625" style="329" customWidth="1"/>
    <col min="7197" max="7197" width="11.5546875" style="329" customWidth="1"/>
    <col min="7198" max="7215" width="0" style="329" hidden="1" customWidth="1"/>
    <col min="7216" max="7216" width="17.6640625" style="329" customWidth="1"/>
    <col min="7217" max="7217" width="17.33203125" style="329" customWidth="1"/>
    <col min="7218" max="7218" width="10.33203125" style="329" customWidth="1"/>
    <col min="7219" max="7219" width="20" style="329" customWidth="1"/>
    <col min="7220" max="7227" width="0" style="329" hidden="1" customWidth="1"/>
    <col min="7228" max="7228" width="17" style="329" customWidth="1"/>
    <col min="7229" max="7229" width="21.6640625" style="329" customWidth="1"/>
    <col min="7230" max="7230" width="33.109375" style="329" customWidth="1"/>
    <col min="7231" max="7424" width="46.88671875" style="329"/>
    <col min="7425" max="7425" width="4.33203125" style="329" customWidth="1"/>
    <col min="7426" max="7426" width="7.33203125" style="329" customWidth="1"/>
    <col min="7427" max="7427" width="53.5546875" style="329" customWidth="1"/>
    <col min="7428" max="7428" width="42.6640625" style="329" customWidth="1"/>
    <col min="7429" max="7429" width="21.109375" style="329" customWidth="1"/>
    <col min="7430" max="7430" width="18.109375" style="329" customWidth="1"/>
    <col min="7431" max="7431" width="0" style="329" hidden="1" customWidth="1"/>
    <col min="7432" max="7432" width="17.44140625" style="329" customWidth="1"/>
    <col min="7433" max="7433" width="11" style="329" customWidth="1"/>
    <col min="7434" max="7434" width="18.88671875" style="329" customWidth="1"/>
    <col min="7435" max="7435" width="0" style="329" hidden="1" customWidth="1"/>
    <col min="7436" max="7436" width="18.88671875" style="329" customWidth="1"/>
    <col min="7437" max="7437" width="10.6640625" style="329" customWidth="1"/>
    <col min="7438" max="7438" width="20.109375" style="329" customWidth="1"/>
    <col min="7439" max="7439" width="0" style="329" hidden="1" customWidth="1"/>
    <col min="7440" max="7440" width="19.6640625" style="329" customWidth="1"/>
    <col min="7441" max="7441" width="11.44140625" style="329" customWidth="1"/>
    <col min="7442" max="7442" width="18.88671875" style="329" customWidth="1"/>
    <col min="7443" max="7443" width="0" style="329" hidden="1" customWidth="1"/>
    <col min="7444" max="7444" width="18.88671875" style="329" customWidth="1"/>
    <col min="7445" max="7445" width="11.109375" style="329" customWidth="1"/>
    <col min="7446" max="7446" width="20.6640625" style="329" customWidth="1"/>
    <col min="7447" max="7447" width="0" style="329" hidden="1" customWidth="1"/>
    <col min="7448" max="7448" width="19.109375" style="329" customWidth="1"/>
    <col min="7449" max="7449" width="10.88671875" style="329" customWidth="1"/>
    <col min="7450" max="7450" width="18.5546875" style="329" customWidth="1"/>
    <col min="7451" max="7451" width="0" style="329" hidden="1" customWidth="1"/>
    <col min="7452" max="7452" width="19.44140625" style="329" customWidth="1"/>
    <col min="7453" max="7453" width="11.5546875" style="329" customWidth="1"/>
    <col min="7454" max="7471" width="0" style="329" hidden="1" customWidth="1"/>
    <col min="7472" max="7472" width="17.6640625" style="329" customWidth="1"/>
    <col min="7473" max="7473" width="17.33203125" style="329" customWidth="1"/>
    <col min="7474" max="7474" width="10.33203125" style="329" customWidth="1"/>
    <col min="7475" max="7475" width="20" style="329" customWidth="1"/>
    <col min="7476" max="7483" width="0" style="329" hidden="1" customWidth="1"/>
    <col min="7484" max="7484" width="17" style="329" customWidth="1"/>
    <col min="7485" max="7485" width="21.6640625" style="329" customWidth="1"/>
    <col min="7486" max="7486" width="33.109375" style="329" customWidth="1"/>
    <col min="7487" max="7680" width="46.88671875" style="329"/>
    <col min="7681" max="7681" width="4.33203125" style="329" customWidth="1"/>
    <col min="7682" max="7682" width="7.33203125" style="329" customWidth="1"/>
    <col min="7683" max="7683" width="53.5546875" style="329" customWidth="1"/>
    <col min="7684" max="7684" width="42.6640625" style="329" customWidth="1"/>
    <col min="7685" max="7685" width="21.109375" style="329" customWidth="1"/>
    <col min="7686" max="7686" width="18.109375" style="329" customWidth="1"/>
    <col min="7687" max="7687" width="0" style="329" hidden="1" customWidth="1"/>
    <col min="7688" max="7688" width="17.44140625" style="329" customWidth="1"/>
    <col min="7689" max="7689" width="11" style="329" customWidth="1"/>
    <col min="7690" max="7690" width="18.88671875" style="329" customWidth="1"/>
    <col min="7691" max="7691" width="0" style="329" hidden="1" customWidth="1"/>
    <col min="7692" max="7692" width="18.88671875" style="329" customWidth="1"/>
    <col min="7693" max="7693" width="10.6640625" style="329" customWidth="1"/>
    <col min="7694" max="7694" width="20.109375" style="329" customWidth="1"/>
    <col min="7695" max="7695" width="0" style="329" hidden="1" customWidth="1"/>
    <col min="7696" max="7696" width="19.6640625" style="329" customWidth="1"/>
    <col min="7697" max="7697" width="11.44140625" style="329" customWidth="1"/>
    <col min="7698" max="7698" width="18.88671875" style="329" customWidth="1"/>
    <col min="7699" max="7699" width="0" style="329" hidden="1" customWidth="1"/>
    <col min="7700" max="7700" width="18.88671875" style="329" customWidth="1"/>
    <col min="7701" max="7701" width="11.109375" style="329" customWidth="1"/>
    <col min="7702" max="7702" width="20.6640625" style="329" customWidth="1"/>
    <col min="7703" max="7703" width="0" style="329" hidden="1" customWidth="1"/>
    <col min="7704" max="7704" width="19.109375" style="329" customWidth="1"/>
    <col min="7705" max="7705" width="10.88671875" style="329" customWidth="1"/>
    <col min="7706" max="7706" width="18.5546875" style="329" customWidth="1"/>
    <col min="7707" max="7707" width="0" style="329" hidden="1" customWidth="1"/>
    <col min="7708" max="7708" width="19.44140625" style="329" customWidth="1"/>
    <col min="7709" max="7709" width="11.5546875" style="329" customWidth="1"/>
    <col min="7710" max="7727" width="0" style="329" hidden="1" customWidth="1"/>
    <col min="7728" max="7728" width="17.6640625" style="329" customWidth="1"/>
    <col min="7729" max="7729" width="17.33203125" style="329" customWidth="1"/>
    <col min="7730" max="7730" width="10.33203125" style="329" customWidth="1"/>
    <col min="7731" max="7731" width="20" style="329" customWidth="1"/>
    <col min="7732" max="7739" width="0" style="329" hidden="1" customWidth="1"/>
    <col min="7740" max="7740" width="17" style="329" customWidth="1"/>
    <col min="7741" max="7741" width="21.6640625" style="329" customWidth="1"/>
    <col min="7742" max="7742" width="33.109375" style="329" customWidth="1"/>
    <col min="7743" max="7936" width="46.88671875" style="329"/>
    <col min="7937" max="7937" width="4.33203125" style="329" customWidth="1"/>
    <col min="7938" max="7938" width="7.33203125" style="329" customWidth="1"/>
    <col min="7939" max="7939" width="53.5546875" style="329" customWidth="1"/>
    <col min="7940" max="7940" width="42.6640625" style="329" customWidth="1"/>
    <col min="7941" max="7941" width="21.109375" style="329" customWidth="1"/>
    <col min="7942" max="7942" width="18.109375" style="329" customWidth="1"/>
    <col min="7943" max="7943" width="0" style="329" hidden="1" customWidth="1"/>
    <col min="7944" max="7944" width="17.44140625" style="329" customWidth="1"/>
    <col min="7945" max="7945" width="11" style="329" customWidth="1"/>
    <col min="7946" max="7946" width="18.88671875" style="329" customWidth="1"/>
    <col min="7947" max="7947" width="0" style="329" hidden="1" customWidth="1"/>
    <col min="7948" max="7948" width="18.88671875" style="329" customWidth="1"/>
    <col min="7949" max="7949" width="10.6640625" style="329" customWidth="1"/>
    <col min="7950" max="7950" width="20.109375" style="329" customWidth="1"/>
    <col min="7951" max="7951" width="0" style="329" hidden="1" customWidth="1"/>
    <col min="7952" max="7952" width="19.6640625" style="329" customWidth="1"/>
    <col min="7953" max="7953" width="11.44140625" style="329" customWidth="1"/>
    <col min="7954" max="7954" width="18.88671875" style="329" customWidth="1"/>
    <col min="7955" max="7955" width="0" style="329" hidden="1" customWidth="1"/>
    <col min="7956" max="7956" width="18.88671875" style="329" customWidth="1"/>
    <col min="7957" max="7957" width="11.109375" style="329" customWidth="1"/>
    <col min="7958" max="7958" width="20.6640625" style="329" customWidth="1"/>
    <col min="7959" max="7959" width="0" style="329" hidden="1" customWidth="1"/>
    <col min="7960" max="7960" width="19.109375" style="329" customWidth="1"/>
    <col min="7961" max="7961" width="10.88671875" style="329" customWidth="1"/>
    <col min="7962" max="7962" width="18.5546875" style="329" customWidth="1"/>
    <col min="7963" max="7963" width="0" style="329" hidden="1" customWidth="1"/>
    <col min="7964" max="7964" width="19.44140625" style="329" customWidth="1"/>
    <col min="7965" max="7965" width="11.5546875" style="329" customWidth="1"/>
    <col min="7966" max="7983" width="0" style="329" hidden="1" customWidth="1"/>
    <col min="7984" max="7984" width="17.6640625" style="329" customWidth="1"/>
    <col min="7985" max="7985" width="17.33203125" style="329" customWidth="1"/>
    <col min="7986" max="7986" width="10.33203125" style="329" customWidth="1"/>
    <col min="7987" max="7987" width="20" style="329" customWidth="1"/>
    <col min="7988" max="7995" width="0" style="329" hidden="1" customWidth="1"/>
    <col min="7996" max="7996" width="17" style="329" customWidth="1"/>
    <col min="7997" max="7997" width="21.6640625" style="329" customWidth="1"/>
    <col min="7998" max="7998" width="33.109375" style="329" customWidth="1"/>
    <col min="7999" max="8192" width="46.88671875" style="329"/>
    <col min="8193" max="8193" width="4.33203125" style="329" customWidth="1"/>
    <col min="8194" max="8194" width="7.33203125" style="329" customWidth="1"/>
    <col min="8195" max="8195" width="53.5546875" style="329" customWidth="1"/>
    <col min="8196" max="8196" width="42.6640625" style="329" customWidth="1"/>
    <col min="8197" max="8197" width="21.109375" style="329" customWidth="1"/>
    <col min="8198" max="8198" width="18.109375" style="329" customWidth="1"/>
    <col min="8199" max="8199" width="0" style="329" hidden="1" customWidth="1"/>
    <col min="8200" max="8200" width="17.44140625" style="329" customWidth="1"/>
    <col min="8201" max="8201" width="11" style="329" customWidth="1"/>
    <col min="8202" max="8202" width="18.88671875" style="329" customWidth="1"/>
    <col min="8203" max="8203" width="0" style="329" hidden="1" customWidth="1"/>
    <col min="8204" max="8204" width="18.88671875" style="329" customWidth="1"/>
    <col min="8205" max="8205" width="10.6640625" style="329" customWidth="1"/>
    <col min="8206" max="8206" width="20.109375" style="329" customWidth="1"/>
    <col min="8207" max="8207" width="0" style="329" hidden="1" customWidth="1"/>
    <col min="8208" max="8208" width="19.6640625" style="329" customWidth="1"/>
    <col min="8209" max="8209" width="11.44140625" style="329" customWidth="1"/>
    <col min="8210" max="8210" width="18.88671875" style="329" customWidth="1"/>
    <col min="8211" max="8211" width="0" style="329" hidden="1" customWidth="1"/>
    <col min="8212" max="8212" width="18.88671875" style="329" customWidth="1"/>
    <col min="8213" max="8213" width="11.109375" style="329" customWidth="1"/>
    <col min="8214" max="8214" width="20.6640625" style="329" customWidth="1"/>
    <col min="8215" max="8215" width="0" style="329" hidden="1" customWidth="1"/>
    <col min="8216" max="8216" width="19.109375" style="329" customWidth="1"/>
    <col min="8217" max="8217" width="10.88671875" style="329" customWidth="1"/>
    <col min="8218" max="8218" width="18.5546875" style="329" customWidth="1"/>
    <col min="8219" max="8219" width="0" style="329" hidden="1" customWidth="1"/>
    <col min="8220" max="8220" width="19.44140625" style="329" customWidth="1"/>
    <col min="8221" max="8221" width="11.5546875" style="329" customWidth="1"/>
    <col min="8222" max="8239" width="0" style="329" hidden="1" customWidth="1"/>
    <col min="8240" max="8240" width="17.6640625" style="329" customWidth="1"/>
    <col min="8241" max="8241" width="17.33203125" style="329" customWidth="1"/>
    <col min="8242" max="8242" width="10.33203125" style="329" customWidth="1"/>
    <col min="8243" max="8243" width="20" style="329" customWidth="1"/>
    <col min="8244" max="8251" width="0" style="329" hidden="1" customWidth="1"/>
    <col min="8252" max="8252" width="17" style="329" customWidth="1"/>
    <col min="8253" max="8253" width="21.6640625" style="329" customWidth="1"/>
    <col min="8254" max="8254" width="33.109375" style="329" customWidth="1"/>
    <col min="8255" max="8448" width="46.88671875" style="329"/>
    <col min="8449" max="8449" width="4.33203125" style="329" customWidth="1"/>
    <col min="8450" max="8450" width="7.33203125" style="329" customWidth="1"/>
    <col min="8451" max="8451" width="53.5546875" style="329" customWidth="1"/>
    <col min="8452" max="8452" width="42.6640625" style="329" customWidth="1"/>
    <col min="8453" max="8453" width="21.109375" style="329" customWidth="1"/>
    <col min="8454" max="8454" width="18.109375" style="329" customWidth="1"/>
    <col min="8455" max="8455" width="0" style="329" hidden="1" customWidth="1"/>
    <col min="8456" max="8456" width="17.44140625" style="329" customWidth="1"/>
    <col min="8457" max="8457" width="11" style="329" customWidth="1"/>
    <col min="8458" max="8458" width="18.88671875" style="329" customWidth="1"/>
    <col min="8459" max="8459" width="0" style="329" hidden="1" customWidth="1"/>
    <col min="8460" max="8460" width="18.88671875" style="329" customWidth="1"/>
    <col min="8461" max="8461" width="10.6640625" style="329" customWidth="1"/>
    <col min="8462" max="8462" width="20.109375" style="329" customWidth="1"/>
    <col min="8463" max="8463" width="0" style="329" hidden="1" customWidth="1"/>
    <col min="8464" max="8464" width="19.6640625" style="329" customWidth="1"/>
    <col min="8465" max="8465" width="11.44140625" style="329" customWidth="1"/>
    <col min="8466" max="8466" width="18.88671875" style="329" customWidth="1"/>
    <col min="8467" max="8467" width="0" style="329" hidden="1" customWidth="1"/>
    <col min="8468" max="8468" width="18.88671875" style="329" customWidth="1"/>
    <col min="8469" max="8469" width="11.109375" style="329" customWidth="1"/>
    <col min="8470" max="8470" width="20.6640625" style="329" customWidth="1"/>
    <col min="8471" max="8471" width="0" style="329" hidden="1" customWidth="1"/>
    <col min="8472" max="8472" width="19.109375" style="329" customWidth="1"/>
    <col min="8473" max="8473" width="10.88671875" style="329" customWidth="1"/>
    <col min="8474" max="8474" width="18.5546875" style="329" customWidth="1"/>
    <col min="8475" max="8475" width="0" style="329" hidden="1" customWidth="1"/>
    <col min="8476" max="8476" width="19.44140625" style="329" customWidth="1"/>
    <col min="8477" max="8477" width="11.5546875" style="329" customWidth="1"/>
    <col min="8478" max="8495" width="0" style="329" hidden="1" customWidth="1"/>
    <col min="8496" max="8496" width="17.6640625" style="329" customWidth="1"/>
    <col min="8497" max="8497" width="17.33203125" style="329" customWidth="1"/>
    <col min="8498" max="8498" width="10.33203125" style="329" customWidth="1"/>
    <col min="8499" max="8499" width="20" style="329" customWidth="1"/>
    <col min="8500" max="8507" width="0" style="329" hidden="1" customWidth="1"/>
    <col min="8508" max="8508" width="17" style="329" customWidth="1"/>
    <col min="8509" max="8509" width="21.6640625" style="329" customWidth="1"/>
    <col min="8510" max="8510" width="33.109375" style="329" customWidth="1"/>
    <col min="8511" max="8704" width="46.88671875" style="329"/>
    <col min="8705" max="8705" width="4.33203125" style="329" customWidth="1"/>
    <col min="8706" max="8706" width="7.33203125" style="329" customWidth="1"/>
    <col min="8707" max="8707" width="53.5546875" style="329" customWidth="1"/>
    <col min="8708" max="8708" width="42.6640625" style="329" customWidth="1"/>
    <col min="8709" max="8709" width="21.109375" style="329" customWidth="1"/>
    <col min="8710" max="8710" width="18.109375" style="329" customWidth="1"/>
    <col min="8711" max="8711" width="0" style="329" hidden="1" customWidth="1"/>
    <col min="8712" max="8712" width="17.44140625" style="329" customWidth="1"/>
    <col min="8713" max="8713" width="11" style="329" customWidth="1"/>
    <col min="8714" max="8714" width="18.88671875" style="329" customWidth="1"/>
    <col min="8715" max="8715" width="0" style="329" hidden="1" customWidth="1"/>
    <col min="8716" max="8716" width="18.88671875" style="329" customWidth="1"/>
    <col min="8717" max="8717" width="10.6640625" style="329" customWidth="1"/>
    <col min="8718" max="8718" width="20.109375" style="329" customWidth="1"/>
    <col min="8719" max="8719" width="0" style="329" hidden="1" customWidth="1"/>
    <col min="8720" max="8720" width="19.6640625" style="329" customWidth="1"/>
    <col min="8721" max="8721" width="11.44140625" style="329" customWidth="1"/>
    <col min="8722" max="8722" width="18.88671875" style="329" customWidth="1"/>
    <col min="8723" max="8723" width="0" style="329" hidden="1" customWidth="1"/>
    <col min="8724" max="8724" width="18.88671875" style="329" customWidth="1"/>
    <col min="8725" max="8725" width="11.109375" style="329" customWidth="1"/>
    <col min="8726" max="8726" width="20.6640625" style="329" customWidth="1"/>
    <col min="8727" max="8727" width="0" style="329" hidden="1" customWidth="1"/>
    <col min="8728" max="8728" width="19.109375" style="329" customWidth="1"/>
    <col min="8729" max="8729" width="10.88671875" style="329" customWidth="1"/>
    <col min="8730" max="8730" width="18.5546875" style="329" customWidth="1"/>
    <col min="8731" max="8731" width="0" style="329" hidden="1" customWidth="1"/>
    <col min="8732" max="8732" width="19.44140625" style="329" customWidth="1"/>
    <col min="8733" max="8733" width="11.5546875" style="329" customWidth="1"/>
    <col min="8734" max="8751" width="0" style="329" hidden="1" customWidth="1"/>
    <col min="8752" max="8752" width="17.6640625" style="329" customWidth="1"/>
    <col min="8753" max="8753" width="17.33203125" style="329" customWidth="1"/>
    <col min="8754" max="8754" width="10.33203125" style="329" customWidth="1"/>
    <col min="8755" max="8755" width="20" style="329" customWidth="1"/>
    <col min="8756" max="8763" width="0" style="329" hidden="1" customWidth="1"/>
    <col min="8764" max="8764" width="17" style="329" customWidth="1"/>
    <col min="8765" max="8765" width="21.6640625" style="329" customWidth="1"/>
    <col min="8766" max="8766" width="33.109375" style="329" customWidth="1"/>
    <col min="8767" max="8960" width="46.88671875" style="329"/>
    <col min="8961" max="8961" width="4.33203125" style="329" customWidth="1"/>
    <col min="8962" max="8962" width="7.33203125" style="329" customWidth="1"/>
    <col min="8963" max="8963" width="53.5546875" style="329" customWidth="1"/>
    <col min="8964" max="8964" width="42.6640625" style="329" customWidth="1"/>
    <col min="8965" max="8965" width="21.109375" style="329" customWidth="1"/>
    <col min="8966" max="8966" width="18.109375" style="329" customWidth="1"/>
    <col min="8967" max="8967" width="0" style="329" hidden="1" customWidth="1"/>
    <col min="8968" max="8968" width="17.44140625" style="329" customWidth="1"/>
    <col min="8969" max="8969" width="11" style="329" customWidth="1"/>
    <col min="8970" max="8970" width="18.88671875" style="329" customWidth="1"/>
    <col min="8971" max="8971" width="0" style="329" hidden="1" customWidth="1"/>
    <col min="8972" max="8972" width="18.88671875" style="329" customWidth="1"/>
    <col min="8973" max="8973" width="10.6640625" style="329" customWidth="1"/>
    <col min="8974" max="8974" width="20.109375" style="329" customWidth="1"/>
    <col min="8975" max="8975" width="0" style="329" hidden="1" customWidth="1"/>
    <col min="8976" max="8976" width="19.6640625" style="329" customWidth="1"/>
    <col min="8977" max="8977" width="11.44140625" style="329" customWidth="1"/>
    <col min="8978" max="8978" width="18.88671875" style="329" customWidth="1"/>
    <col min="8979" max="8979" width="0" style="329" hidden="1" customWidth="1"/>
    <col min="8980" max="8980" width="18.88671875" style="329" customWidth="1"/>
    <col min="8981" max="8981" width="11.109375" style="329" customWidth="1"/>
    <col min="8982" max="8982" width="20.6640625" style="329" customWidth="1"/>
    <col min="8983" max="8983" width="0" style="329" hidden="1" customWidth="1"/>
    <col min="8984" max="8984" width="19.109375" style="329" customWidth="1"/>
    <col min="8985" max="8985" width="10.88671875" style="329" customWidth="1"/>
    <col min="8986" max="8986" width="18.5546875" style="329" customWidth="1"/>
    <col min="8987" max="8987" width="0" style="329" hidden="1" customWidth="1"/>
    <col min="8988" max="8988" width="19.44140625" style="329" customWidth="1"/>
    <col min="8989" max="8989" width="11.5546875" style="329" customWidth="1"/>
    <col min="8990" max="9007" width="0" style="329" hidden="1" customWidth="1"/>
    <col min="9008" max="9008" width="17.6640625" style="329" customWidth="1"/>
    <col min="9009" max="9009" width="17.33203125" style="329" customWidth="1"/>
    <col min="9010" max="9010" width="10.33203125" style="329" customWidth="1"/>
    <col min="9011" max="9011" width="20" style="329" customWidth="1"/>
    <col min="9012" max="9019" width="0" style="329" hidden="1" customWidth="1"/>
    <col min="9020" max="9020" width="17" style="329" customWidth="1"/>
    <col min="9021" max="9021" width="21.6640625" style="329" customWidth="1"/>
    <col min="9022" max="9022" width="33.109375" style="329" customWidth="1"/>
    <col min="9023" max="9216" width="46.88671875" style="329"/>
    <col min="9217" max="9217" width="4.33203125" style="329" customWidth="1"/>
    <col min="9218" max="9218" width="7.33203125" style="329" customWidth="1"/>
    <col min="9219" max="9219" width="53.5546875" style="329" customWidth="1"/>
    <col min="9220" max="9220" width="42.6640625" style="329" customWidth="1"/>
    <col min="9221" max="9221" width="21.109375" style="329" customWidth="1"/>
    <col min="9222" max="9222" width="18.109375" style="329" customWidth="1"/>
    <col min="9223" max="9223" width="0" style="329" hidden="1" customWidth="1"/>
    <col min="9224" max="9224" width="17.44140625" style="329" customWidth="1"/>
    <col min="9225" max="9225" width="11" style="329" customWidth="1"/>
    <col min="9226" max="9226" width="18.88671875" style="329" customWidth="1"/>
    <col min="9227" max="9227" width="0" style="329" hidden="1" customWidth="1"/>
    <col min="9228" max="9228" width="18.88671875" style="329" customWidth="1"/>
    <col min="9229" max="9229" width="10.6640625" style="329" customWidth="1"/>
    <col min="9230" max="9230" width="20.109375" style="329" customWidth="1"/>
    <col min="9231" max="9231" width="0" style="329" hidden="1" customWidth="1"/>
    <col min="9232" max="9232" width="19.6640625" style="329" customWidth="1"/>
    <col min="9233" max="9233" width="11.44140625" style="329" customWidth="1"/>
    <col min="9234" max="9234" width="18.88671875" style="329" customWidth="1"/>
    <col min="9235" max="9235" width="0" style="329" hidden="1" customWidth="1"/>
    <col min="9236" max="9236" width="18.88671875" style="329" customWidth="1"/>
    <col min="9237" max="9237" width="11.109375" style="329" customWidth="1"/>
    <col min="9238" max="9238" width="20.6640625" style="329" customWidth="1"/>
    <col min="9239" max="9239" width="0" style="329" hidden="1" customWidth="1"/>
    <col min="9240" max="9240" width="19.109375" style="329" customWidth="1"/>
    <col min="9241" max="9241" width="10.88671875" style="329" customWidth="1"/>
    <col min="9242" max="9242" width="18.5546875" style="329" customWidth="1"/>
    <col min="9243" max="9243" width="0" style="329" hidden="1" customWidth="1"/>
    <col min="9244" max="9244" width="19.44140625" style="329" customWidth="1"/>
    <col min="9245" max="9245" width="11.5546875" style="329" customWidth="1"/>
    <col min="9246" max="9263" width="0" style="329" hidden="1" customWidth="1"/>
    <col min="9264" max="9264" width="17.6640625" style="329" customWidth="1"/>
    <col min="9265" max="9265" width="17.33203125" style="329" customWidth="1"/>
    <col min="9266" max="9266" width="10.33203125" style="329" customWidth="1"/>
    <col min="9267" max="9267" width="20" style="329" customWidth="1"/>
    <col min="9268" max="9275" width="0" style="329" hidden="1" customWidth="1"/>
    <col min="9276" max="9276" width="17" style="329" customWidth="1"/>
    <col min="9277" max="9277" width="21.6640625" style="329" customWidth="1"/>
    <col min="9278" max="9278" width="33.109375" style="329" customWidth="1"/>
    <col min="9279" max="9472" width="46.88671875" style="329"/>
    <col min="9473" max="9473" width="4.33203125" style="329" customWidth="1"/>
    <col min="9474" max="9474" width="7.33203125" style="329" customWidth="1"/>
    <col min="9475" max="9475" width="53.5546875" style="329" customWidth="1"/>
    <col min="9476" max="9476" width="42.6640625" style="329" customWidth="1"/>
    <col min="9477" max="9477" width="21.109375" style="329" customWidth="1"/>
    <col min="9478" max="9478" width="18.109375" style="329" customWidth="1"/>
    <col min="9479" max="9479" width="0" style="329" hidden="1" customWidth="1"/>
    <col min="9480" max="9480" width="17.44140625" style="329" customWidth="1"/>
    <col min="9481" max="9481" width="11" style="329" customWidth="1"/>
    <col min="9482" max="9482" width="18.88671875" style="329" customWidth="1"/>
    <col min="9483" max="9483" width="0" style="329" hidden="1" customWidth="1"/>
    <col min="9484" max="9484" width="18.88671875" style="329" customWidth="1"/>
    <col min="9485" max="9485" width="10.6640625" style="329" customWidth="1"/>
    <col min="9486" max="9486" width="20.109375" style="329" customWidth="1"/>
    <col min="9487" max="9487" width="0" style="329" hidden="1" customWidth="1"/>
    <col min="9488" max="9488" width="19.6640625" style="329" customWidth="1"/>
    <col min="9489" max="9489" width="11.44140625" style="329" customWidth="1"/>
    <col min="9490" max="9490" width="18.88671875" style="329" customWidth="1"/>
    <col min="9491" max="9491" width="0" style="329" hidden="1" customWidth="1"/>
    <col min="9492" max="9492" width="18.88671875" style="329" customWidth="1"/>
    <col min="9493" max="9493" width="11.109375" style="329" customWidth="1"/>
    <col min="9494" max="9494" width="20.6640625" style="329" customWidth="1"/>
    <col min="9495" max="9495" width="0" style="329" hidden="1" customWidth="1"/>
    <col min="9496" max="9496" width="19.109375" style="329" customWidth="1"/>
    <col min="9497" max="9497" width="10.88671875" style="329" customWidth="1"/>
    <col min="9498" max="9498" width="18.5546875" style="329" customWidth="1"/>
    <col min="9499" max="9499" width="0" style="329" hidden="1" customWidth="1"/>
    <col min="9500" max="9500" width="19.44140625" style="329" customWidth="1"/>
    <col min="9501" max="9501" width="11.5546875" style="329" customWidth="1"/>
    <col min="9502" max="9519" width="0" style="329" hidden="1" customWidth="1"/>
    <col min="9520" max="9520" width="17.6640625" style="329" customWidth="1"/>
    <col min="9521" max="9521" width="17.33203125" style="329" customWidth="1"/>
    <col min="9522" max="9522" width="10.33203125" style="329" customWidth="1"/>
    <col min="9523" max="9523" width="20" style="329" customWidth="1"/>
    <col min="9524" max="9531" width="0" style="329" hidden="1" customWidth="1"/>
    <col min="9532" max="9532" width="17" style="329" customWidth="1"/>
    <col min="9533" max="9533" width="21.6640625" style="329" customWidth="1"/>
    <col min="9534" max="9534" width="33.109375" style="329" customWidth="1"/>
    <col min="9535" max="9728" width="46.88671875" style="329"/>
    <col min="9729" max="9729" width="4.33203125" style="329" customWidth="1"/>
    <col min="9730" max="9730" width="7.33203125" style="329" customWidth="1"/>
    <col min="9731" max="9731" width="53.5546875" style="329" customWidth="1"/>
    <col min="9732" max="9732" width="42.6640625" style="329" customWidth="1"/>
    <col min="9733" max="9733" width="21.109375" style="329" customWidth="1"/>
    <col min="9734" max="9734" width="18.109375" style="329" customWidth="1"/>
    <col min="9735" max="9735" width="0" style="329" hidden="1" customWidth="1"/>
    <col min="9736" max="9736" width="17.44140625" style="329" customWidth="1"/>
    <col min="9737" max="9737" width="11" style="329" customWidth="1"/>
    <col min="9738" max="9738" width="18.88671875" style="329" customWidth="1"/>
    <col min="9739" max="9739" width="0" style="329" hidden="1" customWidth="1"/>
    <col min="9740" max="9740" width="18.88671875" style="329" customWidth="1"/>
    <col min="9741" max="9741" width="10.6640625" style="329" customWidth="1"/>
    <col min="9742" max="9742" width="20.109375" style="329" customWidth="1"/>
    <col min="9743" max="9743" width="0" style="329" hidden="1" customWidth="1"/>
    <col min="9744" max="9744" width="19.6640625" style="329" customWidth="1"/>
    <col min="9745" max="9745" width="11.44140625" style="329" customWidth="1"/>
    <col min="9746" max="9746" width="18.88671875" style="329" customWidth="1"/>
    <col min="9747" max="9747" width="0" style="329" hidden="1" customWidth="1"/>
    <col min="9748" max="9748" width="18.88671875" style="329" customWidth="1"/>
    <col min="9749" max="9749" width="11.109375" style="329" customWidth="1"/>
    <col min="9750" max="9750" width="20.6640625" style="329" customWidth="1"/>
    <col min="9751" max="9751" width="0" style="329" hidden="1" customWidth="1"/>
    <col min="9752" max="9752" width="19.109375" style="329" customWidth="1"/>
    <col min="9753" max="9753" width="10.88671875" style="329" customWidth="1"/>
    <col min="9754" max="9754" width="18.5546875" style="329" customWidth="1"/>
    <col min="9755" max="9755" width="0" style="329" hidden="1" customWidth="1"/>
    <col min="9756" max="9756" width="19.44140625" style="329" customWidth="1"/>
    <col min="9757" max="9757" width="11.5546875" style="329" customWidth="1"/>
    <col min="9758" max="9775" width="0" style="329" hidden="1" customWidth="1"/>
    <col min="9776" max="9776" width="17.6640625" style="329" customWidth="1"/>
    <col min="9777" max="9777" width="17.33203125" style="329" customWidth="1"/>
    <col min="9778" max="9778" width="10.33203125" style="329" customWidth="1"/>
    <col min="9779" max="9779" width="20" style="329" customWidth="1"/>
    <col min="9780" max="9787" width="0" style="329" hidden="1" customWidth="1"/>
    <col min="9788" max="9788" width="17" style="329" customWidth="1"/>
    <col min="9789" max="9789" width="21.6640625" style="329" customWidth="1"/>
    <col min="9790" max="9790" width="33.109375" style="329" customWidth="1"/>
    <col min="9791" max="9984" width="46.88671875" style="329"/>
    <col min="9985" max="9985" width="4.33203125" style="329" customWidth="1"/>
    <col min="9986" max="9986" width="7.33203125" style="329" customWidth="1"/>
    <col min="9987" max="9987" width="53.5546875" style="329" customWidth="1"/>
    <col min="9988" max="9988" width="42.6640625" style="329" customWidth="1"/>
    <col min="9989" max="9989" width="21.109375" style="329" customWidth="1"/>
    <col min="9990" max="9990" width="18.109375" style="329" customWidth="1"/>
    <col min="9991" max="9991" width="0" style="329" hidden="1" customWidth="1"/>
    <col min="9992" max="9992" width="17.44140625" style="329" customWidth="1"/>
    <col min="9993" max="9993" width="11" style="329" customWidth="1"/>
    <col min="9994" max="9994" width="18.88671875" style="329" customWidth="1"/>
    <col min="9995" max="9995" width="0" style="329" hidden="1" customWidth="1"/>
    <col min="9996" max="9996" width="18.88671875" style="329" customWidth="1"/>
    <col min="9997" max="9997" width="10.6640625" style="329" customWidth="1"/>
    <col min="9998" max="9998" width="20.109375" style="329" customWidth="1"/>
    <col min="9999" max="9999" width="0" style="329" hidden="1" customWidth="1"/>
    <col min="10000" max="10000" width="19.6640625" style="329" customWidth="1"/>
    <col min="10001" max="10001" width="11.44140625" style="329" customWidth="1"/>
    <col min="10002" max="10002" width="18.88671875" style="329" customWidth="1"/>
    <col min="10003" max="10003" width="0" style="329" hidden="1" customWidth="1"/>
    <col min="10004" max="10004" width="18.88671875" style="329" customWidth="1"/>
    <col min="10005" max="10005" width="11.109375" style="329" customWidth="1"/>
    <col min="10006" max="10006" width="20.6640625" style="329" customWidth="1"/>
    <col min="10007" max="10007" width="0" style="329" hidden="1" customWidth="1"/>
    <col min="10008" max="10008" width="19.109375" style="329" customWidth="1"/>
    <col min="10009" max="10009" width="10.88671875" style="329" customWidth="1"/>
    <col min="10010" max="10010" width="18.5546875" style="329" customWidth="1"/>
    <col min="10011" max="10011" width="0" style="329" hidden="1" customWidth="1"/>
    <col min="10012" max="10012" width="19.44140625" style="329" customWidth="1"/>
    <col min="10013" max="10013" width="11.5546875" style="329" customWidth="1"/>
    <col min="10014" max="10031" width="0" style="329" hidden="1" customWidth="1"/>
    <col min="10032" max="10032" width="17.6640625" style="329" customWidth="1"/>
    <col min="10033" max="10033" width="17.33203125" style="329" customWidth="1"/>
    <col min="10034" max="10034" width="10.33203125" style="329" customWidth="1"/>
    <col min="10035" max="10035" width="20" style="329" customWidth="1"/>
    <col min="10036" max="10043" width="0" style="329" hidden="1" customWidth="1"/>
    <col min="10044" max="10044" width="17" style="329" customWidth="1"/>
    <col min="10045" max="10045" width="21.6640625" style="329" customWidth="1"/>
    <col min="10046" max="10046" width="33.109375" style="329" customWidth="1"/>
    <col min="10047" max="10240" width="46.88671875" style="329"/>
    <col min="10241" max="10241" width="4.33203125" style="329" customWidth="1"/>
    <col min="10242" max="10242" width="7.33203125" style="329" customWidth="1"/>
    <col min="10243" max="10243" width="53.5546875" style="329" customWidth="1"/>
    <col min="10244" max="10244" width="42.6640625" style="329" customWidth="1"/>
    <col min="10245" max="10245" width="21.109375" style="329" customWidth="1"/>
    <col min="10246" max="10246" width="18.109375" style="329" customWidth="1"/>
    <col min="10247" max="10247" width="0" style="329" hidden="1" customWidth="1"/>
    <col min="10248" max="10248" width="17.44140625" style="329" customWidth="1"/>
    <col min="10249" max="10249" width="11" style="329" customWidth="1"/>
    <col min="10250" max="10250" width="18.88671875" style="329" customWidth="1"/>
    <col min="10251" max="10251" width="0" style="329" hidden="1" customWidth="1"/>
    <col min="10252" max="10252" width="18.88671875" style="329" customWidth="1"/>
    <col min="10253" max="10253" width="10.6640625" style="329" customWidth="1"/>
    <col min="10254" max="10254" width="20.109375" style="329" customWidth="1"/>
    <col min="10255" max="10255" width="0" style="329" hidden="1" customWidth="1"/>
    <col min="10256" max="10256" width="19.6640625" style="329" customWidth="1"/>
    <col min="10257" max="10257" width="11.44140625" style="329" customWidth="1"/>
    <col min="10258" max="10258" width="18.88671875" style="329" customWidth="1"/>
    <col min="10259" max="10259" width="0" style="329" hidden="1" customWidth="1"/>
    <col min="10260" max="10260" width="18.88671875" style="329" customWidth="1"/>
    <col min="10261" max="10261" width="11.109375" style="329" customWidth="1"/>
    <col min="10262" max="10262" width="20.6640625" style="329" customWidth="1"/>
    <col min="10263" max="10263" width="0" style="329" hidden="1" customWidth="1"/>
    <col min="10264" max="10264" width="19.109375" style="329" customWidth="1"/>
    <col min="10265" max="10265" width="10.88671875" style="329" customWidth="1"/>
    <col min="10266" max="10266" width="18.5546875" style="329" customWidth="1"/>
    <col min="10267" max="10267" width="0" style="329" hidden="1" customWidth="1"/>
    <col min="10268" max="10268" width="19.44140625" style="329" customWidth="1"/>
    <col min="10269" max="10269" width="11.5546875" style="329" customWidth="1"/>
    <col min="10270" max="10287" width="0" style="329" hidden="1" customWidth="1"/>
    <col min="10288" max="10288" width="17.6640625" style="329" customWidth="1"/>
    <col min="10289" max="10289" width="17.33203125" style="329" customWidth="1"/>
    <col min="10290" max="10290" width="10.33203125" style="329" customWidth="1"/>
    <col min="10291" max="10291" width="20" style="329" customWidth="1"/>
    <col min="10292" max="10299" width="0" style="329" hidden="1" customWidth="1"/>
    <col min="10300" max="10300" width="17" style="329" customWidth="1"/>
    <col min="10301" max="10301" width="21.6640625" style="329" customWidth="1"/>
    <col min="10302" max="10302" width="33.109375" style="329" customWidth="1"/>
    <col min="10303" max="10496" width="46.88671875" style="329"/>
    <col min="10497" max="10497" width="4.33203125" style="329" customWidth="1"/>
    <col min="10498" max="10498" width="7.33203125" style="329" customWidth="1"/>
    <col min="10499" max="10499" width="53.5546875" style="329" customWidth="1"/>
    <col min="10500" max="10500" width="42.6640625" style="329" customWidth="1"/>
    <col min="10501" max="10501" width="21.109375" style="329" customWidth="1"/>
    <col min="10502" max="10502" width="18.109375" style="329" customWidth="1"/>
    <col min="10503" max="10503" width="0" style="329" hidden="1" customWidth="1"/>
    <col min="10504" max="10504" width="17.44140625" style="329" customWidth="1"/>
    <col min="10505" max="10505" width="11" style="329" customWidth="1"/>
    <col min="10506" max="10506" width="18.88671875" style="329" customWidth="1"/>
    <col min="10507" max="10507" width="0" style="329" hidden="1" customWidth="1"/>
    <col min="10508" max="10508" width="18.88671875" style="329" customWidth="1"/>
    <col min="10509" max="10509" width="10.6640625" style="329" customWidth="1"/>
    <col min="10510" max="10510" width="20.109375" style="329" customWidth="1"/>
    <col min="10511" max="10511" width="0" style="329" hidden="1" customWidth="1"/>
    <col min="10512" max="10512" width="19.6640625" style="329" customWidth="1"/>
    <col min="10513" max="10513" width="11.44140625" style="329" customWidth="1"/>
    <col min="10514" max="10514" width="18.88671875" style="329" customWidth="1"/>
    <col min="10515" max="10515" width="0" style="329" hidden="1" customWidth="1"/>
    <col min="10516" max="10516" width="18.88671875" style="329" customWidth="1"/>
    <col min="10517" max="10517" width="11.109375" style="329" customWidth="1"/>
    <col min="10518" max="10518" width="20.6640625" style="329" customWidth="1"/>
    <col min="10519" max="10519" width="0" style="329" hidden="1" customWidth="1"/>
    <col min="10520" max="10520" width="19.109375" style="329" customWidth="1"/>
    <col min="10521" max="10521" width="10.88671875" style="329" customWidth="1"/>
    <col min="10522" max="10522" width="18.5546875" style="329" customWidth="1"/>
    <col min="10523" max="10523" width="0" style="329" hidden="1" customWidth="1"/>
    <col min="10524" max="10524" width="19.44140625" style="329" customWidth="1"/>
    <col min="10525" max="10525" width="11.5546875" style="329" customWidth="1"/>
    <col min="10526" max="10543" width="0" style="329" hidden="1" customWidth="1"/>
    <col min="10544" max="10544" width="17.6640625" style="329" customWidth="1"/>
    <col min="10545" max="10545" width="17.33203125" style="329" customWidth="1"/>
    <col min="10546" max="10546" width="10.33203125" style="329" customWidth="1"/>
    <col min="10547" max="10547" width="20" style="329" customWidth="1"/>
    <col min="10548" max="10555" width="0" style="329" hidden="1" customWidth="1"/>
    <col min="10556" max="10556" width="17" style="329" customWidth="1"/>
    <col min="10557" max="10557" width="21.6640625" style="329" customWidth="1"/>
    <col min="10558" max="10558" width="33.109375" style="329" customWidth="1"/>
    <col min="10559" max="10752" width="46.88671875" style="329"/>
    <col min="10753" max="10753" width="4.33203125" style="329" customWidth="1"/>
    <col min="10754" max="10754" width="7.33203125" style="329" customWidth="1"/>
    <col min="10755" max="10755" width="53.5546875" style="329" customWidth="1"/>
    <col min="10756" max="10756" width="42.6640625" style="329" customWidth="1"/>
    <col min="10757" max="10757" width="21.109375" style="329" customWidth="1"/>
    <col min="10758" max="10758" width="18.109375" style="329" customWidth="1"/>
    <col min="10759" max="10759" width="0" style="329" hidden="1" customWidth="1"/>
    <col min="10760" max="10760" width="17.44140625" style="329" customWidth="1"/>
    <col min="10761" max="10761" width="11" style="329" customWidth="1"/>
    <col min="10762" max="10762" width="18.88671875" style="329" customWidth="1"/>
    <col min="10763" max="10763" width="0" style="329" hidden="1" customWidth="1"/>
    <col min="10764" max="10764" width="18.88671875" style="329" customWidth="1"/>
    <col min="10765" max="10765" width="10.6640625" style="329" customWidth="1"/>
    <col min="10766" max="10766" width="20.109375" style="329" customWidth="1"/>
    <col min="10767" max="10767" width="0" style="329" hidden="1" customWidth="1"/>
    <col min="10768" max="10768" width="19.6640625" style="329" customWidth="1"/>
    <col min="10769" max="10769" width="11.44140625" style="329" customWidth="1"/>
    <col min="10770" max="10770" width="18.88671875" style="329" customWidth="1"/>
    <col min="10771" max="10771" width="0" style="329" hidden="1" customWidth="1"/>
    <col min="10772" max="10772" width="18.88671875" style="329" customWidth="1"/>
    <col min="10773" max="10773" width="11.109375" style="329" customWidth="1"/>
    <col min="10774" max="10774" width="20.6640625" style="329" customWidth="1"/>
    <col min="10775" max="10775" width="0" style="329" hidden="1" customWidth="1"/>
    <col min="10776" max="10776" width="19.109375" style="329" customWidth="1"/>
    <col min="10777" max="10777" width="10.88671875" style="329" customWidth="1"/>
    <col min="10778" max="10778" width="18.5546875" style="329" customWidth="1"/>
    <col min="10779" max="10779" width="0" style="329" hidden="1" customWidth="1"/>
    <col min="10780" max="10780" width="19.44140625" style="329" customWidth="1"/>
    <col min="10781" max="10781" width="11.5546875" style="329" customWidth="1"/>
    <col min="10782" max="10799" width="0" style="329" hidden="1" customWidth="1"/>
    <col min="10800" max="10800" width="17.6640625" style="329" customWidth="1"/>
    <col min="10801" max="10801" width="17.33203125" style="329" customWidth="1"/>
    <col min="10802" max="10802" width="10.33203125" style="329" customWidth="1"/>
    <col min="10803" max="10803" width="20" style="329" customWidth="1"/>
    <col min="10804" max="10811" width="0" style="329" hidden="1" customWidth="1"/>
    <col min="10812" max="10812" width="17" style="329" customWidth="1"/>
    <col min="10813" max="10813" width="21.6640625" style="329" customWidth="1"/>
    <col min="10814" max="10814" width="33.109375" style="329" customWidth="1"/>
    <col min="10815" max="11008" width="46.88671875" style="329"/>
    <col min="11009" max="11009" width="4.33203125" style="329" customWidth="1"/>
    <col min="11010" max="11010" width="7.33203125" style="329" customWidth="1"/>
    <col min="11011" max="11011" width="53.5546875" style="329" customWidth="1"/>
    <col min="11012" max="11012" width="42.6640625" style="329" customWidth="1"/>
    <col min="11013" max="11013" width="21.109375" style="329" customWidth="1"/>
    <col min="11014" max="11014" width="18.109375" style="329" customWidth="1"/>
    <col min="11015" max="11015" width="0" style="329" hidden="1" customWidth="1"/>
    <col min="11016" max="11016" width="17.44140625" style="329" customWidth="1"/>
    <col min="11017" max="11017" width="11" style="329" customWidth="1"/>
    <col min="11018" max="11018" width="18.88671875" style="329" customWidth="1"/>
    <col min="11019" max="11019" width="0" style="329" hidden="1" customWidth="1"/>
    <col min="11020" max="11020" width="18.88671875" style="329" customWidth="1"/>
    <col min="11021" max="11021" width="10.6640625" style="329" customWidth="1"/>
    <col min="11022" max="11022" width="20.109375" style="329" customWidth="1"/>
    <col min="11023" max="11023" width="0" style="329" hidden="1" customWidth="1"/>
    <col min="11024" max="11024" width="19.6640625" style="329" customWidth="1"/>
    <col min="11025" max="11025" width="11.44140625" style="329" customWidth="1"/>
    <col min="11026" max="11026" width="18.88671875" style="329" customWidth="1"/>
    <col min="11027" max="11027" width="0" style="329" hidden="1" customWidth="1"/>
    <col min="11028" max="11028" width="18.88671875" style="329" customWidth="1"/>
    <col min="11029" max="11029" width="11.109375" style="329" customWidth="1"/>
    <col min="11030" max="11030" width="20.6640625" style="329" customWidth="1"/>
    <col min="11031" max="11031" width="0" style="329" hidden="1" customWidth="1"/>
    <col min="11032" max="11032" width="19.109375" style="329" customWidth="1"/>
    <col min="11033" max="11033" width="10.88671875" style="329" customWidth="1"/>
    <col min="11034" max="11034" width="18.5546875" style="329" customWidth="1"/>
    <col min="11035" max="11035" width="0" style="329" hidden="1" customWidth="1"/>
    <col min="11036" max="11036" width="19.44140625" style="329" customWidth="1"/>
    <col min="11037" max="11037" width="11.5546875" style="329" customWidth="1"/>
    <col min="11038" max="11055" width="0" style="329" hidden="1" customWidth="1"/>
    <col min="11056" max="11056" width="17.6640625" style="329" customWidth="1"/>
    <col min="11057" max="11057" width="17.33203125" style="329" customWidth="1"/>
    <col min="11058" max="11058" width="10.33203125" style="329" customWidth="1"/>
    <col min="11059" max="11059" width="20" style="329" customWidth="1"/>
    <col min="11060" max="11067" width="0" style="329" hidden="1" customWidth="1"/>
    <col min="11068" max="11068" width="17" style="329" customWidth="1"/>
    <col min="11069" max="11069" width="21.6640625" style="329" customWidth="1"/>
    <col min="11070" max="11070" width="33.109375" style="329" customWidth="1"/>
    <col min="11071" max="11264" width="46.88671875" style="329"/>
    <col min="11265" max="11265" width="4.33203125" style="329" customWidth="1"/>
    <col min="11266" max="11266" width="7.33203125" style="329" customWidth="1"/>
    <col min="11267" max="11267" width="53.5546875" style="329" customWidth="1"/>
    <col min="11268" max="11268" width="42.6640625" style="329" customWidth="1"/>
    <col min="11269" max="11269" width="21.109375" style="329" customWidth="1"/>
    <col min="11270" max="11270" width="18.109375" style="329" customWidth="1"/>
    <col min="11271" max="11271" width="0" style="329" hidden="1" customWidth="1"/>
    <col min="11272" max="11272" width="17.44140625" style="329" customWidth="1"/>
    <col min="11273" max="11273" width="11" style="329" customWidth="1"/>
    <col min="11274" max="11274" width="18.88671875" style="329" customWidth="1"/>
    <col min="11275" max="11275" width="0" style="329" hidden="1" customWidth="1"/>
    <col min="11276" max="11276" width="18.88671875" style="329" customWidth="1"/>
    <col min="11277" max="11277" width="10.6640625" style="329" customWidth="1"/>
    <col min="11278" max="11278" width="20.109375" style="329" customWidth="1"/>
    <col min="11279" max="11279" width="0" style="329" hidden="1" customWidth="1"/>
    <col min="11280" max="11280" width="19.6640625" style="329" customWidth="1"/>
    <col min="11281" max="11281" width="11.44140625" style="329" customWidth="1"/>
    <col min="11282" max="11282" width="18.88671875" style="329" customWidth="1"/>
    <col min="11283" max="11283" width="0" style="329" hidden="1" customWidth="1"/>
    <col min="11284" max="11284" width="18.88671875" style="329" customWidth="1"/>
    <col min="11285" max="11285" width="11.109375" style="329" customWidth="1"/>
    <col min="11286" max="11286" width="20.6640625" style="329" customWidth="1"/>
    <col min="11287" max="11287" width="0" style="329" hidden="1" customWidth="1"/>
    <col min="11288" max="11288" width="19.109375" style="329" customWidth="1"/>
    <col min="11289" max="11289" width="10.88671875" style="329" customWidth="1"/>
    <col min="11290" max="11290" width="18.5546875" style="329" customWidth="1"/>
    <col min="11291" max="11291" width="0" style="329" hidden="1" customWidth="1"/>
    <col min="11292" max="11292" width="19.44140625" style="329" customWidth="1"/>
    <col min="11293" max="11293" width="11.5546875" style="329" customWidth="1"/>
    <col min="11294" max="11311" width="0" style="329" hidden="1" customWidth="1"/>
    <col min="11312" max="11312" width="17.6640625" style="329" customWidth="1"/>
    <col min="11313" max="11313" width="17.33203125" style="329" customWidth="1"/>
    <col min="11314" max="11314" width="10.33203125" style="329" customWidth="1"/>
    <col min="11315" max="11315" width="20" style="329" customWidth="1"/>
    <col min="11316" max="11323" width="0" style="329" hidden="1" customWidth="1"/>
    <col min="11324" max="11324" width="17" style="329" customWidth="1"/>
    <col min="11325" max="11325" width="21.6640625" style="329" customWidth="1"/>
    <col min="11326" max="11326" width="33.109375" style="329" customWidth="1"/>
    <col min="11327" max="11520" width="46.88671875" style="329"/>
    <col min="11521" max="11521" width="4.33203125" style="329" customWidth="1"/>
    <col min="11522" max="11522" width="7.33203125" style="329" customWidth="1"/>
    <col min="11523" max="11523" width="53.5546875" style="329" customWidth="1"/>
    <col min="11524" max="11524" width="42.6640625" style="329" customWidth="1"/>
    <col min="11525" max="11525" width="21.109375" style="329" customWidth="1"/>
    <col min="11526" max="11526" width="18.109375" style="329" customWidth="1"/>
    <col min="11527" max="11527" width="0" style="329" hidden="1" customWidth="1"/>
    <col min="11528" max="11528" width="17.44140625" style="329" customWidth="1"/>
    <col min="11529" max="11529" width="11" style="329" customWidth="1"/>
    <col min="11530" max="11530" width="18.88671875" style="329" customWidth="1"/>
    <col min="11531" max="11531" width="0" style="329" hidden="1" customWidth="1"/>
    <col min="11532" max="11532" width="18.88671875" style="329" customWidth="1"/>
    <col min="11533" max="11533" width="10.6640625" style="329" customWidth="1"/>
    <col min="11534" max="11534" width="20.109375" style="329" customWidth="1"/>
    <col min="11535" max="11535" width="0" style="329" hidden="1" customWidth="1"/>
    <col min="11536" max="11536" width="19.6640625" style="329" customWidth="1"/>
    <col min="11537" max="11537" width="11.44140625" style="329" customWidth="1"/>
    <col min="11538" max="11538" width="18.88671875" style="329" customWidth="1"/>
    <col min="11539" max="11539" width="0" style="329" hidden="1" customWidth="1"/>
    <col min="11540" max="11540" width="18.88671875" style="329" customWidth="1"/>
    <col min="11541" max="11541" width="11.109375" style="329" customWidth="1"/>
    <col min="11542" max="11542" width="20.6640625" style="329" customWidth="1"/>
    <col min="11543" max="11543" width="0" style="329" hidden="1" customWidth="1"/>
    <col min="11544" max="11544" width="19.109375" style="329" customWidth="1"/>
    <col min="11545" max="11545" width="10.88671875" style="329" customWidth="1"/>
    <col min="11546" max="11546" width="18.5546875" style="329" customWidth="1"/>
    <col min="11547" max="11547" width="0" style="329" hidden="1" customWidth="1"/>
    <col min="11548" max="11548" width="19.44140625" style="329" customWidth="1"/>
    <col min="11549" max="11549" width="11.5546875" style="329" customWidth="1"/>
    <col min="11550" max="11567" width="0" style="329" hidden="1" customWidth="1"/>
    <col min="11568" max="11568" width="17.6640625" style="329" customWidth="1"/>
    <col min="11569" max="11569" width="17.33203125" style="329" customWidth="1"/>
    <col min="11570" max="11570" width="10.33203125" style="329" customWidth="1"/>
    <col min="11571" max="11571" width="20" style="329" customWidth="1"/>
    <col min="11572" max="11579" width="0" style="329" hidden="1" customWidth="1"/>
    <col min="11580" max="11580" width="17" style="329" customWidth="1"/>
    <col min="11581" max="11581" width="21.6640625" style="329" customWidth="1"/>
    <col min="11582" max="11582" width="33.109375" style="329" customWidth="1"/>
    <col min="11583" max="11776" width="46.88671875" style="329"/>
    <col min="11777" max="11777" width="4.33203125" style="329" customWidth="1"/>
    <col min="11778" max="11778" width="7.33203125" style="329" customWidth="1"/>
    <col min="11779" max="11779" width="53.5546875" style="329" customWidth="1"/>
    <col min="11780" max="11780" width="42.6640625" style="329" customWidth="1"/>
    <col min="11781" max="11781" width="21.109375" style="329" customWidth="1"/>
    <col min="11782" max="11782" width="18.109375" style="329" customWidth="1"/>
    <col min="11783" max="11783" width="0" style="329" hidden="1" customWidth="1"/>
    <col min="11784" max="11784" width="17.44140625" style="329" customWidth="1"/>
    <col min="11785" max="11785" width="11" style="329" customWidth="1"/>
    <col min="11786" max="11786" width="18.88671875" style="329" customWidth="1"/>
    <col min="11787" max="11787" width="0" style="329" hidden="1" customWidth="1"/>
    <col min="11788" max="11788" width="18.88671875" style="329" customWidth="1"/>
    <col min="11789" max="11789" width="10.6640625" style="329" customWidth="1"/>
    <col min="11790" max="11790" width="20.109375" style="329" customWidth="1"/>
    <col min="11791" max="11791" width="0" style="329" hidden="1" customWidth="1"/>
    <col min="11792" max="11792" width="19.6640625" style="329" customWidth="1"/>
    <col min="11793" max="11793" width="11.44140625" style="329" customWidth="1"/>
    <col min="11794" max="11794" width="18.88671875" style="329" customWidth="1"/>
    <col min="11795" max="11795" width="0" style="329" hidden="1" customWidth="1"/>
    <col min="11796" max="11796" width="18.88671875" style="329" customWidth="1"/>
    <col min="11797" max="11797" width="11.109375" style="329" customWidth="1"/>
    <col min="11798" max="11798" width="20.6640625" style="329" customWidth="1"/>
    <col min="11799" max="11799" width="0" style="329" hidden="1" customWidth="1"/>
    <col min="11800" max="11800" width="19.109375" style="329" customWidth="1"/>
    <col min="11801" max="11801" width="10.88671875" style="329" customWidth="1"/>
    <col min="11802" max="11802" width="18.5546875" style="329" customWidth="1"/>
    <col min="11803" max="11803" width="0" style="329" hidden="1" customWidth="1"/>
    <col min="11804" max="11804" width="19.44140625" style="329" customWidth="1"/>
    <col min="11805" max="11805" width="11.5546875" style="329" customWidth="1"/>
    <col min="11806" max="11823" width="0" style="329" hidden="1" customWidth="1"/>
    <col min="11824" max="11824" width="17.6640625" style="329" customWidth="1"/>
    <col min="11825" max="11825" width="17.33203125" style="329" customWidth="1"/>
    <col min="11826" max="11826" width="10.33203125" style="329" customWidth="1"/>
    <col min="11827" max="11827" width="20" style="329" customWidth="1"/>
    <col min="11828" max="11835" width="0" style="329" hidden="1" customWidth="1"/>
    <col min="11836" max="11836" width="17" style="329" customWidth="1"/>
    <col min="11837" max="11837" width="21.6640625" style="329" customWidth="1"/>
    <col min="11838" max="11838" width="33.109375" style="329" customWidth="1"/>
    <col min="11839" max="12032" width="46.88671875" style="329"/>
    <col min="12033" max="12033" width="4.33203125" style="329" customWidth="1"/>
    <col min="12034" max="12034" width="7.33203125" style="329" customWidth="1"/>
    <col min="12035" max="12035" width="53.5546875" style="329" customWidth="1"/>
    <col min="12036" max="12036" width="42.6640625" style="329" customWidth="1"/>
    <col min="12037" max="12037" width="21.109375" style="329" customWidth="1"/>
    <col min="12038" max="12038" width="18.109375" style="329" customWidth="1"/>
    <col min="12039" max="12039" width="0" style="329" hidden="1" customWidth="1"/>
    <col min="12040" max="12040" width="17.44140625" style="329" customWidth="1"/>
    <col min="12041" max="12041" width="11" style="329" customWidth="1"/>
    <col min="12042" max="12042" width="18.88671875" style="329" customWidth="1"/>
    <col min="12043" max="12043" width="0" style="329" hidden="1" customWidth="1"/>
    <col min="12044" max="12044" width="18.88671875" style="329" customWidth="1"/>
    <col min="12045" max="12045" width="10.6640625" style="329" customWidth="1"/>
    <col min="12046" max="12046" width="20.109375" style="329" customWidth="1"/>
    <col min="12047" max="12047" width="0" style="329" hidden="1" customWidth="1"/>
    <col min="12048" max="12048" width="19.6640625" style="329" customWidth="1"/>
    <col min="12049" max="12049" width="11.44140625" style="329" customWidth="1"/>
    <col min="12050" max="12050" width="18.88671875" style="329" customWidth="1"/>
    <col min="12051" max="12051" width="0" style="329" hidden="1" customWidth="1"/>
    <col min="12052" max="12052" width="18.88671875" style="329" customWidth="1"/>
    <col min="12053" max="12053" width="11.109375" style="329" customWidth="1"/>
    <col min="12054" max="12054" width="20.6640625" style="329" customWidth="1"/>
    <col min="12055" max="12055" width="0" style="329" hidden="1" customWidth="1"/>
    <col min="12056" max="12056" width="19.109375" style="329" customWidth="1"/>
    <col min="12057" max="12057" width="10.88671875" style="329" customWidth="1"/>
    <col min="12058" max="12058" width="18.5546875" style="329" customWidth="1"/>
    <col min="12059" max="12059" width="0" style="329" hidden="1" customWidth="1"/>
    <col min="12060" max="12060" width="19.44140625" style="329" customWidth="1"/>
    <col min="12061" max="12061" width="11.5546875" style="329" customWidth="1"/>
    <col min="12062" max="12079" width="0" style="329" hidden="1" customWidth="1"/>
    <col min="12080" max="12080" width="17.6640625" style="329" customWidth="1"/>
    <col min="12081" max="12081" width="17.33203125" style="329" customWidth="1"/>
    <col min="12082" max="12082" width="10.33203125" style="329" customWidth="1"/>
    <col min="12083" max="12083" width="20" style="329" customWidth="1"/>
    <col min="12084" max="12091" width="0" style="329" hidden="1" customWidth="1"/>
    <col min="12092" max="12092" width="17" style="329" customWidth="1"/>
    <col min="12093" max="12093" width="21.6640625" style="329" customWidth="1"/>
    <col min="12094" max="12094" width="33.109375" style="329" customWidth="1"/>
    <col min="12095" max="12288" width="46.88671875" style="329"/>
    <col min="12289" max="12289" width="4.33203125" style="329" customWidth="1"/>
    <col min="12290" max="12290" width="7.33203125" style="329" customWidth="1"/>
    <col min="12291" max="12291" width="53.5546875" style="329" customWidth="1"/>
    <col min="12292" max="12292" width="42.6640625" style="329" customWidth="1"/>
    <col min="12293" max="12293" width="21.109375" style="329" customWidth="1"/>
    <col min="12294" max="12294" width="18.109375" style="329" customWidth="1"/>
    <col min="12295" max="12295" width="0" style="329" hidden="1" customWidth="1"/>
    <col min="12296" max="12296" width="17.44140625" style="329" customWidth="1"/>
    <col min="12297" max="12297" width="11" style="329" customWidth="1"/>
    <col min="12298" max="12298" width="18.88671875" style="329" customWidth="1"/>
    <col min="12299" max="12299" width="0" style="329" hidden="1" customWidth="1"/>
    <col min="12300" max="12300" width="18.88671875" style="329" customWidth="1"/>
    <col min="12301" max="12301" width="10.6640625" style="329" customWidth="1"/>
    <col min="12302" max="12302" width="20.109375" style="329" customWidth="1"/>
    <col min="12303" max="12303" width="0" style="329" hidden="1" customWidth="1"/>
    <col min="12304" max="12304" width="19.6640625" style="329" customWidth="1"/>
    <col min="12305" max="12305" width="11.44140625" style="329" customWidth="1"/>
    <col min="12306" max="12306" width="18.88671875" style="329" customWidth="1"/>
    <col min="12307" max="12307" width="0" style="329" hidden="1" customWidth="1"/>
    <col min="12308" max="12308" width="18.88671875" style="329" customWidth="1"/>
    <col min="12309" max="12309" width="11.109375" style="329" customWidth="1"/>
    <col min="12310" max="12310" width="20.6640625" style="329" customWidth="1"/>
    <col min="12311" max="12311" width="0" style="329" hidden="1" customWidth="1"/>
    <col min="12312" max="12312" width="19.109375" style="329" customWidth="1"/>
    <col min="12313" max="12313" width="10.88671875" style="329" customWidth="1"/>
    <col min="12314" max="12314" width="18.5546875" style="329" customWidth="1"/>
    <col min="12315" max="12315" width="0" style="329" hidden="1" customWidth="1"/>
    <col min="12316" max="12316" width="19.44140625" style="329" customWidth="1"/>
    <col min="12317" max="12317" width="11.5546875" style="329" customWidth="1"/>
    <col min="12318" max="12335" width="0" style="329" hidden="1" customWidth="1"/>
    <col min="12336" max="12336" width="17.6640625" style="329" customWidth="1"/>
    <col min="12337" max="12337" width="17.33203125" style="329" customWidth="1"/>
    <col min="12338" max="12338" width="10.33203125" style="329" customWidth="1"/>
    <col min="12339" max="12339" width="20" style="329" customWidth="1"/>
    <col min="12340" max="12347" width="0" style="329" hidden="1" customWidth="1"/>
    <col min="12348" max="12348" width="17" style="329" customWidth="1"/>
    <col min="12349" max="12349" width="21.6640625" style="329" customWidth="1"/>
    <col min="12350" max="12350" width="33.109375" style="329" customWidth="1"/>
    <col min="12351" max="12544" width="46.88671875" style="329"/>
    <col min="12545" max="12545" width="4.33203125" style="329" customWidth="1"/>
    <col min="12546" max="12546" width="7.33203125" style="329" customWidth="1"/>
    <col min="12547" max="12547" width="53.5546875" style="329" customWidth="1"/>
    <col min="12548" max="12548" width="42.6640625" style="329" customWidth="1"/>
    <col min="12549" max="12549" width="21.109375" style="329" customWidth="1"/>
    <col min="12550" max="12550" width="18.109375" style="329" customWidth="1"/>
    <col min="12551" max="12551" width="0" style="329" hidden="1" customWidth="1"/>
    <col min="12552" max="12552" width="17.44140625" style="329" customWidth="1"/>
    <col min="12553" max="12553" width="11" style="329" customWidth="1"/>
    <col min="12554" max="12554" width="18.88671875" style="329" customWidth="1"/>
    <col min="12555" max="12555" width="0" style="329" hidden="1" customWidth="1"/>
    <col min="12556" max="12556" width="18.88671875" style="329" customWidth="1"/>
    <col min="12557" max="12557" width="10.6640625" style="329" customWidth="1"/>
    <col min="12558" max="12558" width="20.109375" style="329" customWidth="1"/>
    <col min="12559" max="12559" width="0" style="329" hidden="1" customWidth="1"/>
    <col min="12560" max="12560" width="19.6640625" style="329" customWidth="1"/>
    <col min="12561" max="12561" width="11.44140625" style="329" customWidth="1"/>
    <col min="12562" max="12562" width="18.88671875" style="329" customWidth="1"/>
    <col min="12563" max="12563" width="0" style="329" hidden="1" customWidth="1"/>
    <col min="12564" max="12564" width="18.88671875" style="329" customWidth="1"/>
    <col min="12565" max="12565" width="11.109375" style="329" customWidth="1"/>
    <col min="12566" max="12566" width="20.6640625" style="329" customWidth="1"/>
    <col min="12567" max="12567" width="0" style="329" hidden="1" customWidth="1"/>
    <col min="12568" max="12568" width="19.109375" style="329" customWidth="1"/>
    <col min="12569" max="12569" width="10.88671875" style="329" customWidth="1"/>
    <col min="12570" max="12570" width="18.5546875" style="329" customWidth="1"/>
    <col min="12571" max="12571" width="0" style="329" hidden="1" customWidth="1"/>
    <col min="12572" max="12572" width="19.44140625" style="329" customWidth="1"/>
    <col min="12573" max="12573" width="11.5546875" style="329" customWidth="1"/>
    <col min="12574" max="12591" width="0" style="329" hidden="1" customWidth="1"/>
    <col min="12592" max="12592" width="17.6640625" style="329" customWidth="1"/>
    <col min="12593" max="12593" width="17.33203125" style="329" customWidth="1"/>
    <col min="12594" max="12594" width="10.33203125" style="329" customWidth="1"/>
    <col min="12595" max="12595" width="20" style="329" customWidth="1"/>
    <col min="12596" max="12603" width="0" style="329" hidden="1" customWidth="1"/>
    <col min="12604" max="12604" width="17" style="329" customWidth="1"/>
    <col min="12605" max="12605" width="21.6640625" style="329" customWidth="1"/>
    <col min="12606" max="12606" width="33.109375" style="329" customWidth="1"/>
    <col min="12607" max="12800" width="46.88671875" style="329"/>
    <col min="12801" max="12801" width="4.33203125" style="329" customWidth="1"/>
    <col min="12802" max="12802" width="7.33203125" style="329" customWidth="1"/>
    <col min="12803" max="12803" width="53.5546875" style="329" customWidth="1"/>
    <col min="12804" max="12804" width="42.6640625" style="329" customWidth="1"/>
    <col min="12805" max="12805" width="21.109375" style="329" customWidth="1"/>
    <col min="12806" max="12806" width="18.109375" style="329" customWidth="1"/>
    <col min="12807" max="12807" width="0" style="329" hidden="1" customWidth="1"/>
    <col min="12808" max="12808" width="17.44140625" style="329" customWidth="1"/>
    <col min="12809" max="12809" width="11" style="329" customWidth="1"/>
    <col min="12810" max="12810" width="18.88671875" style="329" customWidth="1"/>
    <col min="12811" max="12811" width="0" style="329" hidden="1" customWidth="1"/>
    <col min="12812" max="12812" width="18.88671875" style="329" customWidth="1"/>
    <col min="12813" max="12813" width="10.6640625" style="329" customWidth="1"/>
    <col min="12814" max="12814" width="20.109375" style="329" customWidth="1"/>
    <col min="12815" max="12815" width="0" style="329" hidden="1" customWidth="1"/>
    <col min="12816" max="12816" width="19.6640625" style="329" customWidth="1"/>
    <col min="12817" max="12817" width="11.44140625" style="329" customWidth="1"/>
    <col min="12818" max="12818" width="18.88671875" style="329" customWidth="1"/>
    <col min="12819" max="12819" width="0" style="329" hidden="1" customWidth="1"/>
    <col min="12820" max="12820" width="18.88671875" style="329" customWidth="1"/>
    <col min="12821" max="12821" width="11.109375" style="329" customWidth="1"/>
    <col min="12822" max="12822" width="20.6640625" style="329" customWidth="1"/>
    <col min="12823" max="12823" width="0" style="329" hidden="1" customWidth="1"/>
    <col min="12824" max="12824" width="19.109375" style="329" customWidth="1"/>
    <col min="12825" max="12825" width="10.88671875" style="329" customWidth="1"/>
    <col min="12826" max="12826" width="18.5546875" style="329" customWidth="1"/>
    <col min="12827" max="12827" width="0" style="329" hidden="1" customWidth="1"/>
    <col min="12828" max="12828" width="19.44140625" style="329" customWidth="1"/>
    <col min="12829" max="12829" width="11.5546875" style="329" customWidth="1"/>
    <col min="12830" max="12847" width="0" style="329" hidden="1" customWidth="1"/>
    <col min="12848" max="12848" width="17.6640625" style="329" customWidth="1"/>
    <col min="12849" max="12849" width="17.33203125" style="329" customWidth="1"/>
    <col min="12850" max="12850" width="10.33203125" style="329" customWidth="1"/>
    <col min="12851" max="12851" width="20" style="329" customWidth="1"/>
    <col min="12852" max="12859" width="0" style="329" hidden="1" customWidth="1"/>
    <col min="12860" max="12860" width="17" style="329" customWidth="1"/>
    <col min="12861" max="12861" width="21.6640625" style="329" customWidth="1"/>
    <col min="12862" max="12862" width="33.109375" style="329" customWidth="1"/>
    <col min="12863" max="13056" width="46.88671875" style="329"/>
    <col min="13057" max="13057" width="4.33203125" style="329" customWidth="1"/>
    <col min="13058" max="13058" width="7.33203125" style="329" customWidth="1"/>
    <col min="13059" max="13059" width="53.5546875" style="329" customWidth="1"/>
    <col min="13060" max="13060" width="42.6640625" style="329" customWidth="1"/>
    <col min="13061" max="13061" width="21.109375" style="329" customWidth="1"/>
    <col min="13062" max="13062" width="18.109375" style="329" customWidth="1"/>
    <col min="13063" max="13063" width="0" style="329" hidden="1" customWidth="1"/>
    <col min="13064" max="13064" width="17.44140625" style="329" customWidth="1"/>
    <col min="13065" max="13065" width="11" style="329" customWidth="1"/>
    <col min="13066" max="13066" width="18.88671875" style="329" customWidth="1"/>
    <col min="13067" max="13067" width="0" style="329" hidden="1" customWidth="1"/>
    <col min="13068" max="13068" width="18.88671875" style="329" customWidth="1"/>
    <col min="13069" max="13069" width="10.6640625" style="329" customWidth="1"/>
    <col min="13070" max="13070" width="20.109375" style="329" customWidth="1"/>
    <col min="13071" max="13071" width="0" style="329" hidden="1" customWidth="1"/>
    <col min="13072" max="13072" width="19.6640625" style="329" customWidth="1"/>
    <col min="13073" max="13073" width="11.44140625" style="329" customWidth="1"/>
    <col min="13074" max="13074" width="18.88671875" style="329" customWidth="1"/>
    <col min="13075" max="13075" width="0" style="329" hidden="1" customWidth="1"/>
    <col min="13076" max="13076" width="18.88671875" style="329" customWidth="1"/>
    <col min="13077" max="13077" width="11.109375" style="329" customWidth="1"/>
    <col min="13078" max="13078" width="20.6640625" style="329" customWidth="1"/>
    <col min="13079" max="13079" width="0" style="329" hidden="1" customWidth="1"/>
    <col min="13080" max="13080" width="19.109375" style="329" customWidth="1"/>
    <col min="13081" max="13081" width="10.88671875" style="329" customWidth="1"/>
    <col min="13082" max="13082" width="18.5546875" style="329" customWidth="1"/>
    <col min="13083" max="13083" width="0" style="329" hidden="1" customWidth="1"/>
    <col min="13084" max="13084" width="19.44140625" style="329" customWidth="1"/>
    <col min="13085" max="13085" width="11.5546875" style="329" customWidth="1"/>
    <col min="13086" max="13103" width="0" style="329" hidden="1" customWidth="1"/>
    <col min="13104" max="13104" width="17.6640625" style="329" customWidth="1"/>
    <col min="13105" max="13105" width="17.33203125" style="329" customWidth="1"/>
    <col min="13106" max="13106" width="10.33203125" style="329" customWidth="1"/>
    <col min="13107" max="13107" width="20" style="329" customWidth="1"/>
    <col min="13108" max="13115" width="0" style="329" hidden="1" customWidth="1"/>
    <col min="13116" max="13116" width="17" style="329" customWidth="1"/>
    <col min="13117" max="13117" width="21.6640625" style="329" customWidth="1"/>
    <col min="13118" max="13118" width="33.109375" style="329" customWidth="1"/>
    <col min="13119" max="13312" width="46.88671875" style="329"/>
    <col min="13313" max="13313" width="4.33203125" style="329" customWidth="1"/>
    <col min="13314" max="13314" width="7.33203125" style="329" customWidth="1"/>
    <col min="13315" max="13315" width="53.5546875" style="329" customWidth="1"/>
    <col min="13316" max="13316" width="42.6640625" style="329" customWidth="1"/>
    <col min="13317" max="13317" width="21.109375" style="329" customWidth="1"/>
    <col min="13318" max="13318" width="18.109375" style="329" customWidth="1"/>
    <col min="13319" max="13319" width="0" style="329" hidden="1" customWidth="1"/>
    <col min="13320" max="13320" width="17.44140625" style="329" customWidth="1"/>
    <col min="13321" max="13321" width="11" style="329" customWidth="1"/>
    <col min="13322" max="13322" width="18.88671875" style="329" customWidth="1"/>
    <col min="13323" max="13323" width="0" style="329" hidden="1" customWidth="1"/>
    <col min="13324" max="13324" width="18.88671875" style="329" customWidth="1"/>
    <col min="13325" max="13325" width="10.6640625" style="329" customWidth="1"/>
    <col min="13326" max="13326" width="20.109375" style="329" customWidth="1"/>
    <col min="13327" max="13327" width="0" style="329" hidden="1" customWidth="1"/>
    <col min="13328" max="13328" width="19.6640625" style="329" customWidth="1"/>
    <col min="13329" max="13329" width="11.44140625" style="329" customWidth="1"/>
    <col min="13330" max="13330" width="18.88671875" style="329" customWidth="1"/>
    <col min="13331" max="13331" width="0" style="329" hidden="1" customWidth="1"/>
    <col min="13332" max="13332" width="18.88671875" style="329" customWidth="1"/>
    <col min="13333" max="13333" width="11.109375" style="329" customWidth="1"/>
    <col min="13334" max="13334" width="20.6640625" style="329" customWidth="1"/>
    <col min="13335" max="13335" width="0" style="329" hidden="1" customWidth="1"/>
    <col min="13336" max="13336" width="19.109375" style="329" customWidth="1"/>
    <col min="13337" max="13337" width="10.88671875" style="329" customWidth="1"/>
    <col min="13338" max="13338" width="18.5546875" style="329" customWidth="1"/>
    <col min="13339" max="13339" width="0" style="329" hidden="1" customWidth="1"/>
    <col min="13340" max="13340" width="19.44140625" style="329" customWidth="1"/>
    <col min="13341" max="13341" width="11.5546875" style="329" customWidth="1"/>
    <col min="13342" max="13359" width="0" style="329" hidden="1" customWidth="1"/>
    <col min="13360" max="13360" width="17.6640625" style="329" customWidth="1"/>
    <col min="13361" max="13361" width="17.33203125" style="329" customWidth="1"/>
    <col min="13362" max="13362" width="10.33203125" style="329" customWidth="1"/>
    <col min="13363" max="13363" width="20" style="329" customWidth="1"/>
    <col min="13364" max="13371" width="0" style="329" hidden="1" customWidth="1"/>
    <col min="13372" max="13372" width="17" style="329" customWidth="1"/>
    <col min="13373" max="13373" width="21.6640625" style="329" customWidth="1"/>
    <col min="13374" max="13374" width="33.109375" style="329" customWidth="1"/>
    <col min="13375" max="13568" width="46.88671875" style="329"/>
    <col min="13569" max="13569" width="4.33203125" style="329" customWidth="1"/>
    <col min="13570" max="13570" width="7.33203125" style="329" customWidth="1"/>
    <col min="13571" max="13571" width="53.5546875" style="329" customWidth="1"/>
    <col min="13572" max="13572" width="42.6640625" style="329" customWidth="1"/>
    <col min="13573" max="13573" width="21.109375" style="329" customWidth="1"/>
    <col min="13574" max="13574" width="18.109375" style="329" customWidth="1"/>
    <col min="13575" max="13575" width="0" style="329" hidden="1" customWidth="1"/>
    <col min="13576" max="13576" width="17.44140625" style="329" customWidth="1"/>
    <col min="13577" max="13577" width="11" style="329" customWidth="1"/>
    <col min="13578" max="13578" width="18.88671875" style="329" customWidth="1"/>
    <col min="13579" max="13579" width="0" style="329" hidden="1" customWidth="1"/>
    <col min="13580" max="13580" width="18.88671875" style="329" customWidth="1"/>
    <col min="13581" max="13581" width="10.6640625" style="329" customWidth="1"/>
    <col min="13582" max="13582" width="20.109375" style="329" customWidth="1"/>
    <col min="13583" max="13583" width="0" style="329" hidden="1" customWidth="1"/>
    <col min="13584" max="13584" width="19.6640625" style="329" customWidth="1"/>
    <col min="13585" max="13585" width="11.44140625" style="329" customWidth="1"/>
    <col min="13586" max="13586" width="18.88671875" style="329" customWidth="1"/>
    <col min="13587" max="13587" width="0" style="329" hidden="1" customWidth="1"/>
    <col min="13588" max="13588" width="18.88671875" style="329" customWidth="1"/>
    <col min="13589" max="13589" width="11.109375" style="329" customWidth="1"/>
    <col min="13590" max="13590" width="20.6640625" style="329" customWidth="1"/>
    <col min="13591" max="13591" width="0" style="329" hidden="1" customWidth="1"/>
    <col min="13592" max="13592" width="19.109375" style="329" customWidth="1"/>
    <col min="13593" max="13593" width="10.88671875" style="329" customWidth="1"/>
    <col min="13594" max="13594" width="18.5546875" style="329" customWidth="1"/>
    <col min="13595" max="13595" width="0" style="329" hidden="1" customWidth="1"/>
    <col min="13596" max="13596" width="19.44140625" style="329" customWidth="1"/>
    <col min="13597" max="13597" width="11.5546875" style="329" customWidth="1"/>
    <col min="13598" max="13615" width="0" style="329" hidden="1" customWidth="1"/>
    <col min="13616" max="13616" width="17.6640625" style="329" customWidth="1"/>
    <col min="13617" max="13617" width="17.33203125" style="329" customWidth="1"/>
    <col min="13618" max="13618" width="10.33203125" style="329" customWidth="1"/>
    <col min="13619" max="13619" width="20" style="329" customWidth="1"/>
    <col min="13620" max="13627" width="0" style="329" hidden="1" customWidth="1"/>
    <col min="13628" max="13628" width="17" style="329" customWidth="1"/>
    <col min="13629" max="13629" width="21.6640625" style="329" customWidth="1"/>
    <col min="13630" max="13630" width="33.109375" style="329" customWidth="1"/>
    <col min="13631" max="13824" width="46.88671875" style="329"/>
    <col min="13825" max="13825" width="4.33203125" style="329" customWidth="1"/>
    <col min="13826" max="13826" width="7.33203125" style="329" customWidth="1"/>
    <col min="13827" max="13827" width="53.5546875" style="329" customWidth="1"/>
    <col min="13828" max="13828" width="42.6640625" style="329" customWidth="1"/>
    <col min="13829" max="13829" width="21.109375" style="329" customWidth="1"/>
    <col min="13830" max="13830" width="18.109375" style="329" customWidth="1"/>
    <col min="13831" max="13831" width="0" style="329" hidden="1" customWidth="1"/>
    <col min="13832" max="13832" width="17.44140625" style="329" customWidth="1"/>
    <col min="13833" max="13833" width="11" style="329" customWidth="1"/>
    <col min="13834" max="13834" width="18.88671875" style="329" customWidth="1"/>
    <col min="13835" max="13835" width="0" style="329" hidden="1" customWidth="1"/>
    <col min="13836" max="13836" width="18.88671875" style="329" customWidth="1"/>
    <col min="13837" max="13837" width="10.6640625" style="329" customWidth="1"/>
    <col min="13838" max="13838" width="20.109375" style="329" customWidth="1"/>
    <col min="13839" max="13839" width="0" style="329" hidden="1" customWidth="1"/>
    <col min="13840" max="13840" width="19.6640625" style="329" customWidth="1"/>
    <col min="13841" max="13841" width="11.44140625" style="329" customWidth="1"/>
    <col min="13842" max="13842" width="18.88671875" style="329" customWidth="1"/>
    <col min="13843" max="13843" width="0" style="329" hidden="1" customWidth="1"/>
    <col min="13844" max="13844" width="18.88671875" style="329" customWidth="1"/>
    <col min="13845" max="13845" width="11.109375" style="329" customWidth="1"/>
    <col min="13846" max="13846" width="20.6640625" style="329" customWidth="1"/>
    <col min="13847" max="13847" width="0" style="329" hidden="1" customWidth="1"/>
    <col min="13848" max="13848" width="19.109375" style="329" customWidth="1"/>
    <col min="13849" max="13849" width="10.88671875" style="329" customWidth="1"/>
    <col min="13850" max="13850" width="18.5546875" style="329" customWidth="1"/>
    <col min="13851" max="13851" width="0" style="329" hidden="1" customWidth="1"/>
    <col min="13852" max="13852" width="19.44140625" style="329" customWidth="1"/>
    <col min="13853" max="13853" width="11.5546875" style="329" customWidth="1"/>
    <col min="13854" max="13871" width="0" style="329" hidden="1" customWidth="1"/>
    <col min="13872" max="13872" width="17.6640625" style="329" customWidth="1"/>
    <col min="13873" max="13873" width="17.33203125" style="329" customWidth="1"/>
    <col min="13874" max="13874" width="10.33203125" style="329" customWidth="1"/>
    <col min="13875" max="13875" width="20" style="329" customWidth="1"/>
    <col min="13876" max="13883" width="0" style="329" hidden="1" customWidth="1"/>
    <col min="13884" max="13884" width="17" style="329" customWidth="1"/>
    <col min="13885" max="13885" width="21.6640625" style="329" customWidth="1"/>
    <col min="13886" max="13886" width="33.109375" style="329" customWidth="1"/>
    <col min="13887" max="14080" width="46.88671875" style="329"/>
    <col min="14081" max="14081" width="4.33203125" style="329" customWidth="1"/>
    <col min="14082" max="14082" width="7.33203125" style="329" customWidth="1"/>
    <col min="14083" max="14083" width="53.5546875" style="329" customWidth="1"/>
    <col min="14084" max="14084" width="42.6640625" style="329" customWidth="1"/>
    <col min="14085" max="14085" width="21.109375" style="329" customWidth="1"/>
    <col min="14086" max="14086" width="18.109375" style="329" customWidth="1"/>
    <col min="14087" max="14087" width="0" style="329" hidden="1" customWidth="1"/>
    <col min="14088" max="14088" width="17.44140625" style="329" customWidth="1"/>
    <col min="14089" max="14089" width="11" style="329" customWidth="1"/>
    <col min="14090" max="14090" width="18.88671875" style="329" customWidth="1"/>
    <col min="14091" max="14091" width="0" style="329" hidden="1" customWidth="1"/>
    <col min="14092" max="14092" width="18.88671875" style="329" customWidth="1"/>
    <col min="14093" max="14093" width="10.6640625" style="329" customWidth="1"/>
    <col min="14094" max="14094" width="20.109375" style="329" customWidth="1"/>
    <col min="14095" max="14095" width="0" style="329" hidden="1" customWidth="1"/>
    <col min="14096" max="14096" width="19.6640625" style="329" customWidth="1"/>
    <col min="14097" max="14097" width="11.44140625" style="329" customWidth="1"/>
    <col min="14098" max="14098" width="18.88671875" style="329" customWidth="1"/>
    <col min="14099" max="14099" width="0" style="329" hidden="1" customWidth="1"/>
    <col min="14100" max="14100" width="18.88671875" style="329" customWidth="1"/>
    <col min="14101" max="14101" width="11.109375" style="329" customWidth="1"/>
    <col min="14102" max="14102" width="20.6640625" style="329" customWidth="1"/>
    <col min="14103" max="14103" width="0" style="329" hidden="1" customWidth="1"/>
    <col min="14104" max="14104" width="19.109375" style="329" customWidth="1"/>
    <col min="14105" max="14105" width="10.88671875" style="329" customWidth="1"/>
    <col min="14106" max="14106" width="18.5546875" style="329" customWidth="1"/>
    <col min="14107" max="14107" width="0" style="329" hidden="1" customWidth="1"/>
    <col min="14108" max="14108" width="19.44140625" style="329" customWidth="1"/>
    <col min="14109" max="14109" width="11.5546875" style="329" customWidth="1"/>
    <col min="14110" max="14127" width="0" style="329" hidden="1" customWidth="1"/>
    <col min="14128" max="14128" width="17.6640625" style="329" customWidth="1"/>
    <col min="14129" max="14129" width="17.33203125" style="329" customWidth="1"/>
    <col min="14130" max="14130" width="10.33203125" style="329" customWidth="1"/>
    <col min="14131" max="14131" width="20" style="329" customWidth="1"/>
    <col min="14132" max="14139" width="0" style="329" hidden="1" customWidth="1"/>
    <col min="14140" max="14140" width="17" style="329" customWidth="1"/>
    <col min="14141" max="14141" width="21.6640625" style="329" customWidth="1"/>
    <col min="14142" max="14142" width="33.109375" style="329" customWidth="1"/>
    <col min="14143" max="14336" width="46.88671875" style="329"/>
    <col min="14337" max="14337" width="4.33203125" style="329" customWidth="1"/>
    <col min="14338" max="14338" width="7.33203125" style="329" customWidth="1"/>
    <col min="14339" max="14339" width="53.5546875" style="329" customWidth="1"/>
    <col min="14340" max="14340" width="42.6640625" style="329" customWidth="1"/>
    <col min="14341" max="14341" width="21.109375" style="329" customWidth="1"/>
    <col min="14342" max="14342" width="18.109375" style="329" customWidth="1"/>
    <col min="14343" max="14343" width="0" style="329" hidden="1" customWidth="1"/>
    <col min="14344" max="14344" width="17.44140625" style="329" customWidth="1"/>
    <col min="14345" max="14345" width="11" style="329" customWidth="1"/>
    <col min="14346" max="14346" width="18.88671875" style="329" customWidth="1"/>
    <col min="14347" max="14347" width="0" style="329" hidden="1" customWidth="1"/>
    <col min="14348" max="14348" width="18.88671875" style="329" customWidth="1"/>
    <col min="14349" max="14349" width="10.6640625" style="329" customWidth="1"/>
    <col min="14350" max="14350" width="20.109375" style="329" customWidth="1"/>
    <col min="14351" max="14351" width="0" style="329" hidden="1" customWidth="1"/>
    <col min="14352" max="14352" width="19.6640625" style="329" customWidth="1"/>
    <col min="14353" max="14353" width="11.44140625" style="329" customWidth="1"/>
    <col min="14354" max="14354" width="18.88671875" style="329" customWidth="1"/>
    <col min="14355" max="14355" width="0" style="329" hidden="1" customWidth="1"/>
    <col min="14356" max="14356" width="18.88671875" style="329" customWidth="1"/>
    <col min="14357" max="14357" width="11.109375" style="329" customWidth="1"/>
    <col min="14358" max="14358" width="20.6640625" style="329" customWidth="1"/>
    <col min="14359" max="14359" width="0" style="329" hidden="1" customWidth="1"/>
    <col min="14360" max="14360" width="19.109375" style="329" customWidth="1"/>
    <col min="14361" max="14361" width="10.88671875" style="329" customWidth="1"/>
    <col min="14362" max="14362" width="18.5546875" style="329" customWidth="1"/>
    <col min="14363" max="14363" width="0" style="329" hidden="1" customWidth="1"/>
    <col min="14364" max="14364" width="19.44140625" style="329" customWidth="1"/>
    <col min="14365" max="14365" width="11.5546875" style="329" customWidth="1"/>
    <col min="14366" max="14383" width="0" style="329" hidden="1" customWidth="1"/>
    <col min="14384" max="14384" width="17.6640625" style="329" customWidth="1"/>
    <col min="14385" max="14385" width="17.33203125" style="329" customWidth="1"/>
    <col min="14386" max="14386" width="10.33203125" style="329" customWidth="1"/>
    <col min="14387" max="14387" width="20" style="329" customWidth="1"/>
    <col min="14388" max="14395" width="0" style="329" hidden="1" customWidth="1"/>
    <col min="14396" max="14396" width="17" style="329" customWidth="1"/>
    <col min="14397" max="14397" width="21.6640625" style="329" customWidth="1"/>
    <col min="14398" max="14398" width="33.109375" style="329" customWidth="1"/>
    <col min="14399" max="14592" width="46.88671875" style="329"/>
    <col min="14593" max="14593" width="4.33203125" style="329" customWidth="1"/>
    <col min="14594" max="14594" width="7.33203125" style="329" customWidth="1"/>
    <col min="14595" max="14595" width="53.5546875" style="329" customWidth="1"/>
    <col min="14596" max="14596" width="42.6640625" style="329" customWidth="1"/>
    <col min="14597" max="14597" width="21.109375" style="329" customWidth="1"/>
    <col min="14598" max="14598" width="18.109375" style="329" customWidth="1"/>
    <col min="14599" max="14599" width="0" style="329" hidden="1" customWidth="1"/>
    <col min="14600" max="14600" width="17.44140625" style="329" customWidth="1"/>
    <col min="14601" max="14601" width="11" style="329" customWidth="1"/>
    <col min="14602" max="14602" width="18.88671875" style="329" customWidth="1"/>
    <col min="14603" max="14603" width="0" style="329" hidden="1" customWidth="1"/>
    <col min="14604" max="14604" width="18.88671875" style="329" customWidth="1"/>
    <col min="14605" max="14605" width="10.6640625" style="329" customWidth="1"/>
    <col min="14606" max="14606" width="20.109375" style="329" customWidth="1"/>
    <col min="14607" max="14607" width="0" style="329" hidden="1" customWidth="1"/>
    <col min="14608" max="14608" width="19.6640625" style="329" customWidth="1"/>
    <col min="14609" max="14609" width="11.44140625" style="329" customWidth="1"/>
    <col min="14610" max="14610" width="18.88671875" style="329" customWidth="1"/>
    <col min="14611" max="14611" width="0" style="329" hidden="1" customWidth="1"/>
    <col min="14612" max="14612" width="18.88671875" style="329" customWidth="1"/>
    <col min="14613" max="14613" width="11.109375" style="329" customWidth="1"/>
    <col min="14614" max="14614" width="20.6640625" style="329" customWidth="1"/>
    <col min="14615" max="14615" width="0" style="329" hidden="1" customWidth="1"/>
    <col min="14616" max="14616" width="19.109375" style="329" customWidth="1"/>
    <col min="14617" max="14617" width="10.88671875" style="329" customWidth="1"/>
    <col min="14618" max="14618" width="18.5546875" style="329" customWidth="1"/>
    <col min="14619" max="14619" width="0" style="329" hidden="1" customWidth="1"/>
    <col min="14620" max="14620" width="19.44140625" style="329" customWidth="1"/>
    <col min="14621" max="14621" width="11.5546875" style="329" customWidth="1"/>
    <col min="14622" max="14639" width="0" style="329" hidden="1" customWidth="1"/>
    <col min="14640" max="14640" width="17.6640625" style="329" customWidth="1"/>
    <col min="14641" max="14641" width="17.33203125" style="329" customWidth="1"/>
    <col min="14642" max="14642" width="10.33203125" style="329" customWidth="1"/>
    <col min="14643" max="14643" width="20" style="329" customWidth="1"/>
    <col min="14644" max="14651" width="0" style="329" hidden="1" customWidth="1"/>
    <col min="14652" max="14652" width="17" style="329" customWidth="1"/>
    <col min="14653" max="14653" width="21.6640625" style="329" customWidth="1"/>
    <col min="14654" max="14654" width="33.109375" style="329" customWidth="1"/>
    <col min="14655" max="14848" width="46.88671875" style="329"/>
    <col min="14849" max="14849" width="4.33203125" style="329" customWidth="1"/>
    <col min="14850" max="14850" width="7.33203125" style="329" customWidth="1"/>
    <col min="14851" max="14851" width="53.5546875" style="329" customWidth="1"/>
    <col min="14852" max="14852" width="42.6640625" style="329" customWidth="1"/>
    <col min="14853" max="14853" width="21.109375" style="329" customWidth="1"/>
    <col min="14854" max="14854" width="18.109375" style="329" customWidth="1"/>
    <col min="14855" max="14855" width="0" style="329" hidden="1" customWidth="1"/>
    <col min="14856" max="14856" width="17.44140625" style="329" customWidth="1"/>
    <col min="14857" max="14857" width="11" style="329" customWidth="1"/>
    <col min="14858" max="14858" width="18.88671875" style="329" customWidth="1"/>
    <col min="14859" max="14859" width="0" style="329" hidden="1" customWidth="1"/>
    <col min="14860" max="14860" width="18.88671875" style="329" customWidth="1"/>
    <col min="14861" max="14861" width="10.6640625" style="329" customWidth="1"/>
    <col min="14862" max="14862" width="20.109375" style="329" customWidth="1"/>
    <col min="14863" max="14863" width="0" style="329" hidden="1" customWidth="1"/>
    <col min="14864" max="14864" width="19.6640625" style="329" customWidth="1"/>
    <col min="14865" max="14865" width="11.44140625" style="329" customWidth="1"/>
    <col min="14866" max="14866" width="18.88671875" style="329" customWidth="1"/>
    <col min="14867" max="14867" width="0" style="329" hidden="1" customWidth="1"/>
    <col min="14868" max="14868" width="18.88671875" style="329" customWidth="1"/>
    <col min="14869" max="14869" width="11.109375" style="329" customWidth="1"/>
    <col min="14870" max="14870" width="20.6640625" style="329" customWidth="1"/>
    <col min="14871" max="14871" width="0" style="329" hidden="1" customWidth="1"/>
    <col min="14872" max="14872" width="19.109375" style="329" customWidth="1"/>
    <col min="14873" max="14873" width="10.88671875" style="329" customWidth="1"/>
    <col min="14874" max="14874" width="18.5546875" style="329" customWidth="1"/>
    <col min="14875" max="14875" width="0" style="329" hidden="1" customWidth="1"/>
    <col min="14876" max="14876" width="19.44140625" style="329" customWidth="1"/>
    <col min="14877" max="14877" width="11.5546875" style="329" customWidth="1"/>
    <col min="14878" max="14895" width="0" style="329" hidden="1" customWidth="1"/>
    <col min="14896" max="14896" width="17.6640625" style="329" customWidth="1"/>
    <col min="14897" max="14897" width="17.33203125" style="329" customWidth="1"/>
    <col min="14898" max="14898" width="10.33203125" style="329" customWidth="1"/>
    <col min="14899" max="14899" width="20" style="329" customWidth="1"/>
    <col min="14900" max="14907" width="0" style="329" hidden="1" customWidth="1"/>
    <col min="14908" max="14908" width="17" style="329" customWidth="1"/>
    <col min="14909" max="14909" width="21.6640625" style="329" customWidth="1"/>
    <col min="14910" max="14910" width="33.109375" style="329" customWidth="1"/>
    <col min="14911" max="15104" width="46.88671875" style="329"/>
    <col min="15105" max="15105" width="4.33203125" style="329" customWidth="1"/>
    <col min="15106" max="15106" width="7.33203125" style="329" customWidth="1"/>
    <col min="15107" max="15107" width="53.5546875" style="329" customWidth="1"/>
    <col min="15108" max="15108" width="42.6640625" style="329" customWidth="1"/>
    <col min="15109" max="15109" width="21.109375" style="329" customWidth="1"/>
    <col min="15110" max="15110" width="18.109375" style="329" customWidth="1"/>
    <col min="15111" max="15111" width="0" style="329" hidden="1" customWidth="1"/>
    <col min="15112" max="15112" width="17.44140625" style="329" customWidth="1"/>
    <col min="15113" max="15113" width="11" style="329" customWidth="1"/>
    <col min="15114" max="15114" width="18.88671875" style="329" customWidth="1"/>
    <col min="15115" max="15115" width="0" style="329" hidden="1" customWidth="1"/>
    <col min="15116" max="15116" width="18.88671875" style="329" customWidth="1"/>
    <col min="15117" max="15117" width="10.6640625" style="329" customWidth="1"/>
    <col min="15118" max="15118" width="20.109375" style="329" customWidth="1"/>
    <col min="15119" max="15119" width="0" style="329" hidden="1" customWidth="1"/>
    <col min="15120" max="15120" width="19.6640625" style="329" customWidth="1"/>
    <col min="15121" max="15121" width="11.44140625" style="329" customWidth="1"/>
    <col min="15122" max="15122" width="18.88671875" style="329" customWidth="1"/>
    <col min="15123" max="15123" width="0" style="329" hidden="1" customWidth="1"/>
    <col min="15124" max="15124" width="18.88671875" style="329" customWidth="1"/>
    <col min="15125" max="15125" width="11.109375" style="329" customWidth="1"/>
    <col min="15126" max="15126" width="20.6640625" style="329" customWidth="1"/>
    <col min="15127" max="15127" width="0" style="329" hidden="1" customWidth="1"/>
    <col min="15128" max="15128" width="19.109375" style="329" customWidth="1"/>
    <col min="15129" max="15129" width="10.88671875" style="329" customWidth="1"/>
    <col min="15130" max="15130" width="18.5546875" style="329" customWidth="1"/>
    <col min="15131" max="15131" width="0" style="329" hidden="1" customWidth="1"/>
    <col min="15132" max="15132" width="19.44140625" style="329" customWidth="1"/>
    <col min="15133" max="15133" width="11.5546875" style="329" customWidth="1"/>
    <col min="15134" max="15151" width="0" style="329" hidden="1" customWidth="1"/>
    <col min="15152" max="15152" width="17.6640625" style="329" customWidth="1"/>
    <col min="15153" max="15153" width="17.33203125" style="329" customWidth="1"/>
    <col min="15154" max="15154" width="10.33203125" style="329" customWidth="1"/>
    <col min="15155" max="15155" width="20" style="329" customWidth="1"/>
    <col min="15156" max="15163" width="0" style="329" hidden="1" customWidth="1"/>
    <col min="15164" max="15164" width="17" style="329" customWidth="1"/>
    <col min="15165" max="15165" width="21.6640625" style="329" customWidth="1"/>
    <col min="15166" max="15166" width="33.109375" style="329" customWidth="1"/>
    <col min="15167" max="15360" width="46.88671875" style="329"/>
    <col min="15361" max="15361" width="4.33203125" style="329" customWidth="1"/>
    <col min="15362" max="15362" width="7.33203125" style="329" customWidth="1"/>
    <col min="15363" max="15363" width="53.5546875" style="329" customWidth="1"/>
    <col min="15364" max="15364" width="42.6640625" style="329" customWidth="1"/>
    <col min="15365" max="15365" width="21.109375" style="329" customWidth="1"/>
    <col min="15366" max="15366" width="18.109375" style="329" customWidth="1"/>
    <col min="15367" max="15367" width="0" style="329" hidden="1" customWidth="1"/>
    <col min="15368" max="15368" width="17.44140625" style="329" customWidth="1"/>
    <col min="15369" max="15369" width="11" style="329" customWidth="1"/>
    <col min="15370" max="15370" width="18.88671875" style="329" customWidth="1"/>
    <col min="15371" max="15371" width="0" style="329" hidden="1" customWidth="1"/>
    <col min="15372" max="15372" width="18.88671875" style="329" customWidth="1"/>
    <col min="15373" max="15373" width="10.6640625" style="329" customWidth="1"/>
    <col min="15374" max="15374" width="20.109375" style="329" customWidth="1"/>
    <col min="15375" max="15375" width="0" style="329" hidden="1" customWidth="1"/>
    <col min="15376" max="15376" width="19.6640625" style="329" customWidth="1"/>
    <col min="15377" max="15377" width="11.44140625" style="329" customWidth="1"/>
    <col min="15378" max="15378" width="18.88671875" style="329" customWidth="1"/>
    <col min="15379" max="15379" width="0" style="329" hidden="1" customWidth="1"/>
    <col min="15380" max="15380" width="18.88671875" style="329" customWidth="1"/>
    <col min="15381" max="15381" width="11.109375" style="329" customWidth="1"/>
    <col min="15382" max="15382" width="20.6640625" style="329" customWidth="1"/>
    <col min="15383" max="15383" width="0" style="329" hidden="1" customWidth="1"/>
    <col min="15384" max="15384" width="19.109375" style="329" customWidth="1"/>
    <col min="15385" max="15385" width="10.88671875" style="329" customWidth="1"/>
    <col min="15386" max="15386" width="18.5546875" style="329" customWidth="1"/>
    <col min="15387" max="15387" width="0" style="329" hidden="1" customWidth="1"/>
    <col min="15388" max="15388" width="19.44140625" style="329" customWidth="1"/>
    <col min="15389" max="15389" width="11.5546875" style="329" customWidth="1"/>
    <col min="15390" max="15407" width="0" style="329" hidden="1" customWidth="1"/>
    <col min="15408" max="15408" width="17.6640625" style="329" customWidth="1"/>
    <col min="15409" max="15409" width="17.33203125" style="329" customWidth="1"/>
    <col min="15410" max="15410" width="10.33203125" style="329" customWidth="1"/>
    <col min="15411" max="15411" width="20" style="329" customWidth="1"/>
    <col min="15412" max="15419" width="0" style="329" hidden="1" customWidth="1"/>
    <col min="15420" max="15420" width="17" style="329" customWidth="1"/>
    <col min="15421" max="15421" width="21.6640625" style="329" customWidth="1"/>
    <col min="15422" max="15422" width="33.109375" style="329" customWidth="1"/>
    <col min="15423" max="15616" width="46.88671875" style="329"/>
    <col min="15617" max="15617" width="4.33203125" style="329" customWidth="1"/>
    <col min="15618" max="15618" width="7.33203125" style="329" customWidth="1"/>
    <col min="15619" max="15619" width="53.5546875" style="329" customWidth="1"/>
    <col min="15620" max="15620" width="42.6640625" style="329" customWidth="1"/>
    <col min="15621" max="15621" width="21.109375" style="329" customWidth="1"/>
    <col min="15622" max="15622" width="18.109375" style="329" customWidth="1"/>
    <col min="15623" max="15623" width="0" style="329" hidden="1" customWidth="1"/>
    <col min="15624" max="15624" width="17.44140625" style="329" customWidth="1"/>
    <col min="15625" max="15625" width="11" style="329" customWidth="1"/>
    <col min="15626" max="15626" width="18.88671875" style="329" customWidth="1"/>
    <col min="15627" max="15627" width="0" style="329" hidden="1" customWidth="1"/>
    <col min="15628" max="15628" width="18.88671875" style="329" customWidth="1"/>
    <col min="15629" max="15629" width="10.6640625" style="329" customWidth="1"/>
    <col min="15630" max="15630" width="20.109375" style="329" customWidth="1"/>
    <col min="15631" max="15631" width="0" style="329" hidden="1" customWidth="1"/>
    <col min="15632" max="15632" width="19.6640625" style="329" customWidth="1"/>
    <col min="15633" max="15633" width="11.44140625" style="329" customWidth="1"/>
    <col min="15634" max="15634" width="18.88671875" style="329" customWidth="1"/>
    <col min="15635" max="15635" width="0" style="329" hidden="1" customWidth="1"/>
    <col min="15636" max="15636" width="18.88671875" style="329" customWidth="1"/>
    <col min="15637" max="15637" width="11.109375" style="329" customWidth="1"/>
    <col min="15638" max="15638" width="20.6640625" style="329" customWidth="1"/>
    <col min="15639" max="15639" width="0" style="329" hidden="1" customWidth="1"/>
    <col min="15640" max="15640" width="19.109375" style="329" customWidth="1"/>
    <col min="15641" max="15641" width="10.88671875" style="329" customWidth="1"/>
    <col min="15642" max="15642" width="18.5546875" style="329" customWidth="1"/>
    <col min="15643" max="15643" width="0" style="329" hidden="1" customWidth="1"/>
    <col min="15644" max="15644" width="19.44140625" style="329" customWidth="1"/>
    <col min="15645" max="15645" width="11.5546875" style="329" customWidth="1"/>
    <col min="15646" max="15663" width="0" style="329" hidden="1" customWidth="1"/>
    <col min="15664" max="15664" width="17.6640625" style="329" customWidth="1"/>
    <col min="15665" max="15665" width="17.33203125" style="329" customWidth="1"/>
    <col min="15666" max="15666" width="10.33203125" style="329" customWidth="1"/>
    <col min="15667" max="15667" width="20" style="329" customWidth="1"/>
    <col min="15668" max="15675" width="0" style="329" hidden="1" customWidth="1"/>
    <col min="15676" max="15676" width="17" style="329" customWidth="1"/>
    <col min="15677" max="15677" width="21.6640625" style="329" customWidth="1"/>
    <col min="15678" max="15678" width="33.109375" style="329" customWidth="1"/>
    <col min="15679" max="15872" width="46.88671875" style="329"/>
    <col min="15873" max="15873" width="4.33203125" style="329" customWidth="1"/>
    <col min="15874" max="15874" width="7.33203125" style="329" customWidth="1"/>
    <col min="15875" max="15875" width="53.5546875" style="329" customWidth="1"/>
    <col min="15876" max="15876" width="42.6640625" style="329" customWidth="1"/>
    <col min="15877" max="15877" width="21.109375" style="329" customWidth="1"/>
    <col min="15878" max="15878" width="18.109375" style="329" customWidth="1"/>
    <col min="15879" max="15879" width="0" style="329" hidden="1" customWidth="1"/>
    <col min="15880" max="15880" width="17.44140625" style="329" customWidth="1"/>
    <col min="15881" max="15881" width="11" style="329" customWidth="1"/>
    <col min="15882" max="15882" width="18.88671875" style="329" customWidth="1"/>
    <col min="15883" max="15883" width="0" style="329" hidden="1" customWidth="1"/>
    <col min="15884" max="15884" width="18.88671875" style="329" customWidth="1"/>
    <col min="15885" max="15885" width="10.6640625" style="329" customWidth="1"/>
    <col min="15886" max="15886" width="20.109375" style="329" customWidth="1"/>
    <col min="15887" max="15887" width="0" style="329" hidden="1" customWidth="1"/>
    <col min="15888" max="15888" width="19.6640625" style="329" customWidth="1"/>
    <col min="15889" max="15889" width="11.44140625" style="329" customWidth="1"/>
    <col min="15890" max="15890" width="18.88671875" style="329" customWidth="1"/>
    <col min="15891" max="15891" width="0" style="329" hidden="1" customWidth="1"/>
    <col min="15892" max="15892" width="18.88671875" style="329" customWidth="1"/>
    <col min="15893" max="15893" width="11.109375" style="329" customWidth="1"/>
    <col min="15894" max="15894" width="20.6640625" style="329" customWidth="1"/>
    <col min="15895" max="15895" width="0" style="329" hidden="1" customWidth="1"/>
    <col min="15896" max="15896" width="19.109375" style="329" customWidth="1"/>
    <col min="15897" max="15897" width="10.88671875" style="329" customWidth="1"/>
    <col min="15898" max="15898" width="18.5546875" style="329" customWidth="1"/>
    <col min="15899" max="15899" width="0" style="329" hidden="1" customWidth="1"/>
    <col min="15900" max="15900" width="19.44140625" style="329" customWidth="1"/>
    <col min="15901" max="15901" width="11.5546875" style="329" customWidth="1"/>
    <col min="15902" max="15919" width="0" style="329" hidden="1" customWidth="1"/>
    <col min="15920" max="15920" width="17.6640625" style="329" customWidth="1"/>
    <col min="15921" max="15921" width="17.33203125" style="329" customWidth="1"/>
    <col min="15922" max="15922" width="10.33203125" style="329" customWidth="1"/>
    <col min="15923" max="15923" width="20" style="329" customWidth="1"/>
    <col min="15924" max="15931" width="0" style="329" hidden="1" customWidth="1"/>
    <col min="15932" max="15932" width="17" style="329" customWidth="1"/>
    <col min="15933" max="15933" width="21.6640625" style="329" customWidth="1"/>
    <col min="15934" max="15934" width="33.109375" style="329" customWidth="1"/>
    <col min="15935" max="16128" width="46.88671875" style="329"/>
    <col min="16129" max="16129" width="4.33203125" style="329" customWidth="1"/>
    <col min="16130" max="16130" width="7.33203125" style="329" customWidth="1"/>
    <col min="16131" max="16131" width="53.5546875" style="329" customWidth="1"/>
    <col min="16132" max="16132" width="42.6640625" style="329" customWidth="1"/>
    <col min="16133" max="16133" width="21.109375" style="329" customWidth="1"/>
    <col min="16134" max="16134" width="18.109375" style="329" customWidth="1"/>
    <col min="16135" max="16135" width="0" style="329" hidden="1" customWidth="1"/>
    <col min="16136" max="16136" width="17.44140625" style="329" customWidth="1"/>
    <col min="16137" max="16137" width="11" style="329" customWidth="1"/>
    <col min="16138" max="16138" width="18.88671875" style="329" customWidth="1"/>
    <col min="16139" max="16139" width="0" style="329" hidden="1" customWidth="1"/>
    <col min="16140" max="16140" width="18.88671875" style="329" customWidth="1"/>
    <col min="16141" max="16141" width="10.6640625" style="329" customWidth="1"/>
    <col min="16142" max="16142" width="20.109375" style="329" customWidth="1"/>
    <col min="16143" max="16143" width="0" style="329" hidden="1" customWidth="1"/>
    <col min="16144" max="16144" width="19.6640625" style="329" customWidth="1"/>
    <col min="16145" max="16145" width="11.44140625" style="329" customWidth="1"/>
    <col min="16146" max="16146" width="18.88671875" style="329" customWidth="1"/>
    <col min="16147" max="16147" width="0" style="329" hidden="1" customWidth="1"/>
    <col min="16148" max="16148" width="18.88671875" style="329" customWidth="1"/>
    <col min="16149" max="16149" width="11.109375" style="329" customWidth="1"/>
    <col min="16150" max="16150" width="20.6640625" style="329" customWidth="1"/>
    <col min="16151" max="16151" width="0" style="329" hidden="1" customWidth="1"/>
    <col min="16152" max="16152" width="19.109375" style="329" customWidth="1"/>
    <col min="16153" max="16153" width="10.88671875" style="329" customWidth="1"/>
    <col min="16154" max="16154" width="18.5546875" style="329" customWidth="1"/>
    <col min="16155" max="16155" width="0" style="329" hidden="1" customWidth="1"/>
    <col min="16156" max="16156" width="19.44140625" style="329" customWidth="1"/>
    <col min="16157" max="16157" width="11.5546875" style="329" customWidth="1"/>
    <col min="16158" max="16175" width="0" style="329" hidden="1" customWidth="1"/>
    <col min="16176" max="16176" width="17.6640625" style="329" customWidth="1"/>
    <col min="16177" max="16177" width="17.33203125" style="329" customWidth="1"/>
    <col min="16178" max="16178" width="10.33203125" style="329" customWidth="1"/>
    <col min="16179" max="16179" width="20" style="329" customWidth="1"/>
    <col min="16180" max="16187" width="0" style="329" hidden="1" customWidth="1"/>
    <col min="16188" max="16188" width="17" style="329" customWidth="1"/>
    <col min="16189" max="16189" width="21.6640625" style="329" customWidth="1"/>
    <col min="16190" max="16190" width="33.109375" style="329" customWidth="1"/>
    <col min="16191" max="16384" width="46.88671875" style="329"/>
  </cols>
  <sheetData>
    <row r="1" spans="1:59" s="124" customFormat="1" ht="30">
      <c r="A1" s="110"/>
      <c r="B1" s="111"/>
      <c r="C1" s="112" t="s">
        <v>0</v>
      </c>
      <c r="D1" s="113"/>
      <c r="E1" s="114"/>
      <c r="F1" s="115"/>
      <c r="G1" s="115"/>
      <c r="H1" s="116"/>
      <c r="I1" s="117"/>
      <c r="J1" s="118"/>
      <c r="K1" s="118"/>
      <c r="L1" s="119"/>
      <c r="M1" s="115"/>
      <c r="N1" s="118"/>
      <c r="O1" s="118"/>
      <c r="P1" s="119"/>
      <c r="Q1" s="115"/>
      <c r="R1" s="118"/>
      <c r="S1" s="118"/>
      <c r="T1" s="119"/>
      <c r="U1" s="115"/>
      <c r="V1" s="118"/>
      <c r="W1" s="118"/>
      <c r="X1" s="119"/>
      <c r="Y1" s="115"/>
      <c r="Z1" s="118"/>
      <c r="AA1" s="118"/>
      <c r="AB1" s="119"/>
      <c r="AC1" s="115"/>
      <c r="AD1" s="118"/>
      <c r="AE1" s="119"/>
      <c r="AF1" s="115"/>
      <c r="AG1" s="118"/>
      <c r="AH1" s="119"/>
      <c r="AI1" s="115"/>
      <c r="AJ1" s="118"/>
      <c r="AK1" s="119"/>
      <c r="AL1" s="115"/>
      <c r="AM1" s="118"/>
      <c r="AN1" s="119"/>
      <c r="AO1" s="115"/>
      <c r="AP1" s="118"/>
      <c r="AQ1" s="120"/>
      <c r="AR1" s="115"/>
      <c r="AS1" s="115"/>
      <c r="AT1" s="116"/>
      <c r="AU1" s="115"/>
      <c r="AV1" s="115"/>
      <c r="AW1" s="116"/>
      <c r="AX1" s="115"/>
      <c r="AY1" s="115"/>
      <c r="AZ1" s="121"/>
      <c r="BA1" s="122"/>
      <c r="BB1" s="122"/>
      <c r="BC1" s="123"/>
      <c r="BD1" s="123"/>
      <c r="BE1" s="123"/>
      <c r="BF1" s="111"/>
      <c r="BG1" s="111"/>
    </row>
    <row r="2" spans="1:59" s="124" customFormat="1" ht="30">
      <c r="A2" s="110"/>
      <c r="B2" s="111"/>
      <c r="C2" s="112" t="s">
        <v>1</v>
      </c>
      <c r="D2" s="113"/>
      <c r="E2" s="114"/>
      <c r="F2" s="115"/>
      <c r="G2" s="115"/>
      <c r="H2" s="116"/>
      <c r="I2" s="117"/>
      <c r="J2" s="118"/>
      <c r="K2" s="118"/>
      <c r="L2" s="119"/>
      <c r="M2" s="115"/>
      <c r="N2" s="118"/>
      <c r="O2" s="118"/>
      <c r="P2" s="119"/>
      <c r="Q2" s="115"/>
      <c r="R2" s="118"/>
      <c r="S2" s="118"/>
      <c r="T2" s="119"/>
      <c r="U2" s="115"/>
      <c r="V2" s="118"/>
      <c r="W2" s="118"/>
      <c r="X2" s="119"/>
      <c r="Y2" s="115"/>
      <c r="Z2" s="118"/>
      <c r="AA2" s="118"/>
      <c r="AB2" s="119"/>
      <c r="AC2" s="115"/>
      <c r="AD2" s="118"/>
      <c r="AE2" s="119"/>
      <c r="AF2" s="115"/>
      <c r="AG2" s="118"/>
      <c r="AH2" s="119"/>
      <c r="AI2" s="115"/>
      <c r="AJ2" s="118"/>
      <c r="AK2" s="119"/>
      <c r="AL2" s="115"/>
      <c r="AM2" s="118"/>
      <c r="AN2" s="119"/>
      <c r="AO2" s="115"/>
      <c r="AP2" s="118"/>
      <c r="AQ2" s="120"/>
      <c r="AR2" s="115"/>
      <c r="AS2" s="115"/>
      <c r="AT2" s="116"/>
      <c r="AU2" s="115"/>
      <c r="AV2" s="115"/>
      <c r="AW2" s="116"/>
      <c r="AX2" s="115"/>
      <c r="AY2" s="115"/>
      <c r="AZ2" s="121"/>
      <c r="BA2" s="122"/>
      <c r="BB2" s="122"/>
      <c r="BC2" s="123"/>
      <c r="BD2" s="123"/>
      <c r="BE2" s="123"/>
      <c r="BF2" s="111"/>
      <c r="BG2" s="111"/>
    </row>
    <row r="3" spans="1:59" s="124" customFormat="1" ht="30">
      <c r="A3" s="110"/>
      <c r="B3" s="111"/>
      <c r="C3" s="112" t="s">
        <v>336</v>
      </c>
      <c r="D3" s="113"/>
      <c r="E3" s="114"/>
      <c r="F3" s="115"/>
      <c r="G3" s="115"/>
      <c r="H3" s="116"/>
      <c r="I3" s="117"/>
      <c r="J3" s="118"/>
      <c r="K3" s="118"/>
      <c r="L3" s="119"/>
      <c r="M3" s="115"/>
      <c r="N3" s="118"/>
      <c r="O3" s="118"/>
      <c r="P3" s="119"/>
      <c r="Q3" s="115"/>
      <c r="R3" s="118"/>
      <c r="S3" s="118"/>
      <c r="T3" s="119"/>
      <c r="U3" s="115"/>
      <c r="V3" s="118"/>
      <c r="W3" s="118"/>
      <c r="X3" s="119"/>
      <c r="Y3" s="115"/>
      <c r="Z3" s="118"/>
      <c r="AA3" s="118"/>
      <c r="AB3" s="119"/>
      <c r="AC3" s="115"/>
      <c r="AD3" s="118"/>
      <c r="AE3" s="119"/>
      <c r="AF3" s="115"/>
      <c r="AG3" s="118"/>
      <c r="AH3" s="119"/>
      <c r="AI3" s="115"/>
      <c r="AJ3" s="118"/>
      <c r="AK3" s="119"/>
      <c r="AL3" s="115"/>
      <c r="AM3" s="118"/>
      <c r="AN3" s="119"/>
      <c r="AO3" s="115"/>
      <c r="AP3" s="118"/>
      <c r="AQ3" s="120"/>
      <c r="AR3" s="115"/>
      <c r="AS3" s="115"/>
      <c r="AT3" s="116"/>
      <c r="AU3" s="115"/>
      <c r="AV3" s="115"/>
      <c r="AW3" s="125"/>
      <c r="AX3" s="125"/>
      <c r="AY3" s="125"/>
      <c r="AZ3" s="121"/>
      <c r="BA3" s="122"/>
      <c r="BB3" s="122"/>
      <c r="BC3" s="123"/>
      <c r="BD3" s="123"/>
      <c r="BE3" s="123"/>
      <c r="BF3" s="111"/>
      <c r="BG3" s="111"/>
    </row>
    <row r="4" spans="1:59" s="144" customFormat="1" ht="36.75" customHeight="1" thickBot="1">
      <c r="A4" s="126"/>
      <c r="B4" s="127"/>
      <c r="C4" s="128" t="s">
        <v>337</v>
      </c>
      <c r="D4" s="129"/>
      <c r="E4" s="130"/>
      <c r="F4" s="131"/>
      <c r="G4" s="131"/>
      <c r="H4" s="132"/>
      <c r="I4" s="133"/>
      <c r="J4" s="134"/>
      <c r="K4" s="134"/>
      <c r="L4" s="135"/>
      <c r="M4" s="131"/>
      <c r="N4" s="136"/>
      <c r="O4" s="136"/>
      <c r="P4" s="135"/>
      <c r="Q4" s="131"/>
      <c r="R4" s="136"/>
      <c r="S4" s="136"/>
      <c r="T4" s="135"/>
      <c r="U4" s="131"/>
      <c r="V4" s="136"/>
      <c r="W4" s="136"/>
      <c r="X4" s="135"/>
      <c r="Y4" s="131"/>
      <c r="Z4" s="136"/>
      <c r="AA4" s="136"/>
      <c r="AB4" s="135"/>
      <c r="AC4" s="131"/>
      <c r="AD4" s="136"/>
      <c r="AE4" s="135"/>
      <c r="AF4" s="131"/>
      <c r="AG4" s="136"/>
      <c r="AH4" s="135"/>
      <c r="AI4" s="131"/>
      <c r="AJ4" s="136"/>
      <c r="AK4" s="135"/>
      <c r="AL4" s="131"/>
      <c r="AM4" s="136"/>
      <c r="AN4" s="135"/>
      <c r="AO4" s="131"/>
      <c r="AP4" s="136"/>
      <c r="AQ4" s="137"/>
      <c r="AR4" s="131"/>
      <c r="AS4" s="131"/>
      <c r="AT4" s="132"/>
      <c r="AU4" s="131"/>
      <c r="AV4" s="131"/>
      <c r="AW4" s="138"/>
      <c r="AX4" s="138"/>
      <c r="AY4" s="138"/>
      <c r="AZ4" s="139"/>
      <c r="BA4" s="140"/>
      <c r="BB4" s="141"/>
      <c r="BC4" s="142"/>
      <c r="BD4" s="142"/>
      <c r="BE4" s="143"/>
      <c r="BF4" s="127"/>
      <c r="BG4" s="127"/>
    </row>
    <row r="5" spans="1:59" s="158" customFormat="1" ht="20.25" customHeight="1">
      <c r="A5" s="145"/>
      <c r="B5" s="146"/>
      <c r="C5" s="147" t="s">
        <v>4</v>
      </c>
      <c r="D5" s="147" t="s">
        <v>5</v>
      </c>
      <c r="E5" s="148" t="s">
        <v>338</v>
      </c>
      <c r="F5" s="149" t="s">
        <v>7</v>
      </c>
      <c r="G5" s="149"/>
      <c r="H5" s="149"/>
      <c r="I5" s="149"/>
      <c r="J5" s="149" t="s">
        <v>339</v>
      </c>
      <c r="K5" s="149"/>
      <c r="L5" s="150"/>
      <c r="M5" s="150"/>
      <c r="N5" s="149" t="s">
        <v>340</v>
      </c>
      <c r="O5" s="149"/>
      <c r="P5" s="150"/>
      <c r="Q5" s="150"/>
      <c r="R5" s="149" t="s">
        <v>10</v>
      </c>
      <c r="S5" s="149"/>
      <c r="T5" s="150"/>
      <c r="U5" s="150"/>
      <c r="V5" s="149" t="s">
        <v>341</v>
      </c>
      <c r="W5" s="149"/>
      <c r="X5" s="150"/>
      <c r="Y5" s="150"/>
      <c r="Z5" s="149" t="s">
        <v>12</v>
      </c>
      <c r="AA5" s="149"/>
      <c r="AB5" s="150"/>
      <c r="AC5" s="150"/>
      <c r="AD5" s="149" t="s">
        <v>342</v>
      </c>
      <c r="AE5" s="150"/>
      <c r="AF5" s="150"/>
      <c r="AG5" s="149" t="s">
        <v>343</v>
      </c>
      <c r="AH5" s="150"/>
      <c r="AI5" s="150"/>
      <c r="AJ5" s="149" t="s">
        <v>344</v>
      </c>
      <c r="AK5" s="150"/>
      <c r="AL5" s="150"/>
      <c r="AM5" s="149" t="s">
        <v>345</v>
      </c>
      <c r="AN5" s="150"/>
      <c r="AO5" s="150"/>
      <c r="AP5" s="149" t="s">
        <v>346</v>
      </c>
      <c r="AQ5" s="150"/>
      <c r="AR5" s="150"/>
      <c r="AS5" s="149" t="s">
        <v>347</v>
      </c>
      <c r="AT5" s="150"/>
      <c r="AU5" s="150"/>
      <c r="AV5" s="149" t="s">
        <v>19</v>
      </c>
      <c r="AW5" s="149"/>
      <c r="AX5" s="149"/>
      <c r="AY5" s="151" t="s">
        <v>20</v>
      </c>
      <c r="AZ5" s="152" t="s">
        <v>21</v>
      </c>
      <c r="BA5" s="152" t="s">
        <v>20</v>
      </c>
      <c r="BB5" s="153" t="s">
        <v>22</v>
      </c>
      <c r="BC5" s="154" t="s">
        <v>348</v>
      </c>
      <c r="BD5" s="155"/>
      <c r="BE5" s="156" t="s">
        <v>349</v>
      </c>
      <c r="BF5" s="156" t="s">
        <v>350</v>
      </c>
      <c r="BG5" s="157" t="s">
        <v>28</v>
      </c>
    </row>
    <row r="6" spans="1:59" s="158" customFormat="1" ht="21" customHeight="1">
      <c r="A6" s="145"/>
      <c r="B6" s="146"/>
      <c r="C6" s="147"/>
      <c r="D6" s="147"/>
      <c r="E6" s="159"/>
      <c r="F6" s="149"/>
      <c r="G6" s="149"/>
      <c r="H6" s="149"/>
      <c r="I6" s="149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49"/>
      <c r="AW6" s="149"/>
      <c r="AX6" s="149"/>
      <c r="AY6" s="160"/>
      <c r="AZ6" s="161" t="s">
        <v>23</v>
      </c>
      <c r="BA6" s="162" t="s">
        <v>24</v>
      </c>
      <c r="BB6" s="163">
        <v>2021</v>
      </c>
      <c r="BC6" s="164"/>
      <c r="BD6" s="165"/>
      <c r="BE6" s="166"/>
      <c r="BF6" s="166"/>
      <c r="BG6" s="167"/>
    </row>
    <row r="7" spans="1:59" s="158" customFormat="1" ht="21" customHeight="1" thickBot="1">
      <c r="A7" s="145"/>
      <c r="B7" s="146"/>
      <c r="C7" s="147"/>
      <c r="D7" s="147"/>
      <c r="E7" s="159"/>
      <c r="F7" s="168" t="s">
        <v>25</v>
      </c>
      <c r="G7" s="168"/>
      <c r="H7" s="169" t="s">
        <v>27</v>
      </c>
      <c r="I7" s="170" t="s">
        <v>28</v>
      </c>
      <c r="J7" s="171" t="s">
        <v>25</v>
      </c>
      <c r="K7" s="171" t="s">
        <v>29</v>
      </c>
      <c r="L7" s="172" t="s">
        <v>27</v>
      </c>
      <c r="M7" s="173" t="s">
        <v>28</v>
      </c>
      <c r="N7" s="171" t="s">
        <v>25</v>
      </c>
      <c r="O7" s="171" t="s">
        <v>29</v>
      </c>
      <c r="P7" s="172" t="s">
        <v>27</v>
      </c>
      <c r="Q7" s="173" t="s">
        <v>28</v>
      </c>
      <c r="R7" s="171" t="s">
        <v>25</v>
      </c>
      <c r="S7" s="171" t="s">
        <v>29</v>
      </c>
      <c r="T7" s="172" t="s">
        <v>27</v>
      </c>
      <c r="U7" s="173" t="s">
        <v>28</v>
      </c>
      <c r="V7" s="171" t="s">
        <v>25</v>
      </c>
      <c r="W7" s="171" t="s">
        <v>29</v>
      </c>
      <c r="X7" s="172" t="s">
        <v>27</v>
      </c>
      <c r="Y7" s="173" t="s">
        <v>28</v>
      </c>
      <c r="Z7" s="171" t="s">
        <v>25</v>
      </c>
      <c r="AA7" s="171"/>
      <c r="AB7" s="172" t="s">
        <v>27</v>
      </c>
      <c r="AC7" s="173" t="s">
        <v>28</v>
      </c>
      <c r="AD7" s="171" t="s">
        <v>25</v>
      </c>
      <c r="AE7" s="172" t="s">
        <v>27</v>
      </c>
      <c r="AF7" s="173" t="s">
        <v>28</v>
      </c>
      <c r="AG7" s="171" t="s">
        <v>25</v>
      </c>
      <c r="AH7" s="172" t="s">
        <v>27</v>
      </c>
      <c r="AI7" s="173" t="s">
        <v>28</v>
      </c>
      <c r="AJ7" s="171" t="s">
        <v>25</v>
      </c>
      <c r="AK7" s="172" t="s">
        <v>27</v>
      </c>
      <c r="AL7" s="173" t="s">
        <v>28</v>
      </c>
      <c r="AM7" s="171" t="s">
        <v>25</v>
      </c>
      <c r="AN7" s="172" t="s">
        <v>27</v>
      </c>
      <c r="AO7" s="173" t="s">
        <v>28</v>
      </c>
      <c r="AP7" s="171" t="s">
        <v>25</v>
      </c>
      <c r="AQ7" s="174" t="s">
        <v>27</v>
      </c>
      <c r="AR7" s="173" t="s">
        <v>28</v>
      </c>
      <c r="AS7" s="168" t="s">
        <v>25</v>
      </c>
      <c r="AT7" s="169" t="s">
        <v>27</v>
      </c>
      <c r="AU7" s="173" t="s">
        <v>28</v>
      </c>
      <c r="AV7" s="168" t="s">
        <v>25</v>
      </c>
      <c r="AW7" s="169" t="s">
        <v>27</v>
      </c>
      <c r="AX7" s="173" t="s">
        <v>28</v>
      </c>
      <c r="AY7" s="160"/>
      <c r="AZ7" s="175" t="s">
        <v>30</v>
      </c>
      <c r="BA7" s="176" t="s">
        <v>31</v>
      </c>
      <c r="BB7" s="177" t="s">
        <v>27</v>
      </c>
      <c r="BC7" s="178"/>
      <c r="BD7" s="179"/>
      <c r="BE7" s="180"/>
      <c r="BF7" s="180"/>
      <c r="BG7" s="181"/>
    </row>
    <row r="8" spans="1:59" s="197" customFormat="1" ht="18" hidden="1" customHeight="1">
      <c r="A8" s="182"/>
      <c r="B8" s="183" t="s">
        <v>70</v>
      </c>
      <c r="C8" s="184" t="s">
        <v>351</v>
      </c>
      <c r="D8" s="185" t="s">
        <v>352</v>
      </c>
      <c r="E8" s="186">
        <v>43170</v>
      </c>
      <c r="F8" s="187">
        <v>2427845</v>
      </c>
      <c r="G8" s="187"/>
      <c r="H8" s="188">
        <v>2100000</v>
      </c>
      <c r="I8" s="189">
        <f>F8/H8</f>
        <v>1.1561166666666667</v>
      </c>
      <c r="J8" s="187">
        <v>1426585</v>
      </c>
      <c r="K8" s="187"/>
      <c r="L8" s="188">
        <v>2100000</v>
      </c>
      <c r="M8" s="189">
        <f>J8/L8</f>
        <v>0.67932619047619047</v>
      </c>
      <c r="N8" s="187">
        <v>2184705</v>
      </c>
      <c r="O8" s="187"/>
      <c r="P8" s="188">
        <v>2100000</v>
      </c>
      <c r="Q8" s="189">
        <f>N8/P8</f>
        <v>1.0403357142857144</v>
      </c>
      <c r="R8" s="187"/>
      <c r="S8" s="187"/>
      <c r="T8" s="188"/>
      <c r="U8" s="189" t="e">
        <f>R8/T8</f>
        <v>#DIV/0!</v>
      </c>
      <c r="V8" s="187"/>
      <c r="W8" s="187"/>
      <c r="X8" s="188"/>
      <c r="Y8" s="190" t="e">
        <f>V8/X8</f>
        <v>#DIV/0!</v>
      </c>
      <c r="Z8" s="191"/>
      <c r="AA8" s="191"/>
      <c r="AB8" s="192"/>
      <c r="AC8" s="190" t="e">
        <f>Z8/AB8</f>
        <v>#DIV/0!</v>
      </c>
      <c r="AD8" s="193"/>
      <c r="AE8" s="194"/>
      <c r="AF8" s="195" t="e">
        <f>AD8/AE8</f>
        <v>#DIV/0!</v>
      </c>
      <c r="AG8" s="193"/>
      <c r="AH8" s="194"/>
      <c r="AI8" s="195" t="e">
        <f>AG8/AH8</f>
        <v>#DIV/0!</v>
      </c>
      <c r="AJ8" s="191"/>
      <c r="AK8" s="192"/>
      <c r="AL8" s="190" t="e">
        <f>AJ8/AK8</f>
        <v>#DIV/0!</v>
      </c>
      <c r="AM8" s="191"/>
      <c r="AN8" s="192"/>
      <c r="AO8" s="195" t="e">
        <f>AM8/AN8</f>
        <v>#DIV/0!</v>
      </c>
      <c r="AP8" s="191"/>
      <c r="AQ8" s="192"/>
      <c r="AR8" s="190" t="e">
        <f>AP8/AQ8</f>
        <v>#DIV/0!</v>
      </c>
      <c r="AS8" s="191"/>
      <c r="AT8" s="192"/>
      <c r="AU8" s="190" t="e">
        <f>AS8/AT8</f>
        <v>#DIV/0!</v>
      </c>
      <c r="AV8" s="196">
        <f>F8+J8+N8+R8+V8+Z8+AD8+AG8+AJ8+AM8+AP8+AS8</f>
        <v>6039135</v>
      </c>
      <c r="AW8" s="196">
        <f>H8+L8+P8+T8+X8+AB8+AE8+AH8+AK8+AN8+AQ8+AT8</f>
        <v>6300000</v>
      </c>
      <c r="AX8" s="190">
        <f>AV8/AW8</f>
        <v>0.95859285714285714</v>
      </c>
      <c r="AY8" s="191">
        <f>AV8/1</f>
        <v>6039135</v>
      </c>
      <c r="BC8" s="198"/>
      <c r="BD8" s="198"/>
      <c r="BE8" s="198"/>
      <c r="BF8" s="198"/>
      <c r="BG8" s="199"/>
    </row>
    <row r="9" spans="1:59" s="209" customFormat="1" ht="21.75" customHeight="1">
      <c r="A9" s="200">
        <v>1</v>
      </c>
      <c r="B9" s="201" t="s">
        <v>70</v>
      </c>
      <c r="C9" s="202" t="s">
        <v>351</v>
      </c>
      <c r="D9" s="203" t="s">
        <v>353</v>
      </c>
      <c r="E9" s="204" t="s">
        <v>354</v>
      </c>
      <c r="F9" s="187"/>
      <c r="G9" s="187"/>
      <c r="H9" s="188"/>
      <c r="I9" s="189"/>
      <c r="J9" s="187"/>
      <c r="K9" s="187"/>
      <c r="L9" s="188"/>
      <c r="M9" s="189"/>
      <c r="N9" s="187"/>
      <c r="O9" s="187"/>
      <c r="P9" s="188"/>
      <c r="Q9" s="189"/>
      <c r="R9" s="187">
        <v>2200860</v>
      </c>
      <c r="S9" s="187"/>
      <c r="T9" s="188">
        <v>480000</v>
      </c>
      <c r="U9" s="189">
        <f t="shared" ref="U9:U36" si="0">R9/T9</f>
        <v>4.5851249999999997</v>
      </c>
      <c r="V9" s="205">
        <v>2302845</v>
      </c>
      <c r="W9" s="205"/>
      <c r="X9" s="206">
        <v>900000</v>
      </c>
      <c r="Y9" s="189">
        <f t="shared" ref="Y9:Y36" si="1">V9/X9</f>
        <v>2.5587166666666668</v>
      </c>
      <c r="Z9" s="205">
        <v>2162990</v>
      </c>
      <c r="AA9" s="205"/>
      <c r="AB9" s="206">
        <v>1500000</v>
      </c>
      <c r="AC9" s="189">
        <f t="shared" ref="AC9:AC33" si="2">Z9/AB9</f>
        <v>1.4419933333333332</v>
      </c>
      <c r="AD9" s="187">
        <v>1877230</v>
      </c>
      <c r="AE9" s="188">
        <v>1750000</v>
      </c>
      <c r="AF9" s="195">
        <f t="shared" ref="AF9:AF36" si="3">AD9/AE9</f>
        <v>1.0727028571428572</v>
      </c>
      <c r="AG9" s="187"/>
      <c r="AH9" s="188"/>
      <c r="AI9" s="207" t="e">
        <f t="shared" ref="AI9:AI33" si="4">AG9/AH9</f>
        <v>#DIV/0!</v>
      </c>
      <c r="AJ9" s="205"/>
      <c r="AK9" s="206"/>
      <c r="AL9" s="189" t="e">
        <f t="shared" ref="AL9:AL33" si="5">AJ9/AK9</f>
        <v>#DIV/0!</v>
      </c>
      <c r="AM9" s="205"/>
      <c r="AN9" s="206"/>
      <c r="AO9" s="207" t="e">
        <f t="shared" ref="AO9:AO33" si="6">AM9/AN9</f>
        <v>#DIV/0!</v>
      </c>
      <c r="AP9" s="205"/>
      <c r="AQ9" s="206"/>
      <c r="AR9" s="189" t="e">
        <f t="shared" ref="AR9:AR33" si="7">AP9/AQ9</f>
        <v>#DIV/0!</v>
      </c>
      <c r="AS9" s="205"/>
      <c r="AT9" s="206"/>
      <c r="AU9" s="189" t="e">
        <f t="shared" ref="AU9:AU33" si="8">AS9/AT9</f>
        <v>#DIV/0!</v>
      </c>
      <c r="AV9" s="208">
        <f>F9+J9+N9+R9+V9+Z9+AD9+AG9+AJ9+AM9+AP9+AS9</f>
        <v>8543925</v>
      </c>
      <c r="AW9" s="208">
        <f>H9+L9+P9+T9+X9+AB9+AE9+AH9+AK9+AN9+AQ9+AT9</f>
        <v>4630000</v>
      </c>
      <c r="AX9" s="189">
        <f t="shared" ref="AX9:AX35" si="9">AV9/AW9</f>
        <v>1.8453401727861771</v>
      </c>
      <c r="AY9" s="205">
        <f>AV9/4</f>
        <v>2135981.25</v>
      </c>
      <c r="BC9" s="210"/>
      <c r="BD9" s="210"/>
      <c r="BE9" s="210"/>
      <c r="BF9" s="210"/>
      <c r="BG9" s="211"/>
    </row>
    <row r="10" spans="1:59" s="209" customFormat="1" ht="21.75" customHeight="1">
      <c r="A10" s="200">
        <v>2</v>
      </c>
      <c r="B10" s="201" t="s">
        <v>70</v>
      </c>
      <c r="C10" s="212" t="s">
        <v>355</v>
      </c>
      <c r="D10" s="213" t="s">
        <v>356</v>
      </c>
      <c r="E10" s="214">
        <v>45628</v>
      </c>
      <c r="F10" s="187">
        <v>2732260</v>
      </c>
      <c r="G10" s="187"/>
      <c r="H10" s="188">
        <v>1300000</v>
      </c>
      <c r="I10" s="189">
        <f t="shared" ref="I10:I17" si="10">F10/H10</f>
        <v>2.1017384615384613</v>
      </c>
      <c r="J10" s="187">
        <v>2174100</v>
      </c>
      <c r="K10" s="187"/>
      <c r="L10" s="188">
        <v>1450000</v>
      </c>
      <c r="M10" s="189">
        <f t="shared" ref="M10:M30" si="11">J10/L10</f>
        <v>1.4993793103448276</v>
      </c>
      <c r="N10" s="187">
        <v>5036265</v>
      </c>
      <c r="O10" s="187"/>
      <c r="P10" s="188">
        <v>1650000</v>
      </c>
      <c r="Q10" s="189">
        <f t="shared" ref="Q10:Q30" si="12">N10/P10</f>
        <v>3.0522818181818181</v>
      </c>
      <c r="R10" s="187">
        <v>5773075</v>
      </c>
      <c r="S10" s="187"/>
      <c r="T10" s="188">
        <v>2150000</v>
      </c>
      <c r="U10" s="189">
        <f t="shared" si="0"/>
        <v>2.6851511627906977</v>
      </c>
      <c r="V10" s="205">
        <v>3510745</v>
      </c>
      <c r="W10" s="205"/>
      <c r="X10" s="206">
        <v>2400000</v>
      </c>
      <c r="Y10" s="189">
        <f t="shared" si="1"/>
        <v>1.4628104166666667</v>
      </c>
      <c r="Z10" s="205">
        <v>3611400</v>
      </c>
      <c r="AA10" s="205"/>
      <c r="AB10" s="206">
        <v>2600000</v>
      </c>
      <c r="AC10" s="189">
        <f t="shared" si="2"/>
        <v>1.389</v>
      </c>
      <c r="AD10" s="187">
        <v>3826190</v>
      </c>
      <c r="AE10" s="188">
        <v>2750000</v>
      </c>
      <c r="AF10" s="195">
        <f t="shared" si="3"/>
        <v>1.3913418181818182</v>
      </c>
      <c r="AG10" s="187"/>
      <c r="AH10" s="188"/>
      <c r="AI10" s="207" t="e">
        <f t="shared" si="4"/>
        <v>#DIV/0!</v>
      </c>
      <c r="AJ10" s="205"/>
      <c r="AK10" s="206"/>
      <c r="AL10" s="189" t="e">
        <f t="shared" si="5"/>
        <v>#DIV/0!</v>
      </c>
      <c r="AM10" s="205"/>
      <c r="AN10" s="206"/>
      <c r="AO10" s="207" t="e">
        <f t="shared" si="6"/>
        <v>#DIV/0!</v>
      </c>
      <c r="AP10" s="205"/>
      <c r="AQ10" s="206"/>
      <c r="AR10" s="189" t="e">
        <f t="shared" si="7"/>
        <v>#DIV/0!</v>
      </c>
      <c r="AS10" s="205"/>
      <c r="AT10" s="206"/>
      <c r="AU10" s="189" t="e">
        <f t="shared" si="8"/>
        <v>#DIV/0!</v>
      </c>
      <c r="AV10" s="208">
        <f t="shared" ref="AV10:AV36" si="13">F10+J10+N10+R10+V10+Z10+AD10+AG10+AJ10+AM10+AP10+AS10</f>
        <v>26664035</v>
      </c>
      <c r="AW10" s="208">
        <f t="shared" ref="AW10:AW36" si="14">H10+L10+P10+T10+X10+AB10+AE10+AH10+AK10+AN10+AQ10+AT10</f>
        <v>14300000</v>
      </c>
      <c r="AX10" s="189">
        <f t="shared" si="9"/>
        <v>1.8646178321678322</v>
      </c>
      <c r="AY10" s="205">
        <f>AV10/7</f>
        <v>3809147.8571428573</v>
      </c>
      <c r="BC10" s="210"/>
      <c r="BD10" s="210"/>
      <c r="BE10" s="210"/>
      <c r="BF10" s="210"/>
      <c r="BG10" s="211"/>
    </row>
    <row r="11" spans="1:59" s="209" customFormat="1" ht="21.75" hidden="1" customHeight="1">
      <c r="A11" s="200">
        <v>3</v>
      </c>
      <c r="B11" s="201" t="s">
        <v>70</v>
      </c>
      <c r="C11" s="215" t="s">
        <v>357</v>
      </c>
      <c r="D11" s="213" t="s">
        <v>358</v>
      </c>
      <c r="E11" s="214">
        <v>43590</v>
      </c>
      <c r="F11" s="187">
        <v>2001605</v>
      </c>
      <c r="G11" s="187"/>
      <c r="H11" s="188">
        <v>3000000</v>
      </c>
      <c r="I11" s="189">
        <f t="shared" si="10"/>
        <v>0.66720166666666669</v>
      </c>
      <c r="J11" s="187">
        <v>3338695</v>
      </c>
      <c r="K11" s="187"/>
      <c r="L11" s="188">
        <v>3000000</v>
      </c>
      <c r="M11" s="189">
        <f t="shared" si="11"/>
        <v>1.1128983333333333</v>
      </c>
      <c r="N11" s="187">
        <v>3229825</v>
      </c>
      <c r="O11" s="187"/>
      <c r="P11" s="188">
        <v>3000000</v>
      </c>
      <c r="Q11" s="189">
        <f t="shared" si="12"/>
        <v>1.0766083333333334</v>
      </c>
      <c r="R11" s="187">
        <v>46595</v>
      </c>
      <c r="S11" s="187"/>
      <c r="T11" s="188">
        <v>0</v>
      </c>
      <c r="U11" s="189" t="e">
        <f t="shared" si="0"/>
        <v>#DIV/0!</v>
      </c>
      <c r="V11" s="201"/>
      <c r="W11" s="205"/>
      <c r="X11" s="206"/>
      <c r="Y11" s="189" t="e">
        <f t="shared" si="1"/>
        <v>#DIV/0!</v>
      </c>
      <c r="Z11" s="205"/>
      <c r="AA11" s="205"/>
      <c r="AB11" s="206"/>
      <c r="AC11" s="189" t="e">
        <f t="shared" si="2"/>
        <v>#DIV/0!</v>
      </c>
      <c r="AD11" s="187"/>
      <c r="AE11" s="188"/>
      <c r="AF11" s="195" t="e">
        <f t="shared" si="3"/>
        <v>#DIV/0!</v>
      </c>
      <c r="AG11" s="187"/>
      <c r="AH11" s="188"/>
      <c r="AI11" s="207" t="e">
        <f t="shared" si="4"/>
        <v>#DIV/0!</v>
      </c>
      <c r="AJ11" s="205"/>
      <c r="AK11" s="206"/>
      <c r="AL11" s="189" t="e">
        <f t="shared" si="5"/>
        <v>#DIV/0!</v>
      </c>
      <c r="AM11" s="205"/>
      <c r="AN11" s="206"/>
      <c r="AO11" s="207" t="e">
        <f t="shared" si="6"/>
        <v>#DIV/0!</v>
      </c>
      <c r="AP11" s="205"/>
      <c r="AQ11" s="206"/>
      <c r="AR11" s="189" t="e">
        <f t="shared" si="7"/>
        <v>#DIV/0!</v>
      </c>
      <c r="AS11" s="205"/>
      <c r="AT11" s="206"/>
      <c r="AU11" s="189" t="e">
        <f t="shared" si="8"/>
        <v>#DIV/0!</v>
      </c>
      <c r="AV11" s="208">
        <f t="shared" si="13"/>
        <v>8616720</v>
      </c>
      <c r="AW11" s="208">
        <f t="shared" si="14"/>
        <v>9000000</v>
      </c>
      <c r="AX11" s="189">
        <f t="shared" si="9"/>
        <v>0.95741333333333334</v>
      </c>
      <c r="AY11" s="205">
        <f>AV11/4</f>
        <v>2154180</v>
      </c>
      <c r="BC11" s="210"/>
      <c r="BD11" s="210"/>
      <c r="BE11" s="210"/>
      <c r="BF11" s="210"/>
      <c r="BG11" s="211" t="e">
        <f>BE11/BF11</f>
        <v>#DIV/0!</v>
      </c>
    </row>
    <row r="12" spans="1:59" s="209" customFormat="1" ht="21.75" customHeight="1">
      <c r="A12" s="200">
        <v>3</v>
      </c>
      <c r="B12" s="201" t="s">
        <v>70</v>
      </c>
      <c r="C12" s="216"/>
      <c r="D12" s="213" t="s">
        <v>359</v>
      </c>
      <c r="E12" s="214">
        <v>45820</v>
      </c>
      <c r="F12" s="187"/>
      <c r="G12" s="187"/>
      <c r="H12" s="188"/>
      <c r="I12" s="189"/>
      <c r="J12" s="187"/>
      <c r="K12" s="187"/>
      <c r="L12" s="188"/>
      <c r="M12" s="189"/>
      <c r="N12" s="187"/>
      <c r="O12" s="187"/>
      <c r="P12" s="188"/>
      <c r="Q12" s="189"/>
      <c r="R12" s="187"/>
      <c r="S12" s="187"/>
      <c r="T12" s="188"/>
      <c r="U12" s="189"/>
      <c r="V12" s="201"/>
      <c r="W12" s="205"/>
      <c r="X12" s="206"/>
      <c r="Y12" s="189"/>
      <c r="Z12" s="205">
        <v>715410</v>
      </c>
      <c r="AA12" s="205"/>
      <c r="AB12" s="206">
        <v>380000</v>
      </c>
      <c r="AC12" s="189">
        <f>Z12/AB12</f>
        <v>1.8826578947368422</v>
      </c>
      <c r="AD12" s="187">
        <v>1247265</v>
      </c>
      <c r="AE12" s="188">
        <v>600000</v>
      </c>
      <c r="AF12" s="195">
        <f t="shared" si="3"/>
        <v>2.0787749999999998</v>
      </c>
      <c r="AG12" s="187"/>
      <c r="AH12" s="188"/>
      <c r="AI12" s="207" t="e">
        <f>AG12/AH12</f>
        <v>#DIV/0!</v>
      </c>
      <c r="AJ12" s="205"/>
      <c r="AK12" s="206"/>
      <c r="AL12" s="189" t="e">
        <f>AJ12/AK12</f>
        <v>#DIV/0!</v>
      </c>
      <c r="AM12" s="205"/>
      <c r="AN12" s="206"/>
      <c r="AO12" s="207" t="e">
        <f>AM12/AN12</f>
        <v>#DIV/0!</v>
      </c>
      <c r="AP12" s="205"/>
      <c r="AQ12" s="206"/>
      <c r="AR12" s="189" t="e">
        <f>AP12/AQ12</f>
        <v>#DIV/0!</v>
      </c>
      <c r="AS12" s="205"/>
      <c r="AT12" s="206"/>
      <c r="AU12" s="189" t="e">
        <f>AS12/AT12</f>
        <v>#DIV/0!</v>
      </c>
      <c r="AV12" s="208">
        <f t="shared" si="13"/>
        <v>1962675</v>
      </c>
      <c r="AW12" s="208">
        <f t="shared" si="14"/>
        <v>980000</v>
      </c>
      <c r="AX12" s="189">
        <f>AV12/AW12</f>
        <v>2.0027295918367347</v>
      </c>
      <c r="AY12" s="205">
        <f>AV12/2</f>
        <v>981337.5</v>
      </c>
      <c r="BC12" s="210"/>
      <c r="BD12" s="210"/>
      <c r="BE12" s="210"/>
      <c r="BF12" s="210"/>
      <c r="BG12" s="211"/>
    </row>
    <row r="13" spans="1:59" s="209" customFormat="1" ht="21.75" customHeight="1">
      <c r="A13" s="200">
        <v>4</v>
      </c>
      <c r="B13" s="201" t="s">
        <v>70</v>
      </c>
      <c r="C13" s="217" t="s">
        <v>360</v>
      </c>
      <c r="D13" s="203" t="s">
        <v>361</v>
      </c>
      <c r="E13" s="204">
        <v>45128</v>
      </c>
      <c r="F13" s="187">
        <v>1232305</v>
      </c>
      <c r="G13" s="187"/>
      <c r="H13" s="188">
        <v>1200000</v>
      </c>
      <c r="I13" s="189">
        <f t="shared" si="10"/>
        <v>1.0269208333333333</v>
      </c>
      <c r="J13" s="187">
        <v>1573385</v>
      </c>
      <c r="K13" s="187"/>
      <c r="L13" s="188">
        <v>1200000</v>
      </c>
      <c r="M13" s="189">
        <f t="shared" si="11"/>
        <v>1.3111541666666666</v>
      </c>
      <c r="N13" s="187">
        <v>1621770</v>
      </c>
      <c r="O13" s="187"/>
      <c r="P13" s="188">
        <v>1500000</v>
      </c>
      <c r="Q13" s="189">
        <f t="shared" si="12"/>
        <v>1.08118</v>
      </c>
      <c r="R13" s="187">
        <v>1741525</v>
      </c>
      <c r="S13" s="187"/>
      <c r="T13" s="188">
        <v>1700000</v>
      </c>
      <c r="U13" s="189">
        <f t="shared" si="0"/>
        <v>1.0244264705882353</v>
      </c>
      <c r="V13" s="205">
        <v>1847190</v>
      </c>
      <c r="W13" s="205"/>
      <c r="X13" s="206">
        <v>1700000</v>
      </c>
      <c r="Y13" s="189">
        <f t="shared" si="1"/>
        <v>1.0865823529411764</v>
      </c>
      <c r="Z13" s="205">
        <v>2330135</v>
      </c>
      <c r="AA13" s="205"/>
      <c r="AB13" s="206">
        <v>1700000</v>
      </c>
      <c r="AC13" s="189">
        <f t="shared" si="2"/>
        <v>1.3706676470588235</v>
      </c>
      <c r="AD13" s="187">
        <v>586110</v>
      </c>
      <c r="AE13" s="188">
        <v>493548</v>
      </c>
      <c r="AF13" s="195">
        <f t="shared" si="3"/>
        <v>1.1875440686620147</v>
      </c>
      <c r="AG13" s="187"/>
      <c r="AH13" s="188"/>
      <c r="AI13" s="207" t="e">
        <f t="shared" si="4"/>
        <v>#DIV/0!</v>
      </c>
      <c r="AJ13" s="205"/>
      <c r="AK13" s="206"/>
      <c r="AL13" s="189" t="e">
        <f t="shared" si="5"/>
        <v>#DIV/0!</v>
      </c>
      <c r="AM13" s="205"/>
      <c r="AN13" s="206"/>
      <c r="AO13" s="207" t="e">
        <f t="shared" si="6"/>
        <v>#DIV/0!</v>
      </c>
      <c r="AP13" s="205"/>
      <c r="AQ13" s="206"/>
      <c r="AR13" s="189" t="e">
        <f t="shared" si="7"/>
        <v>#DIV/0!</v>
      </c>
      <c r="AS13" s="205"/>
      <c r="AT13" s="206"/>
      <c r="AU13" s="189" t="e">
        <f t="shared" si="8"/>
        <v>#DIV/0!</v>
      </c>
      <c r="AV13" s="208">
        <f t="shared" si="13"/>
        <v>10932420</v>
      </c>
      <c r="AW13" s="208">
        <f t="shared" si="14"/>
        <v>9493548</v>
      </c>
      <c r="AX13" s="189">
        <f t="shared" si="9"/>
        <v>1.1515631458333597</v>
      </c>
      <c r="AY13" s="205">
        <f>AV13/7</f>
        <v>1561774.2857142857</v>
      </c>
      <c r="BC13" s="210"/>
      <c r="BD13" s="210"/>
      <c r="BE13" s="210"/>
      <c r="BF13" s="210"/>
      <c r="BG13" s="211" t="e">
        <f>BE13/BF13</f>
        <v>#DIV/0!</v>
      </c>
    </row>
    <row r="14" spans="1:59" s="209" customFormat="1" ht="21.75" customHeight="1">
      <c r="A14" s="200">
        <v>5</v>
      </c>
      <c r="B14" s="201" t="s">
        <v>70</v>
      </c>
      <c r="C14" s="218"/>
      <c r="D14" s="203" t="s">
        <v>362</v>
      </c>
      <c r="E14" s="204" t="s">
        <v>363</v>
      </c>
      <c r="F14" s="187"/>
      <c r="G14" s="187"/>
      <c r="H14" s="188"/>
      <c r="I14" s="189"/>
      <c r="J14" s="187"/>
      <c r="K14" s="187"/>
      <c r="L14" s="188"/>
      <c r="M14" s="189"/>
      <c r="N14" s="187"/>
      <c r="O14" s="187"/>
      <c r="P14" s="188"/>
      <c r="Q14" s="189"/>
      <c r="R14" s="187"/>
      <c r="S14" s="187"/>
      <c r="T14" s="188"/>
      <c r="U14" s="189"/>
      <c r="V14" s="205"/>
      <c r="W14" s="205"/>
      <c r="X14" s="206"/>
      <c r="Y14" s="189"/>
      <c r="Z14" s="205"/>
      <c r="AA14" s="205"/>
      <c r="AB14" s="206"/>
      <c r="AC14" s="189"/>
      <c r="AD14" s="187">
        <v>272240</v>
      </c>
      <c r="AE14" s="188">
        <v>445161</v>
      </c>
      <c r="AF14" s="195">
        <f t="shared" si="3"/>
        <v>0.61155402202798537</v>
      </c>
      <c r="AG14" s="187"/>
      <c r="AH14" s="188"/>
      <c r="AI14" s="207"/>
      <c r="AJ14" s="205"/>
      <c r="AK14" s="206"/>
      <c r="AL14" s="189"/>
      <c r="AM14" s="205"/>
      <c r="AN14" s="206"/>
      <c r="AO14" s="207"/>
      <c r="AP14" s="205"/>
      <c r="AQ14" s="206"/>
      <c r="AR14" s="189"/>
      <c r="AS14" s="205"/>
      <c r="AT14" s="206"/>
      <c r="AU14" s="189"/>
      <c r="AV14" s="208">
        <f t="shared" si="13"/>
        <v>272240</v>
      </c>
      <c r="AW14" s="208">
        <f t="shared" si="14"/>
        <v>445161</v>
      </c>
      <c r="AX14" s="189">
        <f t="shared" si="9"/>
        <v>0.61155402202798537</v>
      </c>
      <c r="AY14" s="205">
        <f>AV14/1</f>
        <v>272240</v>
      </c>
      <c r="BC14" s="210"/>
      <c r="BD14" s="210"/>
      <c r="BE14" s="210"/>
      <c r="BF14" s="210"/>
      <c r="BG14" s="211"/>
    </row>
    <row r="15" spans="1:59" s="209" customFormat="1" ht="21.75" customHeight="1">
      <c r="A15" s="200">
        <v>6</v>
      </c>
      <c r="B15" s="201" t="s">
        <v>70</v>
      </c>
      <c r="C15" s="219" t="s">
        <v>364</v>
      </c>
      <c r="D15" s="203" t="s">
        <v>365</v>
      </c>
      <c r="E15" s="204">
        <v>43044</v>
      </c>
      <c r="F15" s="187">
        <v>3879015</v>
      </c>
      <c r="G15" s="187"/>
      <c r="H15" s="188">
        <v>2900000</v>
      </c>
      <c r="I15" s="189">
        <f t="shared" si="10"/>
        <v>1.3375913793103449</v>
      </c>
      <c r="J15" s="187">
        <v>1870725</v>
      </c>
      <c r="K15" s="187"/>
      <c r="L15" s="188">
        <v>2900000</v>
      </c>
      <c r="M15" s="189">
        <f t="shared" si="11"/>
        <v>0.64507758620689659</v>
      </c>
      <c r="N15" s="187">
        <v>4170020</v>
      </c>
      <c r="O15" s="187"/>
      <c r="P15" s="188">
        <v>3100000</v>
      </c>
      <c r="Q15" s="189">
        <f t="shared" si="12"/>
        <v>1.3451677419354839</v>
      </c>
      <c r="R15" s="187">
        <v>4576740</v>
      </c>
      <c r="S15" s="187"/>
      <c r="T15" s="188">
        <v>3250000</v>
      </c>
      <c r="U15" s="189">
        <f t="shared" si="0"/>
        <v>1.4082276923076924</v>
      </c>
      <c r="V15" s="205">
        <v>4658130</v>
      </c>
      <c r="W15" s="205"/>
      <c r="X15" s="206">
        <v>3350000</v>
      </c>
      <c r="Y15" s="189">
        <f t="shared" si="1"/>
        <v>1.3904865671641791</v>
      </c>
      <c r="Z15" s="205">
        <v>3648670</v>
      </c>
      <c r="AA15" s="205"/>
      <c r="AB15" s="206">
        <v>3550000</v>
      </c>
      <c r="AC15" s="189">
        <f t="shared" si="2"/>
        <v>1.0277943661971831</v>
      </c>
      <c r="AD15" s="187">
        <v>2249090</v>
      </c>
      <c r="AE15" s="188">
        <v>3450000</v>
      </c>
      <c r="AF15" s="195">
        <f t="shared" si="3"/>
        <v>0.65191014492753618</v>
      </c>
      <c r="AG15" s="187"/>
      <c r="AH15" s="188"/>
      <c r="AI15" s="207" t="e">
        <f t="shared" si="4"/>
        <v>#DIV/0!</v>
      </c>
      <c r="AJ15" s="205"/>
      <c r="AK15" s="206"/>
      <c r="AL15" s="189" t="e">
        <f t="shared" si="5"/>
        <v>#DIV/0!</v>
      </c>
      <c r="AM15" s="205"/>
      <c r="AN15" s="206"/>
      <c r="AO15" s="207" t="e">
        <f t="shared" si="6"/>
        <v>#DIV/0!</v>
      </c>
      <c r="AP15" s="205"/>
      <c r="AQ15" s="206"/>
      <c r="AR15" s="189" t="e">
        <f t="shared" si="7"/>
        <v>#DIV/0!</v>
      </c>
      <c r="AS15" s="205"/>
      <c r="AT15" s="206"/>
      <c r="AU15" s="189" t="e">
        <f t="shared" si="8"/>
        <v>#DIV/0!</v>
      </c>
      <c r="AV15" s="208">
        <f t="shared" si="13"/>
        <v>25052390</v>
      </c>
      <c r="AW15" s="208">
        <f t="shared" si="14"/>
        <v>22500000</v>
      </c>
      <c r="AX15" s="189">
        <f t="shared" si="9"/>
        <v>1.1134395555555556</v>
      </c>
      <c r="AY15" s="205">
        <f>AV15/7</f>
        <v>3578912.8571428573</v>
      </c>
      <c r="BC15" s="210"/>
      <c r="BD15" s="210"/>
      <c r="BE15" s="210"/>
      <c r="BF15" s="210"/>
      <c r="BG15" s="211" t="e">
        <f>BE15/BF15</f>
        <v>#DIV/0!</v>
      </c>
    </row>
    <row r="16" spans="1:59" s="209" customFormat="1" ht="21.75" customHeight="1">
      <c r="A16" s="200">
        <v>7</v>
      </c>
      <c r="B16" s="201" t="s">
        <v>70</v>
      </c>
      <c r="C16" s="219" t="s">
        <v>366</v>
      </c>
      <c r="D16" s="203" t="s">
        <v>367</v>
      </c>
      <c r="E16" s="204">
        <v>45374</v>
      </c>
      <c r="F16" s="187">
        <v>2545120</v>
      </c>
      <c r="G16" s="187"/>
      <c r="H16" s="188">
        <v>2150000</v>
      </c>
      <c r="I16" s="189">
        <f t="shared" si="10"/>
        <v>1.1837767441860465</v>
      </c>
      <c r="J16" s="220">
        <v>17370470</v>
      </c>
      <c r="K16" s="220"/>
      <c r="L16" s="221">
        <v>2150000</v>
      </c>
      <c r="M16" s="189">
        <f t="shared" si="11"/>
        <v>8.0792883720930231</v>
      </c>
      <c r="N16" s="220">
        <v>3266410</v>
      </c>
      <c r="O16" s="220"/>
      <c r="P16" s="221">
        <v>2400000</v>
      </c>
      <c r="Q16" s="189">
        <f t="shared" si="12"/>
        <v>1.3610041666666666</v>
      </c>
      <c r="R16" s="220">
        <v>2736165</v>
      </c>
      <c r="S16" s="220"/>
      <c r="T16" s="221">
        <v>2600000</v>
      </c>
      <c r="U16" s="189">
        <f t="shared" si="0"/>
        <v>1.0523711538461538</v>
      </c>
      <c r="V16" s="205">
        <v>2882300</v>
      </c>
      <c r="W16" s="205"/>
      <c r="X16" s="206">
        <v>2600000</v>
      </c>
      <c r="Y16" s="189">
        <f t="shared" si="1"/>
        <v>1.1085769230769231</v>
      </c>
      <c r="Z16" s="205">
        <v>2740425</v>
      </c>
      <c r="AA16" s="205"/>
      <c r="AB16" s="206">
        <v>2700000</v>
      </c>
      <c r="AC16" s="189">
        <f t="shared" si="2"/>
        <v>1.0149722222222222</v>
      </c>
      <c r="AD16" s="187">
        <v>1748630</v>
      </c>
      <c r="AE16" s="188">
        <v>2600000</v>
      </c>
      <c r="AF16" s="195">
        <f t="shared" si="3"/>
        <v>0.67254999999999998</v>
      </c>
      <c r="AG16" s="187"/>
      <c r="AH16" s="188"/>
      <c r="AI16" s="207" t="e">
        <f t="shared" si="4"/>
        <v>#DIV/0!</v>
      </c>
      <c r="AJ16" s="205"/>
      <c r="AK16" s="206"/>
      <c r="AL16" s="189" t="e">
        <f t="shared" si="5"/>
        <v>#DIV/0!</v>
      </c>
      <c r="AM16" s="205"/>
      <c r="AN16" s="206"/>
      <c r="AO16" s="207" t="e">
        <f t="shared" si="6"/>
        <v>#DIV/0!</v>
      </c>
      <c r="AP16" s="205"/>
      <c r="AQ16" s="206"/>
      <c r="AR16" s="189" t="e">
        <f t="shared" si="7"/>
        <v>#DIV/0!</v>
      </c>
      <c r="AS16" s="205"/>
      <c r="AT16" s="206"/>
      <c r="AU16" s="189" t="e">
        <f t="shared" si="8"/>
        <v>#DIV/0!</v>
      </c>
      <c r="AV16" s="208">
        <f t="shared" si="13"/>
        <v>33289520</v>
      </c>
      <c r="AW16" s="208">
        <f t="shared" si="14"/>
        <v>17200000</v>
      </c>
      <c r="AX16" s="189">
        <f t="shared" si="9"/>
        <v>1.9354372093023255</v>
      </c>
      <c r="AY16" s="205">
        <f>AV16/7</f>
        <v>4755645.7142857146</v>
      </c>
      <c r="BC16" s="210"/>
      <c r="BD16" s="210"/>
      <c r="BE16" s="210"/>
      <c r="BF16" s="210"/>
      <c r="BG16" s="211"/>
    </row>
    <row r="17" spans="1:60" s="209" customFormat="1" ht="21.75" hidden="1" customHeight="1">
      <c r="A17" s="200">
        <v>7</v>
      </c>
      <c r="B17" s="201" t="s">
        <v>70</v>
      </c>
      <c r="C17" s="222" t="s">
        <v>368</v>
      </c>
      <c r="D17" s="203" t="s">
        <v>369</v>
      </c>
      <c r="E17" s="204" t="s">
        <v>370</v>
      </c>
      <c r="F17" s="187">
        <v>6692700</v>
      </c>
      <c r="G17" s="187"/>
      <c r="H17" s="188">
        <v>10500000</v>
      </c>
      <c r="I17" s="189">
        <f t="shared" si="10"/>
        <v>0.63739999999999997</v>
      </c>
      <c r="J17" s="187">
        <v>10685620</v>
      </c>
      <c r="K17" s="187"/>
      <c r="L17" s="188">
        <v>10500000</v>
      </c>
      <c r="M17" s="189">
        <f t="shared" si="11"/>
        <v>1.0176780952380953</v>
      </c>
      <c r="N17" s="187">
        <v>11630355</v>
      </c>
      <c r="O17" s="187"/>
      <c r="P17" s="188">
        <v>11000000</v>
      </c>
      <c r="Q17" s="189">
        <f t="shared" si="12"/>
        <v>1.0573049999999999</v>
      </c>
      <c r="R17" s="187">
        <v>17035155</v>
      </c>
      <c r="S17" s="187"/>
      <c r="T17" s="188">
        <v>11500000</v>
      </c>
      <c r="U17" s="189">
        <f t="shared" si="0"/>
        <v>1.4813178260869566</v>
      </c>
      <c r="V17" s="201"/>
      <c r="W17" s="205"/>
      <c r="X17" s="206"/>
      <c r="Y17" s="189" t="e">
        <f t="shared" si="1"/>
        <v>#DIV/0!</v>
      </c>
      <c r="Z17" s="205"/>
      <c r="AA17" s="205"/>
      <c r="AB17" s="206"/>
      <c r="AC17" s="189" t="e">
        <f t="shared" si="2"/>
        <v>#DIV/0!</v>
      </c>
      <c r="AD17" s="187"/>
      <c r="AE17" s="188"/>
      <c r="AF17" s="195" t="e">
        <f t="shared" si="3"/>
        <v>#DIV/0!</v>
      </c>
      <c r="AG17" s="187"/>
      <c r="AH17" s="188"/>
      <c r="AI17" s="207" t="e">
        <f t="shared" si="4"/>
        <v>#DIV/0!</v>
      </c>
      <c r="AJ17" s="205"/>
      <c r="AK17" s="206"/>
      <c r="AL17" s="189" t="e">
        <f t="shared" si="5"/>
        <v>#DIV/0!</v>
      </c>
      <c r="AM17" s="205"/>
      <c r="AN17" s="206"/>
      <c r="AO17" s="207" t="e">
        <f t="shared" si="6"/>
        <v>#DIV/0!</v>
      </c>
      <c r="AP17" s="205"/>
      <c r="AQ17" s="206"/>
      <c r="AR17" s="189" t="e">
        <f t="shared" si="7"/>
        <v>#DIV/0!</v>
      </c>
      <c r="AS17" s="205"/>
      <c r="AT17" s="206"/>
      <c r="AU17" s="189" t="e">
        <f t="shared" si="8"/>
        <v>#DIV/0!</v>
      </c>
      <c r="AV17" s="208">
        <f t="shared" si="13"/>
        <v>46043830</v>
      </c>
      <c r="AW17" s="208">
        <f t="shared" si="14"/>
        <v>43500000</v>
      </c>
      <c r="AX17" s="189">
        <f t="shared" si="9"/>
        <v>1.0584788505747127</v>
      </c>
      <c r="AY17" s="205">
        <f>AV17/4</f>
        <v>11510957.5</v>
      </c>
      <c r="BC17" s="223"/>
      <c r="BD17" s="223"/>
      <c r="BE17" s="223"/>
      <c r="BF17" s="223"/>
      <c r="BG17" s="224" t="e">
        <f>BE17/BF17</f>
        <v>#DIV/0!</v>
      </c>
    </row>
    <row r="18" spans="1:60" s="209" customFormat="1" ht="21.75" customHeight="1">
      <c r="A18" s="200">
        <v>8</v>
      </c>
      <c r="B18" s="201" t="s">
        <v>70</v>
      </c>
      <c r="C18" s="222"/>
      <c r="D18" s="203" t="s">
        <v>371</v>
      </c>
      <c r="E18" s="204">
        <v>42914</v>
      </c>
      <c r="F18" s="187"/>
      <c r="G18" s="187"/>
      <c r="H18" s="188"/>
      <c r="I18" s="189"/>
      <c r="J18" s="187"/>
      <c r="K18" s="187"/>
      <c r="L18" s="188"/>
      <c r="M18" s="189"/>
      <c r="N18" s="187"/>
      <c r="O18" s="187"/>
      <c r="P18" s="188"/>
      <c r="Q18" s="189"/>
      <c r="R18" s="225"/>
      <c r="S18" s="187"/>
      <c r="T18" s="188"/>
      <c r="U18" s="189"/>
      <c r="V18" s="205">
        <v>7856235</v>
      </c>
      <c r="W18" s="205"/>
      <c r="X18" s="206">
        <v>7200000</v>
      </c>
      <c r="Y18" s="189">
        <f t="shared" si="1"/>
        <v>1.0911437500000001</v>
      </c>
      <c r="Z18" s="205">
        <v>11931550</v>
      </c>
      <c r="AA18" s="205"/>
      <c r="AB18" s="206">
        <v>8500000</v>
      </c>
      <c r="AC18" s="189">
        <f>Z18/AB18</f>
        <v>1.4037117647058823</v>
      </c>
      <c r="AD18" s="187">
        <v>9707915</v>
      </c>
      <c r="AE18" s="188">
        <v>9000000</v>
      </c>
      <c r="AF18" s="195">
        <f t="shared" si="3"/>
        <v>1.0786572222222222</v>
      </c>
      <c r="AG18" s="187"/>
      <c r="AH18" s="188"/>
      <c r="AI18" s="207" t="e">
        <f>AG18/AH18</f>
        <v>#DIV/0!</v>
      </c>
      <c r="AJ18" s="205"/>
      <c r="AK18" s="206"/>
      <c r="AL18" s="189" t="e">
        <f>AJ18/AK18</f>
        <v>#DIV/0!</v>
      </c>
      <c r="AM18" s="205"/>
      <c r="AN18" s="206"/>
      <c r="AO18" s="207" t="e">
        <f>AM18/AN18</f>
        <v>#DIV/0!</v>
      </c>
      <c r="AP18" s="205"/>
      <c r="AQ18" s="206"/>
      <c r="AR18" s="189" t="e">
        <f>AP18/AQ18</f>
        <v>#DIV/0!</v>
      </c>
      <c r="AS18" s="205"/>
      <c r="AT18" s="206"/>
      <c r="AU18" s="189" t="e">
        <f>AS18/AT18</f>
        <v>#DIV/0!</v>
      </c>
      <c r="AV18" s="208">
        <f t="shared" si="13"/>
        <v>29495700</v>
      </c>
      <c r="AW18" s="208">
        <f t="shared" si="14"/>
        <v>24700000</v>
      </c>
      <c r="AX18" s="189">
        <f t="shared" si="9"/>
        <v>1.1941578947368421</v>
      </c>
      <c r="AY18" s="205">
        <f>AV18/7</f>
        <v>4213671.4285714282</v>
      </c>
      <c r="BC18" s="210"/>
      <c r="BD18" s="210"/>
      <c r="BE18" s="210"/>
      <c r="BF18" s="210"/>
      <c r="BG18" s="211"/>
    </row>
    <row r="19" spans="1:60" s="209" customFormat="1" ht="21.75" hidden="1" customHeight="1">
      <c r="A19" s="200">
        <v>8</v>
      </c>
      <c r="B19" s="201" t="s">
        <v>70</v>
      </c>
      <c r="C19" s="203" t="s">
        <v>372</v>
      </c>
      <c r="D19" s="203" t="s">
        <v>373</v>
      </c>
      <c r="E19" s="204">
        <v>45786</v>
      </c>
      <c r="F19" s="187"/>
      <c r="G19" s="187"/>
      <c r="H19" s="188"/>
      <c r="I19" s="189"/>
      <c r="J19" s="187"/>
      <c r="K19" s="187"/>
      <c r="L19" s="188"/>
      <c r="M19" s="189"/>
      <c r="N19" s="187"/>
      <c r="O19" s="187"/>
      <c r="P19" s="188"/>
      <c r="Q19" s="189"/>
      <c r="R19" s="225"/>
      <c r="S19" s="187"/>
      <c r="T19" s="188"/>
      <c r="U19" s="189"/>
      <c r="V19" s="205">
        <v>1091585</v>
      </c>
      <c r="W19" s="205"/>
      <c r="X19" s="206">
        <v>1000000</v>
      </c>
      <c r="Y19" s="189">
        <f t="shared" si="1"/>
        <v>1.091585</v>
      </c>
      <c r="Z19" s="205">
        <v>1597615</v>
      </c>
      <c r="AA19" s="205"/>
      <c r="AB19" s="206">
        <v>1000000</v>
      </c>
      <c r="AC19" s="189">
        <f>Z19/AB19</f>
        <v>1.597615</v>
      </c>
      <c r="AD19" s="187"/>
      <c r="AE19" s="188"/>
      <c r="AF19" s="195" t="e">
        <f t="shared" si="3"/>
        <v>#DIV/0!</v>
      </c>
      <c r="AG19" s="187"/>
      <c r="AH19" s="188"/>
      <c r="AI19" s="207"/>
      <c r="AJ19" s="205"/>
      <c r="AK19" s="206"/>
      <c r="AL19" s="189"/>
      <c r="AM19" s="205"/>
      <c r="AN19" s="206"/>
      <c r="AO19" s="207"/>
      <c r="AP19" s="205"/>
      <c r="AQ19" s="206"/>
      <c r="AR19" s="189"/>
      <c r="AS19" s="205"/>
      <c r="AT19" s="206"/>
      <c r="AU19" s="189"/>
      <c r="AV19" s="208">
        <f t="shared" si="13"/>
        <v>2689200</v>
      </c>
      <c r="AW19" s="208">
        <f t="shared" si="14"/>
        <v>2000000</v>
      </c>
      <c r="AX19" s="189">
        <f t="shared" si="9"/>
        <v>1.3446</v>
      </c>
      <c r="AY19" s="205">
        <f>AV19/2</f>
        <v>1344600</v>
      </c>
      <c r="BC19" s="210"/>
      <c r="BD19" s="210"/>
      <c r="BE19" s="210"/>
      <c r="BF19" s="210"/>
      <c r="BG19" s="211"/>
    </row>
    <row r="20" spans="1:60" s="209" customFormat="1" ht="21.75" hidden="1" customHeight="1">
      <c r="A20" s="200"/>
      <c r="B20" s="201" t="s">
        <v>70</v>
      </c>
      <c r="C20" s="222" t="s">
        <v>374</v>
      </c>
      <c r="D20" s="203" t="s">
        <v>375</v>
      </c>
      <c r="E20" s="204">
        <v>43881</v>
      </c>
      <c r="F20" s="187">
        <v>1413650</v>
      </c>
      <c r="G20" s="187"/>
      <c r="H20" s="188">
        <v>1800000</v>
      </c>
      <c r="I20" s="189">
        <f>F20/H20</f>
        <v>0.78536111111111107</v>
      </c>
      <c r="J20" s="187">
        <v>234565</v>
      </c>
      <c r="K20" s="187"/>
      <c r="L20" s="188">
        <v>736607</v>
      </c>
      <c r="M20" s="189">
        <f t="shared" si="11"/>
        <v>0.31843981933378313</v>
      </c>
      <c r="N20" s="187"/>
      <c r="O20" s="187"/>
      <c r="P20" s="188"/>
      <c r="Q20" s="189" t="e">
        <f t="shared" si="12"/>
        <v>#DIV/0!</v>
      </c>
      <c r="S20" s="187"/>
      <c r="T20" s="188"/>
      <c r="U20" s="189" t="e">
        <f t="shared" si="0"/>
        <v>#DIV/0!</v>
      </c>
      <c r="V20" s="205"/>
      <c r="W20" s="205"/>
      <c r="X20" s="206"/>
      <c r="Y20" s="189" t="e">
        <f t="shared" si="1"/>
        <v>#DIV/0!</v>
      </c>
      <c r="Z20" s="205"/>
      <c r="AA20" s="205"/>
      <c r="AB20" s="206"/>
      <c r="AC20" s="189" t="e">
        <f>Z20/AB20</f>
        <v>#DIV/0!</v>
      </c>
      <c r="AD20" s="187"/>
      <c r="AE20" s="188"/>
      <c r="AF20" s="195" t="e">
        <f t="shared" si="3"/>
        <v>#DIV/0!</v>
      </c>
      <c r="AG20" s="187"/>
      <c r="AH20" s="188"/>
      <c r="AI20" s="207" t="e">
        <f t="shared" si="4"/>
        <v>#DIV/0!</v>
      </c>
      <c r="AJ20" s="205"/>
      <c r="AK20" s="206"/>
      <c r="AL20" s="189" t="e">
        <f t="shared" si="5"/>
        <v>#DIV/0!</v>
      </c>
      <c r="AM20" s="205"/>
      <c r="AN20" s="206"/>
      <c r="AO20" s="207" t="e">
        <f t="shared" si="6"/>
        <v>#DIV/0!</v>
      </c>
      <c r="AP20" s="205"/>
      <c r="AQ20" s="206"/>
      <c r="AR20" s="189" t="e">
        <f t="shared" si="7"/>
        <v>#DIV/0!</v>
      </c>
      <c r="AS20" s="205"/>
      <c r="AT20" s="206"/>
      <c r="AU20" s="189" t="e">
        <f t="shared" si="8"/>
        <v>#DIV/0!</v>
      </c>
      <c r="AV20" s="208">
        <f t="shared" si="13"/>
        <v>1648215</v>
      </c>
      <c r="AW20" s="208">
        <f t="shared" si="14"/>
        <v>2536607</v>
      </c>
      <c r="AX20" s="189">
        <f t="shared" si="9"/>
        <v>0.64977152550631612</v>
      </c>
      <c r="AY20" s="205">
        <f>AV20/1</f>
        <v>1648215</v>
      </c>
      <c r="BC20" s="210"/>
      <c r="BD20" s="210"/>
      <c r="BE20" s="210"/>
      <c r="BF20" s="210"/>
      <c r="BG20" s="211" t="e">
        <f>BE20/BF20</f>
        <v>#DIV/0!</v>
      </c>
    </row>
    <row r="21" spans="1:60" s="209" customFormat="1" ht="21.75" customHeight="1">
      <c r="A21" s="200">
        <v>9</v>
      </c>
      <c r="B21" s="201" t="s">
        <v>70</v>
      </c>
      <c r="C21" s="222"/>
      <c r="D21" s="203" t="s">
        <v>376</v>
      </c>
      <c r="E21" s="204">
        <v>45700</v>
      </c>
      <c r="F21" s="187"/>
      <c r="G21" s="187"/>
      <c r="H21" s="188"/>
      <c r="I21" s="189"/>
      <c r="J21" s="187">
        <v>100480</v>
      </c>
      <c r="K21" s="187"/>
      <c r="L21" s="188">
        <v>364285</v>
      </c>
      <c r="M21" s="189">
        <f t="shared" si="11"/>
        <v>0.27582799181959178</v>
      </c>
      <c r="N21" s="187">
        <v>835670</v>
      </c>
      <c r="O21" s="187"/>
      <c r="P21" s="188">
        <v>600000</v>
      </c>
      <c r="Q21" s="189">
        <f t="shared" si="12"/>
        <v>1.3927833333333333</v>
      </c>
      <c r="R21" s="187">
        <v>1212130</v>
      </c>
      <c r="S21" s="187"/>
      <c r="T21" s="188">
        <v>750000</v>
      </c>
      <c r="U21" s="189">
        <f t="shared" si="0"/>
        <v>1.6161733333333332</v>
      </c>
      <c r="V21" s="205">
        <v>1927250</v>
      </c>
      <c r="W21" s="205"/>
      <c r="X21" s="206">
        <v>900000</v>
      </c>
      <c r="Y21" s="189">
        <f t="shared" si="1"/>
        <v>2.1413888888888888</v>
      </c>
      <c r="Z21" s="205">
        <v>1560925</v>
      </c>
      <c r="AA21" s="205"/>
      <c r="AB21" s="206">
        <v>1400000</v>
      </c>
      <c r="AC21" s="189">
        <f t="shared" si="2"/>
        <v>1.1149464285714286</v>
      </c>
      <c r="AD21" s="187">
        <v>1838435</v>
      </c>
      <c r="AE21" s="188">
        <v>1400000</v>
      </c>
      <c r="AF21" s="195">
        <f t="shared" si="3"/>
        <v>1.3131678571428571</v>
      </c>
      <c r="AG21" s="187"/>
      <c r="AH21" s="188"/>
      <c r="AI21" s="207" t="e">
        <f t="shared" si="4"/>
        <v>#DIV/0!</v>
      </c>
      <c r="AJ21" s="205"/>
      <c r="AK21" s="206"/>
      <c r="AL21" s="189" t="e">
        <f t="shared" si="5"/>
        <v>#DIV/0!</v>
      </c>
      <c r="AM21" s="205"/>
      <c r="AN21" s="206"/>
      <c r="AO21" s="207" t="e">
        <f t="shared" si="6"/>
        <v>#DIV/0!</v>
      </c>
      <c r="AP21" s="205"/>
      <c r="AQ21" s="206"/>
      <c r="AR21" s="189" t="e">
        <f t="shared" si="7"/>
        <v>#DIV/0!</v>
      </c>
      <c r="AS21" s="205"/>
      <c r="AT21" s="206"/>
      <c r="AU21" s="189" t="e">
        <f t="shared" si="8"/>
        <v>#DIV/0!</v>
      </c>
      <c r="AV21" s="208">
        <f t="shared" si="13"/>
        <v>7474890</v>
      </c>
      <c r="AW21" s="208">
        <f t="shared" si="14"/>
        <v>5414285</v>
      </c>
      <c r="AX21" s="189">
        <f t="shared" si="9"/>
        <v>1.380586725671072</v>
      </c>
      <c r="AY21" s="205">
        <f>AV21/6</f>
        <v>1245815</v>
      </c>
      <c r="BC21" s="210"/>
      <c r="BD21" s="210"/>
      <c r="BE21" s="210"/>
      <c r="BF21" s="210"/>
      <c r="BG21" s="211"/>
    </row>
    <row r="22" spans="1:60" s="209" customFormat="1" ht="21.75" customHeight="1">
      <c r="A22" s="200">
        <v>10</v>
      </c>
      <c r="B22" s="201" t="s">
        <v>70</v>
      </c>
      <c r="C22" s="219" t="s">
        <v>377</v>
      </c>
      <c r="D22" s="203" t="s">
        <v>378</v>
      </c>
      <c r="E22" s="204">
        <v>44758</v>
      </c>
      <c r="F22" s="187">
        <v>1796450</v>
      </c>
      <c r="G22" s="187"/>
      <c r="H22" s="188">
        <v>2800000</v>
      </c>
      <c r="I22" s="189">
        <f>F22/H22</f>
        <v>0.64158928571428575</v>
      </c>
      <c r="J22" s="187">
        <v>2828925</v>
      </c>
      <c r="K22" s="187"/>
      <c r="L22" s="188">
        <v>2800000</v>
      </c>
      <c r="M22" s="189">
        <f t="shared" si="11"/>
        <v>1.0103303571428572</v>
      </c>
      <c r="N22" s="187">
        <v>2932675</v>
      </c>
      <c r="O22" s="187"/>
      <c r="P22" s="188">
        <v>2800000</v>
      </c>
      <c r="Q22" s="189">
        <f t="shared" si="12"/>
        <v>1.0473839285714286</v>
      </c>
      <c r="R22" s="187">
        <v>3405150</v>
      </c>
      <c r="S22" s="187"/>
      <c r="T22" s="188">
        <v>3000000</v>
      </c>
      <c r="U22" s="189">
        <f t="shared" si="0"/>
        <v>1.1350499999999999</v>
      </c>
      <c r="V22" s="205">
        <v>4297900</v>
      </c>
      <c r="W22" s="205"/>
      <c r="X22" s="206">
        <v>3000000</v>
      </c>
      <c r="Y22" s="189">
        <f t="shared" si="1"/>
        <v>1.4326333333333334</v>
      </c>
      <c r="Z22" s="205">
        <v>3658200</v>
      </c>
      <c r="AA22" s="205"/>
      <c r="AB22" s="206">
        <v>3400000</v>
      </c>
      <c r="AC22" s="189">
        <f t="shared" si="2"/>
        <v>1.0759411764705882</v>
      </c>
      <c r="AD22" s="187">
        <v>2206390</v>
      </c>
      <c r="AE22" s="188">
        <v>3300000</v>
      </c>
      <c r="AF22" s="195">
        <f t="shared" si="3"/>
        <v>0.66860303030303025</v>
      </c>
      <c r="AG22" s="187"/>
      <c r="AH22" s="188"/>
      <c r="AI22" s="207" t="e">
        <f t="shared" si="4"/>
        <v>#DIV/0!</v>
      </c>
      <c r="AJ22" s="205"/>
      <c r="AK22" s="206"/>
      <c r="AL22" s="189" t="e">
        <f t="shared" si="5"/>
        <v>#DIV/0!</v>
      </c>
      <c r="AM22" s="205"/>
      <c r="AN22" s="206"/>
      <c r="AO22" s="207" t="e">
        <f t="shared" si="6"/>
        <v>#DIV/0!</v>
      </c>
      <c r="AP22" s="205"/>
      <c r="AQ22" s="206"/>
      <c r="AR22" s="189" t="e">
        <f t="shared" si="7"/>
        <v>#DIV/0!</v>
      </c>
      <c r="AS22" s="205"/>
      <c r="AT22" s="206"/>
      <c r="AU22" s="189" t="e">
        <f t="shared" si="8"/>
        <v>#DIV/0!</v>
      </c>
      <c r="AV22" s="208">
        <f t="shared" si="13"/>
        <v>21125690</v>
      </c>
      <c r="AW22" s="208">
        <f t="shared" si="14"/>
        <v>21100000</v>
      </c>
      <c r="AX22" s="189">
        <f t="shared" si="9"/>
        <v>1.0012175355450237</v>
      </c>
      <c r="AY22" s="205">
        <f>AV22/7</f>
        <v>3017955.7142857141</v>
      </c>
      <c r="BC22" s="210"/>
      <c r="BD22" s="210"/>
      <c r="BE22" s="210"/>
      <c r="BF22" s="210"/>
      <c r="BG22" s="211" t="e">
        <f>BE22/BF22</f>
        <v>#DIV/0!</v>
      </c>
    </row>
    <row r="23" spans="1:60" s="209" customFormat="1" ht="21.75" customHeight="1">
      <c r="A23" s="200">
        <v>11</v>
      </c>
      <c r="B23" s="201" t="s">
        <v>70</v>
      </c>
      <c r="C23" s="219" t="s">
        <v>379</v>
      </c>
      <c r="D23" s="203" t="s">
        <v>380</v>
      </c>
      <c r="E23" s="204">
        <v>44063</v>
      </c>
      <c r="F23" s="187">
        <v>1659245</v>
      </c>
      <c r="G23" s="187"/>
      <c r="H23" s="188">
        <v>2600000</v>
      </c>
      <c r="I23" s="189">
        <f>F23/H23</f>
        <v>0.63817115384615386</v>
      </c>
      <c r="J23" s="187">
        <v>1608085</v>
      </c>
      <c r="K23" s="187"/>
      <c r="L23" s="188">
        <v>2450000</v>
      </c>
      <c r="M23" s="189">
        <f t="shared" si="11"/>
        <v>0.65636122448979595</v>
      </c>
      <c r="N23" s="187">
        <v>2580740</v>
      </c>
      <c r="O23" s="187"/>
      <c r="P23" s="188">
        <v>2500000</v>
      </c>
      <c r="Q23" s="189">
        <f t="shared" si="12"/>
        <v>1.0322960000000001</v>
      </c>
      <c r="R23" s="187">
        <v>3401440</v>
      </c>
      <c r="S23" s="187"/>
      <c r="T23" s="188">
        <v>2500000</v>
      </c>
      <c r="U23" s="189">
        <f t="shared" si="0"/>
        <v>1.360576</v>
      </c>
      <c r="V23" s="205">
        <v>3934335</v>
      </c>
      <c r="W23" s="205"/>
      <c r="X23" s="206">
        <v>2500000</v>
      </c>
      <c r="Y23" s="189">
        <f t="shared" si="1"/>
        <v>1.573734</v>
      </c>
      <c r="Z23" s="205">
        <v>3573680</v>
      </c>
      <c r="AA23" s="205"/>
      <c r="AB23" s="206">
        <v>2500000</v>
      </c>
      <c r="AC23" s="189">
        <f t="shared" si="2"/>
        <v>1.4294720000000001</v>
      </c>
      <c r="AD23" s="187">
        <v>1814355</v>
      </c>
      <c r="AE23" s="188">
        <v>2500000</v>
      </c>
      <c r="AF23" s="195">
        <f t="shared" si="3"/>
        <v>0.725742</v>
      </c>
      <c r="AG23" s="187"/>
      <c r="AH23" s="188"/>
      <c r="AI23" s="207" t="e">
        <f t="shared" si="4"/>
        <v>#DIV/0!</v>
      </c>
      <c r="AJ23" s="205"/>
      <c r="AK23" s="206"/>
      <c r="AL23" s="189" t="e">
        <f t="shared" si="5"/>
        <v>#DIV/0!</v>
      </c>
      <c r="AM23" s="205"/>
      <c r="AN23" s="206"/>
      <c r="AO23" s="207" t="e">
        <f t="shared" si="6"/>
        <v>#DIV/0!</v>
      </c>
      <c r="AP23" s="205"/>
      <c r="AQ23" s="206"/>
      <c r="AR23" s="189" t="e">
        <f t="shared" si="7"/>
        <v>#DIV/0!</v>
      </c>
      <c r="AS23" s="205"/>
      <c r="AT23" s="206"/>
      <c r="AU23" s="189" t="e">
        <f t="shared" si="8"/>
        <v>#DIV/0!</v>
      </c>
      <c r="AV23" s="208">
        <f t="shared" si="13"/>
        <v>18571880</v>
      </c>
      <c r="AW23" s="208">
        <f t="shared" si="14"/>
        <v>17550000</v>
      </c>
      <c r="AX23" s="189">
        <f t="shared" si="9"/>
        <v>1.0582267806267807</v>
      </c>
      <c r="AY23" s="205">
        <f>AV23/7</f>
        <v>2653125.7142857141</v>
      </c>
      <c r="BC23" s="210"/>
      <c r="BD23" s="210"/>
      <c r="BE23" s="210"/>
      <c r="BF23" s="210"/>
      <c r="BG23" s="211" t="e">
        <f>BE23/BF23</f>
        <v>#DIV/0!</v>
      </c>
    </row>
    <row r="24" spans="1:60" s="209" customFormat="1" ht="21.75" customHeight="1">
      <c r="A24" s="200">
        <v>12</v>
      </c>
      <c r="B24" s="201" t="s">
        <v>70</v>
      </c>
      <c r="C24" s="217" t="s">
        <v>381</v>
      </c>
      <c r="D24" s="203" t="s">
        <v>382</v>
      </c>
      <c r="E24" s="204">
        <v>44400</v>
      </c>
      <c r="F24" s="187">
        <v>1025035</v>
      </c>
      <c r="G24" s="187"/>
      <c r="H24" s="188">
        <v>4000000</v>
      </c>
      <c r="I24" s="189">
        <f>F24/H24</f>
        <v>0.25625874999999998</v>
      </c>
      <c r="J24" s="187">
        <v>863075</v>
      </c>
      <c r="K24" s="187"/>
      <c r="L24" s="188">
        <v>3700000</v>
      </c>
      <c r="M24" s="189">
        <f t="shared" si="11"/>
        <v>0.23326351351351352</v>
      </c>
      <c r="N24" s="187">
        <v>2351480</v>
      </c>
      <c r="O24" s="187"/>
      <c r="P24" s="188">
        <v>3700000</v>
      </c>
      <c r="Q24" s="189">
        <f t="shared" si="12"/>
        <v>0.63553513513513515</v>
      </c>
      <c r="R24" s="187">
        <v>4927410</v>
      </c>
      <c r="S24" s="187"/>
      <c r="T24" s="188">
        <v>3700000</v>
      </c>
      <c r="U24" s="189">
        <f t="shared" si="0"/>
        <v>1.3317324324324324</v>
      </c>
      <c r="V24" s="205">
        <v>3900750</v>
      </c>
      <c r="W24" s="205"/>
      <c r="X24" s="206">
        <v>3700000</v>
      </c>
      <c r="Y24" s="189">
        <f t="shared" si="1"/>
        <v>1.0542567567567567</v>
      </c>
      <c r="Z24" s="205">
        <v>2303250</v>
      </c>
      <c r="AA24" s="205"/>
      <c r="AB24" s="206">
        <v>3700000</v>
      </c>
      <c r="AC24" s="189">
        <f t="shared" si="2"/>
        <v>0.62250000000000005</v>
      </c>
      <c r="AD24" s="187">
        <v>235265</v>
      </c>
      <c r="AE24" s="188">
        <v>2864520</v>
      </c>
      <c r="AF24" s="195">
        <f t="shared" si="3"/>
        <v>8.213068856213257E-2</v>
      </c>
      <c r="AG24" s="187"/>
      <c r="AH24" s="188"/>
      <c r="AI24" s="207" t="e">
        <f t="shared" si="4"/>
        <v>#DIV/0!</v>
      </c>
      <c r="AJ24" s="205"/>
      <c r="AK24" s="206"/>
      <c r="AL24" s="189" t="e">
        <f t="shared" si="5"/>
        <v>#DIV/0!</v>
      </c>
      <c r="AM24" s="205"/>
      <c r="AN24" s="206"/>
      <c r="AO24" s="207" t="e">
        <f t="shared" si="6"/>
        <v>#DIV/0!</v>
      </c>
      <c r="AP24" s="205"/>
      <c r="AQ24" s="206"/>
      <c r="AR24" s="189" t="e">
        <f t="shared" si="7"/>
        <v>#DIV/0!</v>
      </c>
      <c r="AS24" s="205"/>
      <c r="AT24" s="206"/>
      <c r="AU24" s="189" t="e">
        <f t="shared" si="8"/>
        <v>#DIV/0!</v>
      </c>
      <c r="AV24" s="208">
        <f t="shared" si="13"/>
        <v>15606265</v>
      </c>
      <c r="AW24" s="208">
        <f t="shared" si="14"/>
        <v>25364520</v>
      </c>
      <c r="AX24" s="189">
        <f t="shared" si="9"/>
        <v>0.61527933507119392</v>
      </c>
      <c r="AY24" s="205">
        <f>AV24/7</f>
        <v>2229466.4285714286</v>
      </c>
      <c r="BC24" s="210"/>
      <c r="BD24" s="210"/>
      <c r="BE24" s="210"/>
      <c r="BF24" s="210"/>
      <c r="BG24" s="211" t="e">
        <f>BE24/BF24</f>
        <v>#DIV/0!</v>
      </c>
    </row>
    <row r="25" spans="1:60" s="209" customFormat="1" ht="21.75" customHeight="1">
      <c r="A25" s="200">
        <v>13</v>
      </c>
      <c r="B25" s="201" t="s">
        <v>70</v>
      </c>
      <c r="C25" s="218"/>
      <c r="D25" s="203" t="s">
        <v>383</v>
      </c>
      <c r="E25" s="204" t="s">
        <v>384</v>
      </c>
      <c r="F25" s="187"/>
      <c r="G25" s="187"/>
      <c r="H25" s="188"/>
      <c r="I25" s="189"/>
      <c r="J25" s="187"/>
      <c r="K25" s="187"/>
      <c r="L25" s="188"/>
      <c r="M25" s="189"/>
      <c r="N25" s="187"/>
      <c r="O25" s="187"/>
      <c r="P25" s="188"/>
      <c r="Q25" s="189"/>
      <c r="R25" s="187"/>
      <c r="S25" s="187"/>
      <c r="T25" s="188"/>
      <c r="U25" s="189"/>
      <c r="V25" s="226"/>
      <c r="W25" s="205"/>
      <c r="X25" s="206"/>
      <c r="Y25" s="189"/>
      <c r="Z25" s="205"/>
      <c r="AA25" s="205"/>
      <c r="AB25" s="206"/>
      <c r="AC25" s="189"/>
      <c r="AD25" s="187">
        <v>0</v>
      </c>
      <c r="AE25" s="188">
        <v>77419</v>
      </c>
      <c r="AF25" s="195">
        <f t="shared" si="3"/>
        <v>0</v>
      </c>
      <c r="AG25" s="187"/>
      <c r="AH25" s="188"/>
      <c r="AI25" s="207"/>
      <c r="AJ25" s="205"/>
      <c r="AK25" s="206"/>
      <c r="AL25" s="189"/>
      <c r="AM25" s="205"/>
      <c r="AN25" s="206"/>
      <c r="AO25" s="207"/>
      <c r="AP25" s="205"/>
      <c r="AQ25" s="206"/>
      <c r="AR25" s="189"/>
      <c r="AS25" s="205"/>
      <c r="AT25" s="206"/>
      <c r="AU25" s="189"/>
      <c r="AV25" s="208">
        <f t="shared" si="13"/>
        <v>0</v>
      </c>
      <c r="AW25" s="208">
        <f t="shared" si="14"/>
        <v>77419</v>
      </c>
      <c r="AX25" s="189">
        <f t="shared" si="9"/>
        <v>0</v>
      </c>
      <c r="AY25" s="205">
        <f>AV25/1</f>
        <v>0</v>
      </c>
      <c r="BC25" s="210"/>
      <c r="BD25" s="210"/>
      <c r="BE25" s="210"/>
      <c r="BF25" s="210"/>
      <c r="BG25" s="211"/>
    </row>
    <row r="26" spans="1:60" s="209" customFormat="1" ht="21.75" hidden="1" customHeight="1">
      <c r="A26" s="200">
        <v>12</v>
      </c>
      <c r="B26" s="201" t="s">
        <v>70</v>
      </c>
      <c r="C26" s="217" t="s">
        <v>385</v>
      </c>
      <c r="D26" s="203" t="s">
        <v>371</v>
      </c>
      <c r="E26" s="204">
        <v>42914</v>
      </c>
      <c r="F26" s="187">
        <v>3405750</v>
      </c>
      <c r="G26" s="187"/>
      <c r="H26" s="188">
        <v>5200000</v>
      </c>
      <c r="I26" s="189">
        <f>F26/H26</f>
        <v>0.65495192307692307</v>
      </c>
      <c r="J26" s="187">
        <v>7416590</v>
      </c>
      <c r="K26" s="187"/>
      <c r="L26" s="188">
        <v>4800000</v>
      </c>
      <c r="M26" s="189">
        <f t="shared" si="11"/>
        <v>1.5451229166666667</v>
      </c>
      <c r="N26" s="187">
        <v>5612930</v>
      </c>
      <c r="O26" s="187"/>
      <c r="P26" s="188">
        <v>5100000</v>
      </c>
      <c r="Q26" s="189">
        <f t="shared" si="12"/>
        <v>1.1005745098039215</v>
      </c>
      <c r="R26" s="187">
        <v>7293835</v>
      </c>
      <c r="S26" s="187"/>
      <c r="T26" s="188">
        <v>5200000</v>
      </c>
      <c r="U26" s="189">
        <f t="shared" si="0"/>
        <v>1.4026605769230769</v>
      </c>
      <c r="V26" s="201"/>
      <c r="W26" s="205"/>
      <c r="X26" s="206"/>
      <c r="Y26" s="189" t="e">
        <f t="shared" si="1"/>
        <v>#DIV/0!</v>
      </c>
      <c r="Z26" s="205"/>
      <c r="AA26" s="205"/>
      <c r="AB26" s="206"/>
      <c r="AC26" s="189" t="e">
        <f t="shared" si="2"/>
        <v>#DIV/0!</v>
      </c>
      <c r="AD26" s="187"/>
      <c r="AE26" s="188"/>
      <c r="AF26" s="195" t="e">
        <f t="shared" si="3"/>
        <v>#DIV/0!</v>
      </c>
      <c r="AG26" s="187"/>
      <c r="AH26" s="188"/>
      <c r="AI26" s="207" t="e">
        <f t="shared" si="4"/>
        <v>#DIV/0!</v>
      </c>
      <c r="AJ26" s="205"/>
      <c r="AK26" s="206"/>
      <c r="AL26" s="189" t="e">
        <f t="shared" si="5"/>
        <v>#DIV/0!</v>
      </c>
      <c r="AM26" s="205"/>
      <c r="AN26" s="206"/>
      <c r="AO26" s="207" t="e">
        <f t="shared" si="6"/>
        <v>#DIV/0!</v>
      </c>
      <c r="AP26" s="205"/>
      <c r="AQ26" s="206"/>
      <c r="AR26" s="189" t="e">
        <f t="shared" si="7"/>
        <v>#DIV/0!</v>
      </c>
      <c r="AS26" s="205"/>
      <c r="AT26" s="206"/>
      <c r="AU26" s="189" t="e">
        <f t="shared" si="8"/>
        <v>#DIV/0!</v>
      </c>
      <c r="AV26" s="208">
        <f t="shared" si="13"/>
        <v>23729105</v>
      </c>
      <c r="AW26" s="208">
        <f t="shared" si="14"/>
        <v>20300000</v>
      </c>
      <c r="AX26" s="189">
        <f t="shared" si="9"/>
        <v>1.1689214285714287</v>
      </c>
      <c r="AY26" s="205">
        <f>AV26/4</f>
        <v>5932276.25</v>
      </c>
      <c r="BC26" s="210"/>
      <c r="BD26" s="210"/>
      <c r="BE26" s="210"/>
      <c r="BF26" s="210"/>
      <c r="BG26" s="211" t="e">
        <f>BE26/BF26</f>
        <v>#DIV/0!</v>
      </c>
    </row>
    <row r="27" spans="1:60" s="209" customFormat="1" ht="21.75" customHeight="1">
      <c r="A27" s="200">
        <v>14</v>
      </c>
      <c r="B27" s="201" t="s">
        <v>70</v>
      </c>
      <c r="C27" s="227"/>
      <c r="D27" s="213" t="s">
        <v>358</v>
      </c>
      <c r="E27" s="214">
        <v>43590</v>
      </c>
      <c r="F27" s="187"/>
      <c r="G27" s="187"/>
      <c r="H27" s="188"/>
      <c r="I27" s="189"/>
      <c r="J27" s="187"/>
      <c r="K27" s="187"/>
      <c r="L27" s="188"/>
      <c r="M27" s="189"/>
      <c r="N27" s="187"/>
      <c r="O27" s="187"/>
      <c r="P27" s="188"/>
      <c r="Q27" s="189"/>
      <c r="R27" s="187"/>
      <c r="S27" s="187"/>
      <c r="T27" s="228"/>
      <c r="U27" s="189"/>
      <c r="V27" s="205">
        <v>4381295</v>
      </c>
      <c r="W27" s="205"/>
      <c r="X27" s="206">
        <v>4159990</v>
      </c>
      <c r="Y27" s="189">
        <f t="shared" si="1"/>
        <v>1.0531984451885701</v>
      </c>
      <c r="Z27" s="205">
        <v>3761830</v>
      </c>
      <c r="AA27" s="205"/>
      <c r="AB27" s="206">
        <v>4700000</v>
      </c>
      <c r="AC27" s="189">
        <f>Z27/AB27</f>
        <v>0.80038936170212771</v>
      </c>
      <c r="AD27" s="187">
        <v>2286675</v>
      </c>
      <c r="AE27" s="188">
        <v>4500000</v>
      </c>
      <c r="AF27" s="195">
        <f t="shared" si="3"/>
        <v>0.50814999999999999</v>
      </c>
      <c r="AG27" s="187"/>
      <c r="AH27" s="188"/>
      <c r="AI27" s="207" t="e">
        <f>AG27/AH27</f>
        <v>#DIV/0!</v>
      </c>
      <c r="AJ27" s="205"/>
      <c r="AK27" s="206"/>
      <c r="AL27" s="189" t="e">
        <f>AJ27/AK27</f>
        <v>#DIV/0!</v>
      </c>
      <c r="AM27" s="205"/>
      <c r="AN27" s="206"/>
      <c r="AO27" s="207" t="e">
        <f>AM27/AN27</f>
        <v>#DIV/0!</v>
      </c>
      <c r="AP27" s="205"/>
      <c r="AQ27" s="206"/>
      <c r="AR27" s="189" t="e">
        <f>AP27/AQ27</f>
        <v>#DIV/0!</v>
      </c>
      <c r="AS27" s="205"/>
      <c r="AT27" s="206"/>
      <c r="AU27" s="189" t="e">
        <f>AS27/AT27</f>
        <v>#DIV/0!</v>
      </c>
      <c r="AV27" s="208">
        <f t="shared" si="13"/>
        <v>10429800</v>
      </c>
      <c r="AW27" s="208">
        <f t="shared" si="14"/>
        <v>13359990</v>
      </c>
      <c r="AX27" s="189">
        <f t="shared" si="9"/>
        <v>0.78067423703161454</v>
      </c>
      <c r="AY27" s="205">
        <f>AV27/3</f>
        <v>3476600</v>
      </c>
      <c r="BC27" s="210"/>
      <c r="BD27" s="210"/>
      <c r="BE27" s="210"/>
      <c r="BF27" s="210"/>
      <c r="BG27" s="211"/>
      <c r="BH27" s="229"/>
    </row>
    <row r="28" spans="1:60" s="209" customFormat="1" ht="21" hidden="1" customHeight="1">
      <c r="A28" s="200">
        <v>13</v>
      </c>
      <c r="B28" s="201" t="s">
        <v>70</v>
      </c>
      <c r="C28" s="215" t="s">
        <v>386</v>
      </c>
      <c r="D28" s="213" t="s">
        <v>353</v>
      </c>
      <c r="E28" s="214" t="s">
        <v>387</v>
      </c>
      <c r="F28" s="187"/>
      <c r="G28" s="187"/>
      <c r="H28" s="188"/>
      <c r="I28" s="189"/>
      <c r="J28" s="187"/>
      <c r="K28" s="187"/>
      <c r="L28" s="188"/>
      <c r="M28" s="189" t="e">
        <f t="shared" si="11"/>
        <v>#DIV/0!</v>
      </c>
      <c r="N28" s="187">
        <v>462910</v>
      </c>
      <c r="O28" s="187"/>
      <c r="P28" s="188">
        <v>445161</v>
      </c>
      <c r="Q28" s="189">
        <f t="shared" si="12"/>
        <v>1.0398709680317908</v>
      </c>
      <c r="R28" s="187"/>
      <c r="S28" s="187"/>
      <c r="U28" s="189">
        <f>R28/T29</f>
        <v>0</v>
      </c>
      <c r="V28" s="205"/>
      <c r="W28" s="205"/>
      <c r="X28" s="206"/>
      <c r="Y28" s="189" t="e">
        <f t="shared" si="1"/>
        <v>#DIV/0!</v>
      </c>
      <c r="Z28" s="205"/>
      <c r="AA28" s="205"/>
      <c r="AB28" s="206"/>
      <c r="AC28" s="189" t="e">
        <f t="shared" si="2"/>
        <v>#DIV/0!</v>
      </c>
      <c r="AD28" s="187"/>
      <c r="AE28" s="188"/>
      <c r="AF28" s="195" t="e">
        <f t="shared" si="3"/>
        <v>#DIV/0!</v>
      </c>
      <c r="AG28" s="187"/>
      <c r="AH28" s="188"/>
      <c r="AI28" s="207" t="e">
        <f t="shared" si="4"/>
        <v>#DIV/0!</v>
      </c>
      <c r="AJ28" s="205"/>
      <c r="AK28" s="206"/>
      <c r="AL28" s="189" t="e">
        <f t="shared" si="5"/>
        <v>#DIV/0!</v>
      </c>
      <c r="AM28" s="205"/>
      <c r="AN28" s="206"/>
      <c r="AO28" s="207" t="e">
        <f t="shared" si="6"/>
        <v>#DIV/0!</v>
      </c>
      <c r="AP28" s="205"/>
      <c r="AQ28" s="206"/>
      <c r="AR28" s="189" t="e">
        <f t="shared" si="7"/>
        <v>#DIV/0!</v>
      </c>
      <c r="AS28" s="205"/>
      <c r="AT28" s="206"/>
      <c r="AU28" s="189" t="e">
        <f t="shared" si="8"/>
        <v>#DIV/0!</v>
      </c>
      <c r="AV28" s="208">
        <f t="shared" si="13"/>
        <v>462910</v>
      </c>
      <c r="AW28" s="208">
        <f t="shared" si="14"/>
        <v>445161</v>
      </c>
      <c r="AX28" s="189">
        <f t="shared" si="9"/>
        <v>1.0398709680317908</v>
      </c>
      <c r="AY28" s="205">
        <f>AV28/1</f>
        <v>462910</v>
      </c>
      <c r="BC28" s="210"/>
      <c r="BD28" s="210"/>
      <c r="BE28" s="210"/>
      <c r="BF28" s="210"/>
      <c r="BG28" s="211"/>
    </row>
    <row r="29" spans="1:60" s="209" customFormat="1" ht="21.75" hidden="1" customHeight="1">
      <c r="A29" s="200">
        <v>13</v>
      </c>
      <c r="B29" s="201" t="s">
        <v>70</v>
      </c>
      <c r="C29" s="216"/>
      <c r="D29" s="213" t="s">
        <v>388</v>
      </c>
      <c r="E29" s="214">
        <v>43590</v>
      </c>
      <c r="F29" s="187"/>
      <c r="G29" s="187"/>
      <c r="H29" s="188"/>
      <c r="I29" s="189"/>
      <c r="J29" s="187"/>
      <c r="K29" s="187"/>
      <c r="L29" s="188"/>
      <c r="M29" s="189"/>
      <c r="N29" s="187"/>
      <c r="O29" s="187"/>
      <c r="P29" s="188"/>
      <c r="Q29" s="189"/>
      <c r="R29" s="187">
        <v>1252190</v>
      </c>
      <c r="S29" s="187"/>
      <c r="T29" s="188">
        <v>600000</v>
      </c>
      <c r="U29" s="189" t="e">
        <f>R29/#REF!</f>
        <v>#REF!</v>
      </c>
      <c r="V29" s="205">
        <v>242960</v>
      </c>
      <c r="W29" s="205"/>
      <c r="X29" s="206">
        <v>135439</v>
      </c>
      <c r="Y29" s="189">
        <f t="shared" si="1"/>
        <v>1.7938703032361432</v>
      </c>
      <c r="Z29" s="205"/>
      <c r="AA29" s="205"/>
      <c r="AB29" s="206"/>
      <c r="AC29" s="189" t="e">
        <f>Z29/AB29</f>
        <v>#DIV/0!</v>
      </c>
      <c r="AD29" s="187"/>
      <c r="AE29" s="188"/>
      <c r="AF29" s="195" t="e">
        <f t="shared" si="3"/>
        <v>#DIV/0!</v>
      </c>
      <c r="AG29" s="187"/>
      <c r="AH29" s="188"/>
      <c r="AI29" s="207" t="e">
        <f>AG29/AH29</f>
        <v>#DIV/0!</v>
      </c>
      <c r="AJ29" s="205"/>
      <c r="AK29" s="206"/>
      <c r="AL29" s="189" t="e">
        <f>AJ29/AK29</f>
        <v>#DIV/0!</v>
      </c>
      <c r="AM29" s="205"/>
      <c r="AN29" s="206"/>
      <c r="AO29" s="207" t="e">
        <f>AM29/AN29</f>
        <v>#DIV/0!</v>
      </c>
      <c r="AP29" s="205"/>
      <c r="AQ29" s="206"/>
      <c r="AR29" s="189" t="e">
        <f>AP29/AQ29</f>
        <v>#DIV/0!</v>
      </c>
      <c r="AS29" s="205"/>
      <c r="AT29" s="206"/>
      <c r="AU29" s="189" t="e">
        <f>AS29/AT29</f>
        <v>#DIV/0!</v>
      </c>
      <c r="AV29" s="208">
        <f t="shared" si="13"/>
        <v>1495150</v>
      </c>
      <c r="AW29" s="208">
        <f t="shared" si="14"/>
        <v>735439</v>
      </c>
      <c r="AX29" s="189">
        <f t="shared" si="9"/>
        <v>2.0330034170067131</v>
      </c>
      <c r="AY29" s="205">
        <f>AV29/1</f>
        <v>1495150</v>
      </c>
      <c r="BC29" s="210"/>
      <c r="BD29" s="210"/>
      <c r="BE29" s="210"/>
      <c r="BF29" s="210"/>
      <c r="BG29" s="211"/>
    </row>
    <row r="30" spans="1:60" s="209" customFormat="1" ht="21.75" hidden="1" customHeight="1">
      <c r="A30" s="200"/>
      <c r="B30" s="201" t="s">
        <v>70</v>
      </c>
      <c r="C30" s="222" t="s">
        <v>389</v>
      </c>
      <c r="D30" s="203" t="s">
        <v>390</v>
      </c>
      <c r="E30" s="204">
        <v>43810</v>
      </c>
      <c r="F30" s="187">
        <v>0</v>
      </c>
      <c r="G30" s="187"/>
      <c r="H30" s="188">
        <v>3750000</v>
      </c>
      <c r="I30" s="189">
        <f>F30/H30</f>
        <v>0</v>
      </c>
      <c r="J30" s="187">
        <v>2136540</v>
      </c>
      <c r="K30" s="187"/>
      <c r="L30" s="188">
        <v>321428</v>
      </c>
      <c r="M30" s="189">
        <f t="shared" si="11"/>
        <v>6.6470251502669342</v>
      </c>
      <c r="N30" s="187"/>
      <c r="O30" s="187"/>
      <c r="P30" s="188"/>
      <c r="Q30" s="189" t="e">
        <f t="shared" si="12"/>
        <v>#DIV/0!</v>
      </c>
      <c r="S30" s="187"/>
      <c r="T30" s="188"/>
      <c r="U30" s="189" t="e">
        <f t="shared" si="0"/>
        <v>#DIV/0!</v>
      </c>
      <c r="V30" s="205"/>
      <c r="W30" s="205"/>
      <c r="X30" s="206"/>
      <c r="Y30" s="189" t="e">
        <f t="shared" si="1"/>
        <v>#DIV/0!</v>
      </c>
      <c r="Z30" s="205"/>
      <c r="AA30" s="205"/>
      <c r="AB30" s="206"/>
      <c r="AC30" s="189" t="e">
        <f t="shared" si="2"/>
        <v>#DIV/0!</v>
      </c>
      <c r="AD30" s="187"/>
      <c r="AE30" s="188"/>
      <c r="AF30" s="195" t="e">
        <f t="shared" si="3"/>
        <v>#DIV/0!</v>
      </c>
      <c r="AG30" s="187"/>
      <c r="AH30" s="188"/>
      <c r="AI30" s="207" t="e">
        <f t="shared" si="4"/>
        <v>#DIV/0!</v>
      </c>
      <c r="AJ30" s="205"/>
      <c r="AK30" s="206"/>
      <c r="AL30" s="189" t="e">
        <f t="shared" si="5"/>
        <v>#DIV/0!</v>
      </c>
      <c r="AM30" s="205"/>
      <c r="AN30" s="206"/>
      <c r="AO30" s="207" t="e">
        <f t="shared" si="6"/>
        <v>#DIV/0!</v>
      </c>
      <c r="AP30" s="205"/>
      <c r="AQ30" s="206"/>
      <c r="AR30" s="189" t="e">
        <f t="shared" si="7"/>
        <v>#DIV/0!</v>
      </c>
      <c r="AS30" s="205"/>
      <c r="AT30" s="206"/>
      <c r="AU30" s="189" t="e">
        <f t="shared" si="8"/>
        <v>#DIV/0!</v>
      </c>
      <c r="AV30" s="208">
        <f t="shared" si="13"/>
        <v>2136540</v>
      </c>
      <c r="AW30" s="208">
        <f t="shared" si="14"/>
        <v>4071428</v>
      </c>
      <c r="AX30" s="189">
        <f t="shared" si="9"/>
        <v>0.52476428417744336</v>
      </c>
      <c r="AY30" s="205">
        <f>AV30/1</f>
        <v>2136540</v>
      </c>
      <c r="BC30" s="210"/>
      <c r="BD30" s="210"/>
      <c r="BE30" s="210"/>
      <c r="BF30" s="210"/>
      <c r="BG30" s="211" t="e">
        <f>BE30/BF30</f>
        <v>#DIV/0!</v>
      </c>
    </row>
    <row r="31" spans="1:60" s="209" customFormat="1" ht="21.75" customHeight="1">
      <c r="A31" s="200">
        <v>15</v>
      </c>
      <c r="B31" s="201" t="s">
        <v>70</v>
      </c>
      <c r="C31" s="222"/>
      <c r="D31" s="203" t="s">
        <v>375</v>
      </c>
      <c r="E31" s="204">
        <v>45702</v>
      </c>
      <c r="F31" s="187"/>
      <c r="G31" s="187"/>
      <c r="H31" s="188"/>
      <c r="I31" s="189"/>
      <c r="J31" s="187"/>
      <c r="K31" s="187"/>
      <c r="L31" s="188"/>
      <c r="M31" s="189"/>
      <c r="N31" s="187">
        <v>2372075</v>
      </c>
      <c r="O31" s="187"/>
      <c r="P31" s="188">
        <v>800000</v>
      </c>
      <c r="Q31" s="189"/>
      <c r="R31" s="187">
        <v>2211310</v>
      </c>
      <c r="S31" s="187"/>
      <c r="T31" s="188">
        <v>2000000</v>
      </c>
      <c r="U31" s="189">
        <f t="shared" si="0"/>
        <v>1.1056550000000001</v>
      </c>
      <c r="V31" s="205">
        <v>0</v>
      </c>
      <c r="W31" s="205"/>
      <c r="X31" s="206">
        <v>2000000</v>
      </c>
      <c r="Y31" s="189">
        <f t="shared" si="1"/>
        <v>0</v>
      </c>
      <c r="Z31" s="205">
        <v>1632690</v>
      </c>
      <c r="AA31" s="205"/>
      <c r="AB31" s="206">
        <v>2000000</v>
      </c>
      <c r="AC31" s="189">
        <f t="shared" si="2"/>
        <v>0.81634499999999999</v>
      </c>
      <c r="AD31" s="187">
        <v>2347340</v>
      </c>
      <c r="AE31" s="188">
        <v>1900000</v>
      </c>
      <c r="AF31" s="195">
        <f t="shared" si="3"/>
        <v>1.2354421052631579</v>
      </c>
      <c r="AG31" s="187"/>
      <c r="AH31" s="188"/>
      <c r="AI31" s="207" t="e">
        <f t="shared" si="4"/>
        <v>#DIV/0!</v>
      </c>
      <c r="AJ31" s="205"/>
      <c r="AK31" s="206"/>
      <c r="AL31" s="189" t="e">
        <f t="shared" si="5"/>
        <v>#DIV/0!</v>
      </c>
      <c r="AM31" s="205"/>
      <c r="AN31" s="206"/>
      <c r="AO31" s="207" t="e">
        <f t="shared" si="6"/>
        <v>#DIV/0!</v>
      </c>
      <c r="AP31" s="205"/>
      <c r="AQ31" s="206"/>
      <c r="AR31" s="189" t="e">
        <f t="shared" si="7"/>
        <v>#DIV/0!</v>
      </c>
      <c r="AS31" s="205"/>
      <c r="AT31" s="206"/>
      <c r="AU31" s="189" t="e">
        <f t="shared" si="8"/>
        <v>#DIV/0!</v>
      </c>
      <c r="AV31" s="208">
        <f t="shared" si="13"/>
        <v>8563415</v>
      </c>
      <c r="AW31" s="208">
        <f t="shared" si="14"/>
        <v>8700000</v>
      </c>
      <c r="AX31" s="189">
        <f t="shared" si="9"/>
        <v>0.98430057471264365</v>
      </c>
      <c r="AY31" s="205">
        <f>AV31/4</f>
        <v>2140853.75</v>
      </c>
      <c r="BC31" s="210"/>
      <c r="BD31" s="210"/>
      <c r="BE31" s="210"/>
      <c r="BF31" s="210"/>
      <c r="BG31" s="211"/>
    </row>
    <row r="32" spans="1:60" s="209" customFormat="1" ht="21.75" hidden="1" customHeight="1">
      <c r="A32" s="200">
        <v>14.757142857142901</v>
      </c>
      <c r="B32" s="201" t="s">
        <v>70</v>
      </c>
      <c r="C32" s="230" t="s">
        <v>391</v>
      </c>
      <c r="D32" s="213" t="s">
        <v>392</v>
      </c>
      <c r="E32" s="214">
        <v>45757</v>
      </c>
      <c r="F32" s="187"/>
      <c r="G32" s="187"/>
      <c r="H32" s="188"/>
      <c r="I32" s="189"/>
      <c r="J32" s="187"/>
      <c r="K32" s="187"/>
      <c r="L32" s="188"/>
      <c r="M32" s="189"/>
      <c r="N32" s="187"/>
      <c r="O32" s="187"/>
      <c r="P32" s="188"/>
      <c r="Q32" s="189"/>
      <c r="R32" s="187">
        <v>1267655</v>
      </c>
      <c r="S32" s="187"/>
      <c r="T32" s="188">
        <v>420000</v>
      </c>
      <c r="U32" s="189">
        <f t="shared" si="0"/>
        <v>3.0182261904761907</v>
      </c>
      <c r="V32" s="205">
        <v>2018140</v>
      </c>
      <c r="W32" s="205"/>
      <c r="X32" s="206">
        <v>600000</v>
      </c>
      <c r="Y32" s="189">
        <f t="shared" si="1"/>
        <v>3.3635666666666668</v>
      </c>
      <c r="Z32" s="205">
        <v>222270</v>
      </c>
      <c r="AA32" s="205"/>
      <c r="AB32" s="206">
        <v>900000</v>
      </c>
      <c r="AC32" s="189">
        <f t="shared" si="2"/>
        <v>0.24696666666666667</v>
      </c>
      <c r="AD32" s="187"/>
      <c r="AE32" s="188"/>
      <c r="AF32" s="195" t="e">
        <f t="shared" si="3"/>
        <v>#DIV/0!</v>
      </c>
      <c r="AG32" s="187"/>
      <c r="AH32" s="188"/>
      <c r="AI32" s="207" t="e">
        <f t="shared" si="4"/>
        <v>#DIV/0!</v>
      </c>
      <c r="AJ32" s="205"/>
      <c r="AK32" s="206"/>
      <c r="AL32" s="189" t="e">
        <f t="shared" si="5"/>
        <v>#DIV/0!</v>
      </c>
      <c r="AM32" s="205"/>
      <c r="AN32" s="206"/>
      <c r="AO32" s="207" t="e">
        <f t="shared" si="6"/>
        <v>#DIV/0!</v>
      </c>
      <c r="AP32" s="205"/>
      <c r="AQ32" s="206"/>
      <c r="AR32" s="189" t="e">
        <f t="shared" si="7"/>
        <v>#DIV/0!</v>
      </c>
      <c r="AS32" s="205"/>
      <c r="AT32" s="206"/>
      <c r="AU32" s="189" t="e">
        <f t="shared" si="8"/>
        <v>#DIV/0!</v>
      </c>
      <c r="AV32" s="208">
        <f t="shared" si="13"/>
        <v>3508065</v>
      </c>
      <c r="AW32" s="208">
        <f t="shared" si="14"/>
        <v>1920000</v>
      </c>
      <c r="AX32" s="189">
        <f t="shared" si="9"/>
        <v>1.8271171875000001</v>
      </c>
      <c r="AY32" s="205">
        <f>AV32/3</f>
        <v>1169355</v>
      </c>
      <c r="BC32" s="210"/>
      <c r="BD32" s="210"/>
      <c r="BE32" s="210"/>
      <c r="BF32" s="210"/>
      <c r="BG32" s="211"/>
    </row>
    <row r="33" spans="1:67" s="209" customFormat="1" ht="21.75" hidden="1" customHeight="1">
      <c r="A33" s="200">
        <v>15.0857142857143</v>
      </c>
      <c r="B33" s="201" t="s">
        <v>70</v>
      </c>
      <c r="C33" s="217" t="s">
        <v>393</v>
      </c>
      <c r="D33" s="203" t="s">
        <v>394</v>
      </c>
      <c r="E33" s="204">
        <v>44587</v>
      </c>
      <c r="F33" s="187">
        <v>4467690</v>
      </c>
      <c r="G33" s="187"/>
      <c r="H33" s="188">
        <v>6500000</v>
      </c>
      <c r="I33" s="189">
        <f>F33/H33</f>
        <v>0.68733692307692307</v>
      </c>
      <c r="J33" s="187">
        <v>4569860</v>
      </c>
      <c r="K33" s="187"/>
      <c r="L33" s="188">
        <v>6500000</v>
      </c>
      <c r="M33" s="189">
        <f>J33/L33</f>
        <v>0.70305538461538464</v>
      </c>
      <c r="N33" s="187">
        <v>7335840</v>
      </c>
      <c r="O33" s="187"/>
      <c r="P33" s="188">
        <v>6500000</v>
      </c>
      <c r="Q33" s="189">
        <f>N33/P33</f>
        <v>1.1285907692307693</v>
      </c>
      <c r="R33" s="187">
        <v>9147885</v>
      </c>
      <c r="S33" s="187"/>
      <c r="T33" s="188">
        <v>6500000</v>
      </c>
      <c r="U33" s="189">
        <f t="shared" si="0"/>
        <v>1.407366923076923</v>
      </c>
      <c r="V33" s="205">
        <v>9672595</v>
      </c>
      <c r="W33" s="205"/>
      <c r="X33" s="206">
        <v>6500000</v>
      </c>
      <c r="Y33" s="189">
        <f t="shared" si="1"/>
        <v>1.4880915384615385</v>
      </c>
      <c r="Z33" s="205">
        <v>7772270</v>
      </c>
      <c r="AA33" s="205"/>
      <c r="AB33" s="206">
        <v>7000000</v>
      </c>
      <c r="AC33" s="189">
        <f t="shared" si="2"/>
        <v>1.1103242857142857</v>
      </c>
      <c r="AD33" s="187"/>
      <c r="AE33" s="188"/>
      <c r="AF33" s="195" t="e">
        <f t="shared" si="3"/>
        <v>#DIV/0!</v>
      </c>
      <c r="AG33" s="187"/>
      <c r="AH33" s="188"/>
      <c r="AI33" s="207" t="e">
        <f t="shared" si="4"/>
        <v>#DIV/0!</v>
      </c>
      <c r="AJ33" s="205"/>
      <c r="AK33" s="206"/>
      <c r="AL33" s="189" t="e">
        <f t="shared" si="5"/>
        <v>#DIV/0!</v>
      </c>
      <c r="AM33" s="205"/>
      <c r="AN33" s="206"/>
      <c r="AO33" s="207" t="e">
        <f t="shared" si="6"/>
        <v>#DIV/0!</v>
      </c>
      <c r="AP33" s="205"/>
      <c r="AQ33" s="206"/>
      <c r="AR33" s="189" t="e">
        <f t="shared" si="7"/>
        <v>#DIV/0!</v>
      </c>
      <c r="AS33" s="205"/>
      <c r="AT33" s="206"/>
      <c r="AU33" s="189" t="e">
        <f t="shared" si="8"/>
        <v>#DIV/0!</v>
      </c>
      <c r="AV33" s="208">
        <f t="shared" si="13"/>
        <v>42966140</v>
      </c>
      <c r="AW33" s="208">
        <f t="shared" si="14"/>
        <v>39500000</v>
      </c>
      <c r="AX33" s="189">
        <f t="shared" si="9"/>
        <v>1.0877503797468355</v>
      </c>
      <c r="AY33" s="205">
        <f>AV33/6</f>
        <v>7161023.333333333</v>
      </c>
      <c r="BC33" s="210"/>
      <c r="BD33" s="210"/>
      <c r="BE33" s="210"/>
      <c r="BF33" s="210"/>
      <c r="BG33" s="211" t="e">
        <f>BE33/BF33</f>
        <v>#DIV/0!</v>
      </c>
    </row>
    <row r="34" spans="1:67" s="209" customFormat="1" ht="21.75" customHeight="1">
      <c r="A34" s="200">
        <v>15.4142857142857</v>
      </c>
      <c r="B34" s="201" t="s">
        <v>70</v>
      </c>
      <c r="C34" s="218"/>
      <c r="D34" s="203" t="s">
        <v>395</v>
      </c>
      <c r="E34" s="204" t="s">
        <v>396</v>
      </c>
      <c r="F34" s="187"/>
      <c r="G34" s="187"/>
      <c r="H34" s="188"/>
      <c r="I34" s="189"/>
      <c r="J34" s="187"/>
      <c r="K34" s="187"/>
      <c r="L34" s="188"/>
      <c r="M34" s="189"/>
      <c r="N34" s="187"/>
      <c r="O34" s="187"/>
      <c r="P34" s="188"/>
      <c r="Q34" s="189"/>
      <c r="R34" s="187"/>
      <c r="S34" s="187"/>
      <c r="T34" s="188"/>
      <c r="U34" s="189"/>
      <c r="V34" s="205"/>
      <c r="W34" s="205"/>
      <c r="X34" s="206"/>
      <c r="Y34" s="189"/>
      <c r="Z34" s="205"/>
      <c r="AA34" s="205"/>
      <c r="AB34" s="206"/>
      <c r="AC34" s="189"/>
      <c r="AD34" s="187">
        <v>2736200</v>
      </c>
      <c r="AE34" s="188">
        <v>1000000</v>
      </c>
      <c r="AF34" s="195">
        <f t="shared" si="3"/>
        <v>2.7362000000000002</v>
      </c>
      <c r="AG34" s="187"/>
      <c r="AH34" s="188"/>
      <c r="AI34" s="207"/>
      <c r="AJ34" s="205"/>
      <c r="AK34" s="206"/>
      <c r="AL34" s="189"/>
      <c r="AM34" s="205"/>
      <c r="AN34" s="206"/>
      <c r="AO34" s="207"/>
      <c r="AP34" s="205"/>
      <c r="AQ34" s="206"/>
      <c r="AR34" s="189"/>
      <c r="AS34" s="205"/>
      <c r="AT34" s="206"/>
      <c r="AU34" s="189"/>
      <c r="AV34" s="208">
        <f t="shared" si="13"/>
        <v>2736200</v>
      </c>
      <c r="AW34" s="208">
        <f t="shared" si="14"/>
        <v>1000000</v>
      </c>
      <c r="AX34" s="189">
        <f t="shared" si="9"/>
        <v>2.7362000000000002</v>
      </c>
      <c r="AY34" s="205">
        <f>AV34/1</f>
        <v>2736200</v>
      </c>
      <c r="BC34" s="210"/>
      <c r="BD34" s="210"/>
      <c r="BE34" s="210"/>
      <c r="BF34" s="210"/>
      <c r="BG34" s="211"/>
    </row>
    <row r="35" spans="1:67" s="209" customFormat="1" ht="21.75" customHeight="1">
      <c r="A35" s="200">
        <v>15.742857142857099</v>
      </c>
      <c r="B35" s="201" t="s">
        <v>70</v>
      </c>
      <c r="C35" s="219" t="s">
        <v>397</v>
      </c>
      <c r="D35" s="203" t="s">
        <v>398</v>
      </c>
      <c r="E35" s="204">
        <v>45167</v>
      </c>
      <c r="F35" s="187">
        <v>1728865</v>
      </c>
      <c r="G35" s="187"/>
      <c r="H35" s="188">
        <v>1600000</v>
      </c>
      <c r="I35" s="189">
        <f>F35/H35</f>
        <v>1.080540625</v>
      </c>
      <c r="J35" s="187">
        <v>1098650</v>
      </c>
      <c r="K35" s="187"/>
      <c r="L35" s="188">
        <v>1500000</v>
      </c>
      <c r="M35" s="189">
        <f>J35/L35</f>
        <v>0.73243333333333338</v>
      </c>
      <c r="N35" s="187">
        <v>1647330</v>
      </c>
      <c r="O35" s="187"/>
      <c r="P35" s="188">
        <v>1500000</v>
      </c>
      <c r="Q35" s="189">
        <f>N35/P35</f>
        <v>1.09822</v>
      </c>
      <c r="R35" s="187">
        <v>2158455</v>
      </c>
      <c r="S35" s="187"/>
      <c r="T35" s="188">
        <v>1600000</v>
      </c>
      <c r="U35" s="189">
        <f t="shared" si="0"/>
        <v>1.349034375</v>
      </c>
      <c r="V35" s="205">
        <v>2264475</v>
      </c>
      <c r="W35" s="205"/>
      <c r="X35" s="206">
        <v>1600000</v>
      </c>
      <c r="Y35" s="189">
        <f t="shared" si="1"/>
        <v>1.4152968749999999</v>
      </c>
      <c r="Z35" s="205">
        <v>2727945</v>
      </c>
      <c r="AA35" s="205"/>
      <c r="AB35" s="206">
        <v>1900000</v>
      </c>
      <c r="AC35" s="189">
        <f>Z35/AB35</f>
        <v>1.4357605263157895</v>
      </c>
      <c r="AD35" s="187">
        <v>1265840</v>
      </c>
      <c r="AE35" s="188">
        <v>1900000</v>
      </c>
      <c r="AF35" s="195">
        <f t="shared" si="3"/>
        <v>0.6662315789473684</v>
      </c>
      <c r="AG35" s="187"/>
      <c r="AH35" s="188"/>
      <c r="AI35" s="207" t="e">
        <f>AG35/AH35</f>
        <v>#DIV/0!</v>
      </c>
      <c r="AJ35" s="205"/>
      <c r="AK35" s="206"/>
      <c r="AL35" s="189" t="e">
        <f>AJ35/AK35</f>
        <v>#DIV/0!</v>
      </c>
      <c r="AM35" s="205"/>
      <c r="AN35" s="206"/>
      <c r="AO35" s="207" t="e">
        <f>AM35/AN35</f>
        <v>#DIV/0!</v>
      </c>
      <c r="AP35" s="205"/>
      <c r="AQ35" s="206"/>
      <c r="AR35" s="189" t="e">
        <f>AP35/AQ35</f>
        <v>#DIV/0!</v>
      </c>
      <c r="AS35" s="205"/>
      <c r="AT35" s="206"/>
      <c r="AU35" s="189" t="e">
        <f>AS35/AT35</f>
        <v>#DIV/0!</v>
      </c>
      <c r="AV35" s="208">
        <f t="shared" si="13"/>
        <v>12891560</v>
      </c>
      <c r="AW35" s="208">
        <f t="shared" si="14"/>
        <v>11600000</v>
      </c>
      <c r="AX35" s="189">
        <f t="shared" si="9"/>
        <v>1.1113413793103448</v>
      </c>
      <c r="AY35" s="205">
        <f>AV35/7</f>
        <v>1841651.4285714286</v>
      </c>
      <c r="BC35" s="210"/>
      <c r="BD35" s="210"/>
      <c r="BE35" s="210"/>
      <c r="BF35" s="210"/>
      <c r="BG35" s="211" t="e">
        <f>BE35/BF35</f>
        <v>#DIV/0!</v>
      </c>
    </row>
    <row r="36" spans="1:67" s="209" customFormat="1" ht="21.75" customHeight="1" thickBot="1">
      <c r="A36" s="200">
        <v>16.071428571428601</v>
      </c>
      <c r="B36" s="201" t="s">
        <v>70</v>
      </c>
      <c r="C36" s="219" t="s">
        <v>399</v>
      </c>
      <c r="D36" s="203" t="s">
        <v>400</v>
      </c>
      <c r="E36" s="231" t="s">
        <v>401</v>
      </c>
      <c r="F36" s="187">
        <v>2154330</v>
      </c>
      <c r="G36" s="187"/>
      <c r="H36" s="188">
        <v>1600000</v>
      </c>
      <c r="I36" s="232">
        <f>F36/H36</f>
        <v>1.3464562499999999</v>
      </c>
      <c r="J36" s="233">
        <v>0</v>
      </c>
      <c r="K36" s="233"/>
      <c r="L36" s="234">
        <v>1600000</v>
      </c>
      <c r="M36" s="232">
        <f>J36/L36</f>
        <v>0</v>
      </c>
      <c r="N36" s="233">
        <v>2268405</v>
      </c>
      <c r="O36" s="233"/>
      <c r="P36" s="234">
        <v>1600000</v>
      </c>
      <c r="Q36" s="232">
        <f>N36/P36</f>
        <v>1.4177531249999999</v>
      </c>
      <c r="R36" s="187">
        <v>2659365</v>
      </c>
      <c r="S36" s="233"/>
      <c r="T36" s="188">
        <v>2000000</v>
      </c>
      <c r="U36" s="189">
        <f t="shared" si="0"/>
        <v>1.3296825000000001</v>
      </c>
      <c r="V36" s="205">
        <v>2069110</v>
      </c>
      <c r="W36" s="235"/>
      <c r="X36" s="236">
        <v>2000000</v>
      </c>
      <c r="Y36" s="189">
        <f t="shared" si="1"/>
        <v>1.0345549999999999</v>
      </c>
      <c r="Z36" s="205">
        <v>2293780</v>
      </c>
      <c r="AA36" s="235"/>
      <c r="AB36" s="236">
        <v>2000000</v>
      </c>
      <c r="AC36" s="232">
        <f>Z36/AB36</f>
        <v>1.14689</v>
      </c>
      <c r="AD36" s="187">
        <v>2734425</v>
      </c>
      <c r="AE36" s="188">
        <v>2000000</v>
      </c>
      <c r="AF36" s="195">
        <f t="shared" si="3"/>
        <v>1.3672124999999999</v>
      </c>
      <c r="AG36" s="233"/>
      <c r="AH36" s="234"/>
      <c r="AI36" s="237" t="e">
        <f>AG36/AH36</f>
        <v>#DIV/0!</v>
      </c>
      <c r="AJ36" s="235"/>
      <c r="AK36" s="236"/>
      <c r="AL36" s="232" t="e">
        <f>AJ36/AK36</f>
        <v>#DIV/0!</v>
      </c>
      <c r="AM36" s="235"/>
      <c r="AN36" s="236"/>
      <c r="AO36" s="237" t="e">
        <f>AM36/AN36</f>
        <v>#DIV/0!</v>
      </c>
      <c r="AP36" s="235"/>
      <c r="AQ36" s="236"/>
      <c r="AR36" s="232" t="e">
        <f>AP36/AQ36</f>
        <v>#DIV/0!</v>
      </c>
      <c r="AS36" s="235"/>
      <c r="AT36" s="236"/>
      <c r="AU36" s="232" t="e">
        <f>AS36/AT36</f>
        <v>#DIV/0!</v>
      </c>
      <c r="AV36" s="208">
        <f t="shared" si="13"/>
        <v>14179415</v>
      </c>
      <c r="AW36" s="208">
        <f t="shared" si="14"/>
        <v>12800000</v>
      </c>
      <c r="AX36" s="232">
        <f>AV36/AW36</f>
        <v>1.107766796875</v>
      </c>
      <c r="AY36" s="205">
        <f>AV36/7</f>
        <v>2025630.7142857143</v>
      </c>
      <c r="BC36" s="238"/>
      <c r="BD36" s="238"/>
      <c r="BE36" s="238"/>
      <c r="BF36" s="210"/>
      <c r="BG36" s="211" t="e">
        <f>BE36/BF36</f>
        <v>#DIV/0!</v>
      </c>
    </row>
    <row r="37" spans="1:67" s="241" customFormat="1" ht="25.5" customHeight="1" thickBot="1">
      <c r="A37" s="239"/>
      <c r="B37" s="240"/>
      <c r="D37" s="242"/>
      <c r="F37" s="243">
        <f>SUM(F8:F36)</f>
        <v>39161865</v>
      </c>
      <c r="G37" s="243"/>
      <c r="H37" s="243">
        <f>SUM(H8:H36)</f>
        <v>53000000</v>
      </c>
      <c r="I37" s="244">
        <f>F37/H37</f>
        <v>0.7389031132075472</v>
      </c>
      <c r="J37" s="243">
        <f>SUM(J8:J36)</f>
        <v>59296350</v>
      </c>
      <c r="K37" s="243"/>
      <c r="L37" s="243">
        <f>SUM(L8:L36)</f>
        <v>48072320</v>
      </c>
      <c r="M37" s="244">
        <f>J37/L37</f>
        <v>1.2334821785176999</v>
      </c>
      <c r="N37" s="243">
        <f>SUM(N8:N36)</f>
        <v>59539405</v>
      </c>
      <c r="O37" s="243"/>
      <c r="P37" s="243">
        <f>SUM(P8:P36)</f>
        <v>50295161</v>
      </c>
      <c r="Q37" s="244">
        <f>N37/P37</f>
        <v>1.1837998689376896</v>
      </c>
      <c r="R37" s="243">
        <f>SUM(R8:R36)</f>
        <v>73046940</v>
      </c>
      <c r="S37" s="243"/>
      <c r="T37" s="243">
        <f>SUM(T8:T36)</f>
        <v>49950000</v>
      </c>
      <c r="U37" s="244">
        <f>R37/T37</f>
        <v>1.4624012012012011</v>
      </c>
      <c r="V37" s="243">
        <f>SUM(V8:V36)</f>
        <v>58857840</v>
      </c>
      <c r="W37" s="243"/>
      <c r="X37" s="243">
        <f>SUM(X8:X36)</f>
        <v>46245429</v>
      </c>
      <c r="Y37" s="244">
        <f>V37/X37</f>
        <v>1.2727277327235953</v>
      </c>
      <c r="Z37" s="243">
        <f>SUM(Z8:Z36)</f>
        <v>58245035</v>
      </c>
      <c r="AA37" s="243"/>
      <c r="AB37" s="243">
        <f>SUM(AB8:AB36)</f>
        <v>51430000</v>
      </c>
      <c r="AC37" s="244">
        <f>Z37/AB37</f>
        <v>1.1325108885864281</v>
      </c>
      <c r="AD37" s="243">
        <f>SUM(AD8:AD36)</f>
        <v>38979595</v>
      </c>
      <c r="AE37" s="243">
        <f>SUM(AE8:AE36)</f>
        <v>42530648</v>
      </c>
      <c r="AF37" s="244">
        <f>AD37/AE37</f>
        <v>0.91650602172814299</v>
      </c>
      <c r="AG37" s="243">
        <f>SUM(AG8:AG36)</f>
        <v>0</v>
      </c>
      <c r="AH37" s="243">
        <f>SUM(AH8:AH36)</f>
        <v>0</v>
      </c>
      <c r="AI37" s="244" t="e">
        <f>AG37/AH37</f>
        <v>#DIV/0!</v>
      </c>
      <c r="AJ37" s="243">
        <f>SUM(AJ8:AJ36)</f>
        <v>0</v>
      </c>
      <c r="AK37" s="243">
        <f>SUM(AK8:AK36)</f>
        <v>0</v>
      </c>
      <c r="AL37" s="244" t="e">
        <f>AJ37/AK37</f>
        <v>#DIV/0!</v>
      </c>
      <c r="AM37" s="243">
        <f>SUM(AM8:AM36)</f>
        <v>0</v>
      </c>
      <c r="AN37" s="243">
        <f>SUM(AN8:AN36)</f>
        <v>0</v>
      </c>
      <c r="AO37" s="244" t="e">
        <f>AM37/AN37</f>
        <v>#DIV/0!</v>
      </c>
      <c r="AP37" s="243">
        <f>SUM(AP8:AP36)</f>
        <v>0</v>
      </c>
      <c r="AQ37" s="243">
        <f>SUM(AQ8:AQ36)</f>
        <v>0</v>
      </c>
      <c r="AR37" s="244" t="e">
        <f>AP37/AQ37</f>
        <v>#DIV/0!</v>
      </c>
      <c r="AS37" s="243">
        <f>SUM(AS8:AS36)</f>
        <v>0</v>
      </c>
      <c r="AT37" s="243">
        <f>SUM(AT8:AT36)</f>
        <v>0</v>
      </c>
      <c r="AU37" s="244" t="e">
        <f>AS37/AT37</f>
        <v>#DIV/0!</v>
      </c>
      <c r="AV37" s="243">
        <f>SUM(AV8:AV36)</f>
        <v>387127030</v>
      </c>
      <c r="AW37" s="243">
        <f>SUM(AW8:AW36)</f>
        <v>341523558</v>
      </c>
      <c r="AX37" s="244">
        <f>AV37/AW37</f>
        <v>1.133529506037765</v>
      </c>
      <c r="AY37" s="243">
        <f>AV37/7</f>
        <v>55303861.428571425</v>
      </c>
      <c r="BC37" s="245">
        <f>SUM(BC8:BC36)</f>
        <v>0</v>
      </c>
      <c r="BD37" s="246">
        <f>SUM(BD8:BD36)</f>
        <v>0</v>
      </c>
      <c r="BE37" s="245">
        <f>SUM(BE8:BE36)</f>
        <v>0</v>
      </c>
      <c r="BF37" s="247">
        <f>SUM(BF8:BF36)</f>
        <v>0</v>
      </c>
      <c r="BG37" s="248" t="e">
        <f>BE37/BF37</f>
        <v>#DIV/0!</v>
      </c>
    </row>
    <row r="38" spans="1:67" s="242" customFormat="1" ht="19.2">
      <c r="A38" s="249"/>
      <c r="B38" s="250"/>
      <c r="F38" s="251"/>
      <c r="G38" s="251"/>
      <c r="H38" s="251"/>
      <c r="I38" s="252"/>
      <c r="J38" s="251"/>
      <c r="K38" s="251"/>
      <c r="L38" s="251"/>
      <c r="M38" s="253"/>
      <c r="N38" s="251"/>
      <c r="O38" s="251"/>
      <c r="P38" s="251"/>
      <c r="Q38" s="254"/>
      <c r="R38" s="251"/>
      <c r="S38" s="251"/>
      <c r="T38" s="251"/>
      <c r="U38" s="252"/>
      <c r="V38" s="255"/>
      <c r="W38" s="255"/>
      <c r="X38" s="255"/>
      <c r="Y38" s="252"/>
      <c r="Z38" s="251"/>
      <c r="AA38" s="251"/>
      <c r="AB38" s="251"/>
      <c r="AC38" s="252"/>
      <c r="AD38" s="251"/>
      <c r="AE38" s="251"/>
      <c r="AF38" s="254"/>
      <c r="AG38" s="251"/>
      <c r="AH38" s="251"/>
      <c r="AI38" s="253"/>
      <c r="AJ38" s="251"/>
      <c r="AK38" s="251"/>
      <c r="AL38" s="252"/>
      <c r="AM38" s="251"/>
      <c r="AN38" s="251"/>
      <c r="AO38" s="252"/>
      <c r="AP38" s="251"/>
      <c r="AQ38" s="251"/>
      <c r="AR38" s="252"/>
      <c r="AS38" s="251"/>
      <c r="AT38" s="251"/>
      <c r="AU38" s="252"/>
      <c r="AV38" s="251"/>
      <c r="AW38" s="251"/>
      <c r="AX38" s="252"/>
      <c r="AY38" s="251"/>
      <c r="BC38" s="256"/>
      <c r="BD38" s="256"/>
      <c r="BE38" s="257"/>
      <c r="BF38" s="250"/>
      <c r="BG38" s="250"/>
    </row>
    <row r="39" spans="1:67" s="242" customFormat="1" ht="18.600000000000001">
      <c r="A39" s="249"/>
      <c r="B39" s="258"/>
      <c r="C39" s="259"/>
      <c r="D39" s="259"/>
      <c r="E39" s="259"/>
      <c r="F39" s="260"/>
      <c r="G39" s="260"/>
      <c r="H39" s="260"/>
      <c r="I39" s="261"/>
      <c r="J39" s="260"/>
      <c r="K39" s="260"/>
      <c r="L39" s="260"/>
      <c r="M39" s="262"/>
      <c r="N39" s="260"/>
      <c r="O39" s="260"/>
      <c r="P39" s="260"/>
      <c r="Q39" s="263"/>
      <c r="R39" s="260"/>
      <c r="S39" s="260"/>
      <c r="T39" s="260"/>
      <c r="U39" s="261"/>
      <c r="V39" s="264"/>
      <c r="W39" s="264"/>
      <c r="X39" s="264"/>
      <c r="Y39" s="261"/>
      <c r="Z39" s="260"/>
      <c r="AA39" s="260"/>
      <c r="AB39" s="260"/>
      <c r="AC39" s="261"/>
      <c r="AD39" s="260"/>
      <c r="AE39" s="260"/>
      <c r="AF39" s="263"/>
      <c r="AG39" s="260"/>
      <c r="AH39" s="260"/>
      <c r="AI39" s="262"/>
      <c r="AJ39" s="260"/>
      <c r="AK39" s="260"/>
      <c r="AL39" s="261"/>
      <c r="AM39" s="260"/>
      <c r="AN39" s="260"/>
      <c r="AO39" s="261"/>
      <c r="AP39" s="260"/>
      <c r="AQ39" s="260"/>
      <c r="AR39" s="261"/>
      <c r="AS39" s="260"/>
      <c r="AT39" s="260"/>
      <c r="AU39" s="261"/>
      <c r="AV39" s="265"/>
      <c r="AW39" s="260"/>
      <c r="AX39" s="261"/>
      <c r="AY39" s="260"/>
      <c r="AZ39" s="259"/>
      <c r="BA39" s="259"/>
      <c r="BB39" s="259"/>
      <c r="BC39" s="266"/>
      <c r="BD39" s="266"/>
      <c r="BE39" s="267"/>
      <c r="BF39" s="267"/>
      <c r="BG39" s="258"/>
      <c r="BH39" s="259"/>
    </row>
    <row r="40" spans="1:67" s="282" customFormat="1">
      <c r="A40" s="268"/>
      <c r="B40" s="269"/>
      <c r="C40" s="270"/>
      <c r="D40" s="270"/>
      <c r="E40" s="270"/>
      <c r="F40" s="270"/>
      <c r="G40" s="270"/>
      <c r="H40" s="271"/>
      <c r="I40" s="272"/>
      <c r="J40" s="273"/>
      <c r="K40" s="273"/>
      <c r="L40" s="274"/>
      <c r="M40" s="269"/>
      <c r="N40" s="273"/>
      <c r="O40" s="273"/>
      <c r="P40" s="274"/>
      <c r="Q40" s="270"/>
      <c r="R40" s="273"/>
      <c r="S40" s="273"/>
      <c r="T40" s="274"/>
      <c r="U40" s="270"/>
      <c r="V40" s="273"/>
      <c r="W40" s="273"/>
      <c r="X40" s="274"/>
      <c r="Y40" s="269"/>
      <c r="Z40" s="275"/>
      <c r="AA40" s="275"/>
      <c r="AB40" s="276"/>
      <c r="AC40" s="269"/>
      <c r="AD40" s="275"/>
      <c r="AE40" s="276"/>
      <c r="AF40" s="270"/>
      <c r="AG40" s="273"/>
      <c r="AH40" s="274"/>
      <c r="AI40" s="270"/>
      <c r="AJ40" s="275"/>
      <c r="AK40" s="276"/>
      <c r="AL40" s="269"/>
      <c r="AM40" s="275"/>
      <c r="AN40" s="276"/>
      <c r="AO40" s="269"/>
      <c r="AP40" s="275"/>
      <c r="AQ40" s="277"/>
      <c r="AR40" s="269"/>
      <c r="AS40" s="269"/>
      <c r="AT40" s="278"/>
      <c r="AU40" s="269"/>
      <c r="AV40" s="269"/>
      <c r="AW40" s="278"/>
      <c r="AX40" s="269"/>
      <c r="AY40" s="269"/>
      <c r="AZ40" s="270"/>
      <c r="BA40" s="270"/>
      <c r="BB40" s="279"/>
      <c r="BC40" s="280"/>
      <c r="BD40" s="266"/>
      <c r="BE40" s="281"/>
      <c r="BF40" s="265"/>
      <c r="BG40" s="265"/>
      <c r="BH40" s="279"/>
    </row>
    <row r="41" spans="1:67" s="242" customFormat="1" ht="19.2">
      <c r="A41" s="283"/>
      <c r="B41" s="284" t="s">
        <v>402</v>
      </c>
      <c r="C41" s="284"/>
      <c r="D41" s="285"/>
      <c r="E41" s="286" t="s">
        <v>403</v>
      </c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7"/>
      <c r="AA41" s="287"/>
      <c r="AB41" s="288"/>
      <c r="AC41" s="288"/>
      <c r="AD41" s="289"/>
      <c r="AE41" s="287"/>
      <c r="AF41" s="288"/>
      <c r="AG41" s="288"/>
      <c r="AH41" s="288"/>
      <c r="AI41" s="290"/>
      <c r="AJ41" s="288"/>
      <c r="AK41" s="288"/>
      <c r="AL41" s="288"/>
      <c r="AM41" s="291"/>
      <c r="AN41" s="288"/>
      <c r="AO41" s="288"/>
      <c r="AP41" s="288"/>
      <c r="AQ41" s="287"/>
      <c r="AR41" s="288"/>
      <c r="AS41" s="288"/>
      <c r="AT41" s="288"/>
      <c r="AU41" s="287"/>
      <c r="AV41" s="288"/>
      <c r="AW41" s="292" t="s">
        <v>404</v>
      </c>
      <c r="AX41" s="292"/>
      <c r="AY41" s="292"/>
      <c r="AZ41" s="292"/>
      <c r="BA41" s="292"/>
      <c r="BB41" s="260"/>
      <c r="BC41" s="261"/>
      <c r="BD41" s="259"/>
      <c r="BE41" s="259"/>
      <c r="BF41" s="259"/>
      <c r="BG41" s="259"/>
      <c r="BH41" s="259"/>
      <c r="BJ41" s="251"/>
      <c r="BK41" s="293"/>
      <c r="BL41" s="293"/>
      <c r="BM41" s="257"/>
      <c r="BN41" s="257"/>
      <c r="BO41" s="293"/>
    </row>
    <row r="42" spans="1:67" s="301" customFormat="1" ht="19.2">
      <c r="A42" s="283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7"/>
      <c r="AX42" s="297"/>
      <c r="AY42" s="297"/>
      <c r="AZ42" s="297"/>
      <c r="BA42" s="297"/>
      <c r="BB42" s="298"/>
      <c r="BC42" s="299"/>
      <c r="BD42" s="300"/>
      <c r="BE42" s="300"/>
      <c r="BF42" s="300"/>
      <c r="BG42" s="300"/>
      <c r="BH42" s="300"/>
      <c r="BJ42" s="302"/>
      <c r="BK42" s="293"/>
      <c r="BL42" s="293"/>
      <c r="BM42" s="303"/>
      <c r="BN42" s="303"/>
      <c r="BO42" s="293"/>
    </row>
    <row r="43" spans="1:67" s="301" customFormat="1" ht="19.2">
      <c r="A43" s="283"/>
      <c r="B43" s="294"/>
      <c r="C43" s="304"/>
      <c r="D43" s="304"/>
      <c r="E43" s="304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4"/>
      <c r="AX43" s="294"/>
      <c r="AY43" s="305"/>
      <c r="AZ43" s="306"/>
      <c r="BA43" s="294"/>
      <c r="BB43" s="298"/>
      <c r="BC43" s="299"/>
      <c r="BD43" s="300"/>
      <c r="BE43" s="300"/>
      <c r="BF43" s="300"/>
      <c r="BG43" s="300"/>
      <c r="BH43" s="300"/>
      <c r="BJ43" s="302"/>
      <c r="BK43" s="293"/>
      <c r="BL43" s="293"/>
      <c r="BM43" s="303"/>
      <c r="BN43" s="303"/>
      <c r="BO43" s="293"/>
    </row>
    <row r="44" spans="1:67" s="301" customFormat="1" ht="19.2">
      <c r="A44" s="283"/>
      <c r="B44" s="294"/>
      <c r="C44" s="304"/>
      <c r="D44" s="304"/>
      <c r="E44" s="304"/>
      <c r="F44" s="304"/>
      <c r="G44" s="304"/>
      <c r="H44" s="304"/>
      <c r="I44" s="307"/>
      <c r="J44" s="308"/>
      <c r="K44" s="309"/>
      <c r="L44" s="309"/>
      <c r="M44" s="310"/>
      <c r="N44" s="304"/>
      <c r="O44" s="309"/>
      <c r="P44" s="309"/>
      <c r="Q44" s="310"/>
      <c r="R44" s="308"/>
      <c r="S44" s="309"/>
      <c r="T44" s="309"/>
      <c r="U44" s="310"/>
      <c r="V44" s="304"/>
      <c r="W44" s="304"/>
      <c r="X44" s="304"/>
      <c r="Y44" s="310"/>
      <c r="Z44" s="294"/>
      <c r="AA44" s="294"/>
      <c r="AB44" s="311"/>
      <c r="AC44" s="311"/>
      <c r="AD44" s="310"/>
      <c r="AE44" s="304"/>
      <c r="AF44" s="309"/>
      <c r="AG44" s="309"/>
      <c r="AH44" s="310"/>
      <c r="AI44" s="304"/>
      <c r="AJ44" s="309"/>
      <c r="AK44" s="309"/>
      <c r="AL44" s="310"/>
      <c r="AM44" s="304"/>
      <c r="AN44" s="311"/>
      <c r="AO44" s="311"/>
      <c r="AP44" s="312"/>
      <c r="AQ44" s="311"/>
      <c r="AR44" s="294"/>
      <c r="AS44" s="294"/>
      <c r="AT44" s="294"/>
      <c r="AU44" s="294"/>
      <c r="AV44" s="311"/>
      <c r="AW44" s="294"/>
      <c r="AX44" s="294"/>
      <c r="AY44" s="305"/>
      <c r="AZ44" s="313"/>
      <c r="BA44" s="294"/>
      <c r="BB44" s="314"/>
      <c r="BC44" s="315"/>
      <c r="BD44" s="300"/>
      <c r="BE44" s="300"/>
      <c r="BF44" s="300"/>
      <c r="BG44" s="300"/>
      <c r="BH44" s="300"/>
      <c r="BJ44" s="240"/>
      <c r="BK44" s="293"/>
      <c r="BL44" s="293"/>
      <c r="BM44" s="303"/>
      <c r="BN44" s="303"/>
      <c r="BO44" s="293"/>
    </row>
    <row r="45" spans="1:67" s="301" customFormat="1" ht="19.2">
      <c r="A45" s="283"/>
      <c r="B45" s="284" t="s">
        <v>405</v>
      </c>
      <c r="C45" s="284"/>
      <c r="D45" s="285"/>
      <c r="E45" s="285" t="s">
        <v>406</v>
      </c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94"/>
      <c r="AA45" s="294"/>
      <c r="AB45" s="311"/>
      <c r="AC45" s="311"/>
      <c r="AD45" s="310"/>
      <c r="AE45" s="304"/>
      <c r="AF45" s="309"/>
      <c r="AG45" s="309"/>
      <c r="AH45" s="310"/>
      <c r="AI45" s="304"/>
      <c r="AJ45" s="309"/>
      <c r="AK45" s="309"/>
      <c r="AL45" s="310"/>
      <c r="AM45" s="304"/>
      <c r="AN45" s="311"/>
      <c r="AO45" s="311"/>
      <c r="AP45" s="312"/>
      <c r="AQ45" s="311"/>
      <c r="AR45" s="294"/>
      <c r="AS45" s="294"/>
      <c r="AT45" s="294"/>
      <c r="AU45" s="294"/>
      <c r="AV45" s="311"/>
      <c r="AW45" s="292" t="s">
        <v>277</v>
      </c>
      <c r="AX45" s="292"/>
      <c r="AY45" s="292"/>
      <c r="AZ45" s="292"/>
      <c r="BA45" s="292"/>
      <c r="BB45" s="314"/>
      <c r="BC45" s="315"/>
      <c r="BD45" s="300"/>
      <c r="BE45" s="300"/>
      <c r="BF45" s="300"/>
      <c r="BG45" s="300"/>
      <c r="BH45" s="300"/>
      <c r="BJ45" s="240"/>
      <c r="BK45" s="293"/>
      <c r="BL45" s="293"/>
      <c r="BM45" s="303"/>
      <c r="BN45" s="303"/>
      <c r="BO45" s="293"/>
    </row>
    <row r="46" spans="1:67" s="301" customFormat="1" ht="19.2">
      <c r="A46" s="283"/>
      <c r="B46" s="316" t="s">
        <v>407</v>
      </c>
      <c r="C46" s="316"/>
      <c r="D46" s="317"/>
      <c r="E46" s="317" t="s">
        <v>408</v>
      </c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9" t="s">
        <v>409</v>
      </c>
      <c r="AX46" s="319"/>
      <c r="AY46" s="319"/>
      <c r="AZ46" s="319"/>
      <c r="BA46" s="319"/>
      <c r="BB46" s="320"/>
      <c r="BC46" s="320"/>
      <c r="BD46" s="300"/>
      <c r="BE46" s="300"/>
      <c r="BF46" s="300"/>
      <c r="BG46" s="300"/>
      <c r="BH46" s="300"/>
      <c r="BJ46" s="302"/>
      <c r="BK46" s="293"/>
      <c r="BL46" s="293"/>
      <c r="BM46" s="303"/>
      <c r="BN46" s="303"/>
      <c r="BO46" s="293"/>
    </row>
    <row r="47" spans="1:67">
      <c r="B47" s="315"/>
      <c r="C47" s="300"/>
      <c r="D47" s="300"/>
      <c r="E47" s="300"/>
      <c r="F47" s="300"/>
      <c r="G47" s="300"/>
      <c r="H47" s="322"/>
      <c r="I47" s="323"/>
      <c r="J47" s="324"/>
      <c r="K47" s="324"/>
      <c r="L47" s="325"/>
      <c r="M47" s="315"/>
      <c r="N47" s="324"/>
      <c r="O47" s="324"/>
      <c r="P47" s="322"/>
      <c r="Q47" s="300"/>
      <c r="R47" s="324"/>
      <c r="S47" s="324"/>
      <c r="T47" s="325"/>
      <c r="U47" s="300"/>
      <c r="V47" s="324"/>
      <c r="W47" s="324"/>
      <c r="X47" s="325"/>
      <c r="Y47" s="315"/>
      <c r="Z47" s="326"/>
      <c r="AA47" s="326"/>
      <c r="AB47" s="327"/>
      <c r="AC47" s="315"/>
      <c r="AD47" s="326"/>
      <c r="AE47" s="327"/>
      <c r="AF47" s="300"/>
      <c r="AG47" s="324"/>
      <c r="AH47" s="325"/>
      <c r="AI47" s="300"/>
      <c r="AJ47" s="326"/>
      <c r="AK47" s="327"/>
      <c r="AL47" s="315"/>
      <c r="AM47" s="326"/>
      <c r="AN47" s="327"/>
      <c r="AO47" s="315"/>
      <c r="AP47" s="326"/>
      <c r="AQ47" s="328"/>
      <c r="AR47" s="315"/>
      <c r="AS47" s="315"/>
      <c r="AT47" s="314"/>
      <c r="AU47" s="315"/>
      <c r="AV47" s="315"/>
      <c r="AW47" s="315"/>
      <c r="AX47" s="315"/>
      <c r="AY47" s="315"/>
      <c r="AZ47" s="300"/>
      <c r="BA47" s="300"/>
      <c r="BB47" s="300"/>
      <c r="BC47" s="298"/>
      <c r="BD47" s="298"/>
      <c r="BE47" s="326"/>
      <c r="BF47" s="315"/>
      <c r="BG47" s="315"/>
      <c r="BH47" s="300"/>
    </row>
    <row r="48" spans="1:67">
      <c r="B48" s="315"/>
      <c r="C48" s="300"/>
      <c r="D48" s="300"/>
      <c r="E48" s="300"/>
      <c r="F48" s="300"/>
      <c r="G48" s="300"/>
      <c r="H48" s="322"/>
      <c r="I48" s="323"/>
      <c r="J48" s="324"/>
      <c r="K48" s="324"/>
      <c r="L48" s="325"/>
      <c r="M48" s="315"/>
      <c r="N48" s="324"/>
      <c r="O48" s="324"/>
      <c r="P48" s="322"/>
      <c r="Q48" s="300"/>
      <c r="R48" s="324"/>
      <c r="S48" s="324"/>
      <c r="T48" s="325"/>
      <c r="U48" s="300"/>
      <c r="V48" s="324"/>
      <c r="W48" s="324"/>
      <c r="X48" s="325"/>
      <c r="Y48" s="315"/>
      <c r="Z48" s="326"/>
      <c r="AA48" s="326"/>
      <c r="AB48" s="327"/>
      <c r="AC48" s="315"/>
      <c r="AD48" s="326"/>
      <c r="AE48" s="327"/>
      <c r="AF48" s="300"/>
      <c r="AG48" s="324"/>
      <c r="AH48" s="325"/>
      <c r="AI48" s="300"/>
      <c r="AJ48" s="326"/>
      <c r="AK48" s="327"/>
      <c r="AL48" s="315"/>
      <c r="AM48" s="326"/>
      <c r="AN48" s="327"/>
      <c r="AO48" s="315"/>
      <c r="AP48" s="326"/>
      <c r="AQ48" s="328"/>
      <c r="AR48" s="315"/>
      <c r="AS48" s="315"/>
      <c r="AT48" s="314"/>
      <c r="AU48" s="315"/>
      <c r="AV48" s="315"/>
      <c r="AW48" s="315"/>
      <c r="AX48" s="315"/>
      <c r="AY48" s="315"/>
      <c r="AZ48" s="300"/>
      <c r="BA48" s="300"/>
      <c r="BB48" s="300"/>
      <c r="BC48" s="298"/>
      <c r="BD48" s="298"/>
      <c r="BE48" s="326"/>
      <c r="BF48" s="315"/>
      <c r="BG48" s="315"/>
      <c r="BH48" s="300"/>
    </row>
    <row r="49" spans="2:60">
      <c r="B49" s="315"/>
      <c r="C49" s="300"/>
      <c r="D49" s="300"/>
      <c r="E49" s="330"/>
      <c r="F49" s="300"/>
      <c r="G49" s="300"/>
      <c r="H49" s="322"/>
      <c r="I49" s="323"/>
      <c r="J49" s="324"/>
      <c r="K49" s="324"/>
      <c r="L49" s="325"/>
      <c r="M49" s="315"/>
      <c r="N49" s="324"/>
      <c r="O49" s="324"/>
      <c r="P49" s="322"/>
      <c r="Q49" s="300"/>
      <c r="R49" s="324"/>
      <c r="S49" s="324"/>
      <c r="T49" s="325"/>
      <c r="U49" s="300"/>
      <c r="V49" s="324"/>
      <c r="W49" s="324"/>
      <c r="X49" s="325"/>
      <c r="Y49" s="315"/>
      <c r="Z49" s="326"/>
      <c r="AA49" s="326"/>
      <c r="AB49" s="327"/>
      <c r="AC49" s="315"/>
      <c r="AD49" s="326"/>
      <c r="AE49" s="327"/>
      <c r="AF49" s="300"/>
      <c r="AG49" s="324"/>
      <c r="AH49" s="325"/>
      <c r="AI49" s="300"/>
      <c r="AJ49" s="326"/>
      <c r="AK49" s="327"/>
      <c r="AL49" s="315"/>
      <c r="AM49" s="326"/>
      <c r="AN49" s="327"/>
      <c r="AO49" s="315"/>
      <c r="AP49" s="326"/>
      <c r="AQ49" s="328"/>
      <c r="AR49" s="315"/>
      <c r="AS49" s="315"/>
      <c r="AT49" s="314"/>
      <c r="AU49" s="315"/>
      <c r="AV49" s="315"/>
      <c r="AW49" s="315"/>
      <c r="AX49" s="315"/>
      <c r="AY49" s="315"/>
      <c r="AZ49" s="300"/>
      <c r="BA49" s="300"/>
      <c r="BB49" s="300"/>
      <c r="BC49" s="298"/>
      <c r="BD49" s="298"/>
      <c r="BE49" s="326"/>
      <c r="BF49" s="315"/>
      <c r="BG49" s="315"/>
      <c r="BH49" s="300"/>
    </row>
    <row r="50" spans="2:60">
      <c r="P50" s="332"/>
      <c r="AW50" s="331"/>
    </row>
    <row r="51" spans="2:60">
      <c r="P51" s="332"/>
      <c r="AW51" s="331"/>
    </row>
    <row r="94" spans="5:20">
      <c r="E94" s="341" t="s">
        <v>410</v>
      </c>
      <c r="T94" s="335" t="e">
        <f>VLOOKUP(C94,'[1]filename (26)'!$A$91:$B$91,2,0)</f>
        <v>#N/A</v>
      </c>
    </row>
  </sheetData>
  <mergeCells count="39">
    <mergeCell ref="AW41:BA41"/>
    <mergeCell ref="B45:C45"/>
    <mergeCell ref="AW45:BA45"/>
    <mergeCell ref="B46:C46"/>
    <mergeCell ref="AW46:BA46"/>
    <mergeCell ref="C24:C25"/>
    <mergeCell ref="C26:C27"/>
    <mergeCell ref="C28:C29"/>
    <mergeCell ref="C30:C31"/>
    <mergeCell ref="C33:C34"/>
    <mergeCell ref="B41:C41"/>
    <mergeCell ref="BG5:BG7"/>
    <mergeCell ref="C8:C9"/>
    <mergeCell ref="C11:C12"/>
    <mergeCell ref="C13:C14"/>
    <mergeCell ref="C17:C18"/>
    <mergeCell ref="C20:C21"/>
    <mergeCell ref="AS5:AU6"/>
    <mergeCell ref="AV5:AX6"/>
    <mergeCell ref="AY5:AY7"/>
    <mergeCell ref="BC5:BD7"/>
    <mergeCell ref="BE5:BE7"/>
    <mergeCell ref="BF5:BF7"/>
    <mergeCell ref="Z5:AC6"/>
    <mergeCell ref="AD5:AF6"/>
    <mergeCell ref="AG5:AI6"/>
    <mergeCell ref="AJ5:AL6"/>
    <mergeCell ref="AM5:AO6"/>
    <mergeCell ref="AP5:AR6"/>
    <mergeCell ref="AW3:AY3"/>
    <mergeCell ref="AW4:AY4"/>
    <mergeCell ref="C5:C7"/>
    <mergeCell ref="D5:D7"/>
    <mergeCell ref="E5:E7"/>
    <mergeCell ref="F5:I6"/>
    <mergeCell ref="J5:M6"/>
    <mergeCell ref="N5:Q6"/>
    <mergeCell ref="R5:U6"/>
    <mergeCell ref="V5:Y6"/>
  </mergeCells>
  <pageMargins left="0.21" right="0.21" top="0.33" bottom="0.41" header="0.34" footer="0.44"/>
  <pageSetup paperSize="9" scale="6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ILO</vt:lpstr>
      <vt:lpstr>GEN</vt:lpstr>
      <vt:lpstr>ZAM</vt:lpstr>
      <vt:lpstr>ANSON (FINAL)</vt:lpstr>
      <vt:lpstr>'ANSON (FINAL)'!Print_Area</vt:lpstr>
      <vt:lpstr>GEN!Print_Area</vt:lpstr>
      <vt:lpstr>ILO!Print_Area</vt:lpstr>
      <vt:lpstr>ZAM!Print_Area</vt:lpstr>
      <vt:lpstr>ILO!Print_Titles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Jayferson B.. Obrador</cp:lastModifiedBy>
  <dcterms:created xsi:type="dcterms:W3CDTF">2025-08-12T03:29:59Z</dcterms:created>
  <dcterms:modified xsi:type="dcterms:W3CDTF">2025-08-12T03:30:54Z</dcterms:modified>
</cp:coreProperties>
</file>