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70" windowWidth="18000" windowHeight="9030" activeTab="8"/>
  </bookViews>
  <sheets>
    <sheet name="TUGUEGARAO" sheetId="1" r:id="rId1"/>
    <sheet name="DAGUPAN" sheetId="2" r:id="rId2"/>
    <sheet name="1MS PAMPANGA" sheetId="6" state="hidden" r:id="rId3"/>
    <sheet name="SAVERS PAMPANGA" sheetId="4" state="hidden" r:id="rId4"/>
    <sheet name="1ST MEGA SAVER" sheetId="9" r:id="rId5"/>
    <sheet name="SAVERS - PAMPANGA" sheetId="7" r:id="rId6"/>
    <sheet name="CEBU" sheetId="5" state="hidden" r:id="rId7"/>
    <sheet name="-CEBU " sheetId="8" state="hidden" r:id="rId8"/>
    <sheet name="-CEBU-" sheetId="11" r:id="rId9"/>
  </sheets>
  <definedNames>
    <definedName name="_xlnm.Print_Area" localSheetId="2">'1MS PAMPANGA'!$A$1:$AX$53</definedName>
    <definedName name="_xlnm.Print_Area" localSheetId="4">'1ST MEGA SAVER'!$A$1:$AX$56</definedName>
    <definedName name="_xlnm.Print_Area" localSheetId="6">CEBU!$A$1:$BI$58</definedName>
    <definedName name="_xlnm.Print_Area" localSheetId="8">'-CEBU-'!$A$1:$BH$59</definedName>
    <definedName name="_xlnm.Print_Area" localSheetId="7">'-CEBU '!$A$1:$BI$58</definedName>
    <definedName name="_xlnm.Print_Area" localSheetId="1">DAGUPAN!$A$1:$AY$29</definedName>
    <definedName name="_xlnm.Print_Area" localSheetId="5">'SAVERS - PAMPANGA'!$A$1:$AU$36</definedName>
    <definedName name="_xlnm.Print_Area" localSheetId="3">'SAVERS PAMPANGA'!$A$1:$AU$35</definedName>
    <definedName name="_xlnm.Print_Area" localSheetId="0">TUGUEGARAO!$A$1:$BD$44</definedName>
    <definedName name="_xlnm.Print_Titles" localSheetId="6">CEBU!$B:$BE,CEBU!$5:$7</definedName>
    <definedName name="_xlnm.Print_Titles" localSheetId="8">'-CEBU-'!$B:$BD,'-CEBU-'!$5:$7</definedName>
    <definedName name="_xlnm.Print_Titles" localSheetId="7">'-CEBU '!$B:$BE,'-CEBU '!$5:$7</definedName>
  </definedNames>
  <calcPr calcId="124519"/>
</workbook>
</file>

<file path=xl/calcChain.xml><?xml version="1.0" encoding="utf-8"?>
<calcChain xmlns="http://schemas.openxmlformats.org/spreadsheetml/2006/main">
  <c r="BD31" i="1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30"/>
  <c r="BD24"/>
  <c r="BD25"/>
  <c r="BD26"/>
  <c r="BD27"/>
  <c r="BD23"/>
  <c r="BD19"/>
  <c r="BD20"/>
  <c r="BD21"/>
  <c r="BD18"/>
  <c r="BD9"/>
  <c r="BD10"/>
  <c r="BD11"/>
  <c r="BD12"/>
  <c r="BD13"/>
  <c r="BD14"/>
  <c r="BD15"/>
  <c r="BD16"/>
  <c r="BD8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30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8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30"/>
  <c r="AZ17"/>
  <c r="AZ18"/>
  <c r="AZ19"/>
  <c r="AZ20"/>
  <c r="AZ21"/>
  <c r="AZ22"/>
  <c r="AZ23"/>
  <c r="AZ24"/>
  <c r="AZ25"/>
  <c r="AZ26"/>
  <c r="AZ27"/>
  <c r="AZ28"/>
  <c r="BD28" s="1"/>
  <c r="AZ9"/>
  <c r="AZ10"/>
  <c r="AZ11"/>
  <c r="AZ12"/>
  <c r="AZ13"/>
  <c r="AZ14"/>
  <c r="AZ15"/>
  <c r="AZ16"/>
  <c r="AZ8"/>
  <c r="BD29"/>
  <c r="BB29"/>
  <c r="BC29" s="1"/>
  <c r="AZ29"/>
  <c r="AX50"/>
  <c r="AV50"/>
  <c r="AY50" s="1"/>
  <c r="AT50"/>
  <c r="AR50"/>
  <c r="AU50" s="1"/>
  <c r="AP50"/>
  <c r="AN50"/>
  <c r="AQ50" s="1"/>
  <c r="AL50"/>
  <c r="AJ50"/>
  <c r="AM50" s="1"/>
  <c r="AH50"/>
  <c r="AF50"/>
  <c r="AI50" s="1"/>
  <c r="AD50"/>
  <c r="AB50"/>
  <c r="AE50" s="1"/>
  <c r="Z50"/>
  <c r="X50"/>
  <c r="AA50" s="1"/>
  <c r="V50"/>
  <c r="T50"/>
  <c r="W50" s="1"/>
  <c r="R50"/>
  <c r="P50"/>
  <c r="S50" s="1"/>
  <c r="N50"/>
  <c r="M50"/>
  <c r="K50"/>
  <c r="J50"/>
  <c r="I50"/>
  <c r="L50" s="1"/>
  <c r="G50"/>
  <c r="BB50" s="1"/>
  <c r="E50"/>
  <c r="AZ50" s="1"/>
  <c r="BD50" s="1"/>
  <c r="BA49"/>
  <c r="AY49"/>
  <c r="AU49"/>
  <c r="AQ49"/>
  <c r="AM49"/>
  <c r="AI49"/>
  <c r="AE49"/>
  <c r="AA49"/>
  <c r="W49"/>
  <c r="S49"/>
  <c r="H49"/>
  <c r="BA48"/>
  <c r="AY48"/>
  <c r="AU48"/>
  <c r="AQ48"/>
  <c r="AM48"/>
  <c r="AI48"/>
  <c r="AE48"/>
  <c r="AA48"/>
  <c r="W48"/>
  <c r="S48"/>
  <c r="H48"/>
  <c r="BA47"/>
  <c r="AY47"/>
  <c r="AU47"/>
  <c r="AQ47"/>
  <c r="AM47"/>
  <c r="AI47"/>
  <c r="AE47"/>
  <c r="AA47"/>
  <c r="W47"/>
  <c r="S47"/>
  <c r="H47"/>
  <c r="BA46"/>
  <c r="AY46"/>
  <c r="AU46"/>
  <c r="AQ46"/>
  <c r="AM46"/>
  <c r="AI46"/>
  <c r="AE46"/>
  <c r="AA46"/>
  <c r="W46"/>
  <c r="S46"/>
  <c r="H46"/>
  <c r="BA45"/>
  <c r="AY45"/>
  <c r="AU45"/>
  <c r="AQ45"/>
  <c r="AM45"/>
  <c r="AI45"/>
  <c r="AE45"/>
  <c r="AA45"/>
  <c r="W45"/>
  <c r="S45"/>
  <c r="H45"/>
  <c r="BA44"/>
  <c r="AY44"/>
  <c r="AU44"/>
  <c r="AQ44"/>
  <c r="AM44"/>
  <c r="AI44"/>
  <c r="AE44"/>
  <c r="AA44"/>
  <c r="W44"/>
  <c r="S44"/>
  <c r="H44"/>
  <c r="BA43"/>
  <c r="AY43"/>
  <c r="AU43"/>
  <c r="AQ43"/>
  <c r="AM43"/>
  <c r="AI43"/>
  <c r="AE43"/>
  <c r="AA43"/>
  <c r="W43"/>
  <c r="S43"/>
  <c r="H43"/>
  <c r="BA42"/>
  <c r="AY42"/>
  <c r="AU42"/>
  <c r="AQ42"/>
  <c r="AM42"/>
  <c r="AI42"/>
  <c r="AE42"/>
  <c r="AA42"/>
  <c r="W42"/>
  <c r="S42"/>
  <c r="H42"/>
  <c r="BA41"/>
  <c r="AY41"/>
  <c r="AU41"/>
  <c r="AQ41"/>
  <c r="AM41"/>
  <c r="AI41"/>
  <c r="AE41"/>
  <c r="AA41"/>
  <c r="W41"/>
  <c r="S41"/>
  <c r="H41"/>
  <c r="BA40"/>
  <c r="AY40"/>
  <c r="AU40"/>
  <c r="AQ40"/>
  <c r="AM40"/>
  <c r="AI40"/>
  <c r="AE40"/>
  <c r="AA40"/>
  <c r="W40"/>
  <c r="S40"/>
  <c r="H40"/>
  <c r="BA39"/>
  <c r="AY39"/>
  <c r="AU39"/>
  <c r="AQ39"/>
  <c r="AM39"/>
  <c r="AI39"/>
  <c r="AE39"/>
  <c r="AA39"/>
  <c r="W39"/>
  <c r="S39"/>
  <c r="H39"/>
  <c r="BA38"/>
  <c r="AY38"/>
  <c r="AU38"/>
  <c r="AQ38"/>
  <c r="AM38"/>
  <c r="AI38"/>
  <c r="AE38"/>
  <c r="AA38"/>
  <c r="W38"/>
  <c r="S38"/>
  <c r="H38"/>
  <c r="BA37"/>
  <c r="AY37"/>
  <c r="AU37"/>
  <c r="AQ37"/>
  <c r="AM37"/>
  <c r="AI37"/>
  <c r="AE37"/>
  <c r="AA37"/>
  <c r="W37"/>
  <c r="S37"/>
  <c r="H37"/>
  <c r="BA36"/>
  <c r="AY36"/>
  <c r="AU36"/>
  <c r="AQ36"/>
  <c r="AM36"/>
  <c r="AI36"/>
  <c r="AE36"/>
  <c r="AA36"/>
  <c r="W36"/>
  <c r="S36"/>
  <c r="H36"/>
  <c r="BA35"/>
  <c r="AY35"/>
  <c r="AU35"/>
  <c r="AQ35"/>
  <c r="AM35"/>
  <c r="AI35"/>
  <c r="AE35"/>
  <c r="AA35"/>
  <c r="W35"/>
  <c r="S35"/>
  <c r="H35"/>
  <c r="BA34"/>
  <c r="AY34"/>
  <c r="AU34"/>
  <c r="AQ34"/>
  <c r="AM34"/>
  <c r="AI34"/>
  <c r="AE34"/>
  <c r="AA34"/>
  <c r="W34"/>
  <c r="S34"/>
  <c r="H34"/>
  <c r="BA33"/>
  <c r="AY33"/>
  <c r="AU33"/>
  <c r="AQ33"/>
  <c r="AM33"/>
  <c r="AI33"/>
  <c r="AE33"/>
  <c r="AA33"/>
  <c r="W33"/>
  <c r="S33"/>
  <c r="H33"/>
  <c r="BA32"/>
  <c r="AY32"/>
  <c r="AU32"/>
  <c r="AQ32"/>
  <c r="AM32"/>
  <c r="AI32"/>
  <c r="AE32"/>
  <c r="AA32"/>
  <c r="W32"/>
  <c r="S32"/>
  <c r="H32"/>
  <c r="BA31"/>
  <c r="AY31"/>
  <c r="AU31"/>
  <c r="AQ31"/>
  <c r="AM31"/>
  <c r="AI31"/>
  <c r="AE31"/>
  <c r="AA31"/>
  <c r="W31"/>
  <c r="S31"/>
  <c r="H31"/>
  <c r="BA30"/>
  <c r="AY30"/>
  <c r="AU30"/>
  <c r="AQ30"/>
  <c r="AM30"/>
  <c r="AI30"/>
  <c r="AE30"/>
  <c r="AA30"/>
  <c r="W30"/>
  <c r="S30"/>
  <c r="H30"/>
  <c r="BA28"/>
  <c r="AY28"/>
  <c r="AU28"/>
  <c r="AQ28"/>
  <c r="AM28"/>
  <c r="AI28"/>
  <c r="AE28"/>
  <c r="AA28"/>
  <c r="W28"/>
  <c r="S28"/>
  <c r="L28"/>
  <c r="H28"/>
  <c r="BA27"/>
  <c r="AY27"/>
  <c r="AU27"/>
  <c r="AQ27"/>
  <c r="AM27"/>
  <c r="AI27"/>
  <c r="AE27"/>
  <c r="AA27"/>
  <c r="W27"/>
  <c r="S27"/>
  <c r="H27"/>
  <c r="BA26"/>
  <c r="AY26"/>
  <c r="AU26"/>
  <c r="AQ26"/>
  <c r="AM26"/>
  <c r="AI26"/>
  <c r="AE26"/>
  <c r="AA26"/>
  <c r="W26"/>
  <c r="S26"/>
  <c r="H26"/>
  <c r="BA25"/>
  <c r="AY25"/>
  <c r="AU25"/>
  <c r="AQ25"/>
  <c r="AM25"/>
  <c r="AI25"/>
  <c r="AE25"/>
  <c r="AA25"/>
  <c r="W25"/>
  <c r="S25"/>
  <c r="H25"/>
  <c r="BA24"/>
  <c r="AY24"/>
  <c r="AU24"/>
  <c r="AQ24"/>
  <c r="AM24"/>
  <c r="AI24"/>
  <c r="AE24"/>
  <c r="AA24"/>
  <c r="W24"/>
  <c r="S24"/>
  <c r="H24"/>
  <c r="BA23"/>
  <c r="AY23"/>
  <c r="AU23"/>
  <c r="AQ23"/>
  <c r="AM23"/>
  <c r="AI23"/>
  <c r="AE23"/>
  <c r="AA23"/>
  <c r="W23"/>
  <c r="S23"/>
  <c r="H23"/>
  <c r="BA22"/>
  <c r="BD22"/>
  <c r="AY22"/>
  <c r="AU22"/>
  <c r="AQ22"/>
  <c r="AM22"/>
  <c r="AI22"/>
  <c r="AE22"/>
  <c r="AA22"/>
  <c r="W22"/>
  <c r="S22"/>
  <c r="H22"/>
  <c r="BA21"/>
  <c r="AY21"/>
  <c r="AU21"/>
  <c r="AQ21"/>
  <c r="AM21"/>
  <c r="AI21"/>
  <c r="AE21"/>
  <c r="AA21"/>
  <c r="W21"/>
  <c r="S21"/>
  <c r="H21"/>
  <c r="BA20"/>
  <c r="AY20"/>
  <c r="AU20"/>
  <c r="AQ20"/>
  <c r="AM20"/>
  <c r="AI20"/>
  <c r="AE20"/>
  <c r="AA20"/>
  <c r="W20"/>
  <c r="S20"/>
  <c r="L20"/>
  <c r="H20"/>
  <c r="BA19"/>
  <c r="AY19"/>
  <c r="AU19"/>
  <c r="AQ19"/>
  <c r="AM19"/>
  <c r="AI19"/>
  <c r="AE19"/>
  <c r="AA19"/>
  <c r="W19"/>
  <c r="S19"/>
  <c r="H19"/>
  <c r="BA18"/>
  <c r="AY18"/>
  <c r="AU18"/>
  <c r="AQ18"/>
  <c r="AM18"/>
  <c r="AI18"/>
  <c r="AE18"/>
  <c r="AA18"/>
  <c r="W18"/>
  <c r="S18"/>
  <c r="H18"/>
  <c r="BA17"/>
  <c r="BD17"/>
  <c r="AY17"/>
  <c r="AU17"/>
  <c r="AQ17"/>
  <c r="AM17"/>
  <c r="AI17"/>
  <c r="AE17"/>
  <c r="AA17"/>
  <c r="W17"/>
  <c r="S17"/>
  <c r="H17"/>
  <c r="BA16"/>
  <c r="AY16"/>
  <c r="AU16"/>
  <c r="AQ16"/>
  <c r="AM16"/>
  <c r="AI16"/>
  <c r="AE16"/>
  <c r="AA16"/>
  <c r="W16"/>
  <c r="S16"/>
  <c r="H16"/>
  <c r="BA15"/>
  <c r="AY15"/>
  <c r="AU15"/>
  <c r="AQ15"/>
  <c r="AM15"/>
  <c r="AI15"/>
  <c r="AE15"/>
  <c r="AA15"/>
  <c r="W15"/>
  <c r="S15"/>
  <c r="H15"/>
  <c r="BA14"/>
  <c r="AY14"/>
  <c r="AU14"/>
  <c r="AQ14"/>
  <c r="AM14"/>
  <c r="AI14"/>
  <c r="AE14"/>
  <c r="AA14"/>
  <c r="W14"/>
  <c r="S14"/>
  <c r="H14"/>
  <c r="BA13"/>
  <c r="AY13"/>
  <c r="AU13"/>
  <c r="AQ13"/>
  <c r="AM13"/>
  <c r="AI13"/>
  <c r="AE13"/>
  <c r="AA13"/>
  <c r="W13"/>
  <c r="S13"/>
  <c r="H13"/>
  <c r="BA12"/>
  <c r="AY12"/>
  <c r="AU12"/>
  <c r="AQ12"/>
  <c r="AM12"/>
  <c r="AI12"/>
  <c r="AE12"/>
  <c r="AA12"/>
  <c r="W12"/>
  <c r="S12"/>
  <c r="H12"/>
  <c r="BA11"/>
  <c r="AY11"/>
  <c r="AU11"/>
  <c r="AQ11"/>
  <c r="AM11"/>
  <c r="AI11"/>
  <c r="AE11"/>
  <c r="AA11"/>
  <c r="W11"/>
  <c r="S11"/>
  <c r="H11"/>
  <c r="BA10"/>
  <c r="AY10"/>
  <c r="AU10"/>
  <c r="AQ10"/>
  <c r="AM10"/>
  <c r="AI10"/>
  <c r="AE10"/>
  <c r="AA10"/>
  <c r="W10"/>
  <c r="S10"/>
  <c r="H10"/>
  <c r="BA9"/>
  <c r="AY9"/>
  <c r="AU9"/>
  <c r="AQ9"/>
  <c r="AM9"/>
  <c r="AI9"/>
  <c r="AE9"/>
  <c r="AA9"/>
  <c r="W9"/>
  <c r="S9"/>
  <c r="H9"/>
  <c r="BA8"/>
  <c r="AY8"/>
  <c r="AU8"/>
  <c r="AQ8"/>
  <c r="AM8"/>
  <c r="AI8"/>
  <c r="AE8"/>
  <c r="AA8"/>
  <c r="W8"/>
  <c r="S8"/>
  <c r="H8"/>
  <c r="AU28" i="7"/>
  <c r="AU29"/>
  <c r="AU27"/>
  <c r="AU23"/>
  <c r="AU24"/>
  <c r="AU22"/>
  <c r="AU10"/>
  <c r="AU11"/>
  <c r="AU12"/>
  <c r="AU13"/>
  <c r="AU14"/>
  <c r="AU15"/>
  <c r="AU16"/>
  <c r="AU17"/>
  <c r="AU18"/>
  <c r="AU19"/>
  <c r="AU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9"/>
  <c r="AS8"/>
  <c r="N30"/>
  <c r="M30"/>
  <c r="AU35" i="9"/>
  <c r="AT35"/>
  <c r="AS34"/>
  <c r="AQ34"/>
  <c r="AU34" s="1"/>
  <c r="AU45"/>
  <c r="AU33"/>
  <c r="AT45"/>
  <c r="AT33"/>
  <c r="AU36"/>
  <c r="AU37"/>
  <c r="AU38"/>
  <c r="AU39"/>
  <c r="AU40"/>
  <c r="AU41"/>
  <c r="AU42"/>
  <c r="AU43"/>
  <c r="AU44"/>
  <c r="AU9"/>
  <c r="AU10"/>
  <c r="AU11"/>
  <c r="AU12"/>
  <c r="AU13"/>
  <c r="AU15"/>
  <c r="AU16"/>
  <c r="AU17"/>
  <c r="AU18"/>
  <c r="AU19"/>
  <c r="AU21"/>
  <c r="AU22"/>
  <c r="AU23"/>
  <c r="AU24"/>
  <c r="AU25"/>
  <c r="AU26"/>
  <c r="AU27"/>
  <c r="AU28"/>
  <c r="AU29"/>
  <c r="AU30"/>
  <c r="AU31"/>
  <c r="AU32"/>
  <c r="AU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6"/>
  <c r="AS37"/>
  <c r="AS38"/>
  <c r="AS39"/>
  <c r="AS40"/>
  <c r="AS41"/>
  <c r="AS42"/>
  <c r="AS43"/>
  <c r="AS44"/>
  <c r="AS45"/>
  <c r="AS8"/>
  <c r="AQ9"/>
  <c r="AQ10"/>
  <c r="AQ11"/>
  <c r="AQ12"/>
  <c r="AQ13"/>
  <c r="AQ14"/>
  <c r="AU14" s="1"/>
  <c r="AQ15"/>
  <c r="AQ16"/>
  <c r="AQ17"/>
  <c r="AQ18"/>
  <c r="AQ19"/>
  <c r="AQ20"/>
  <c r="AU20" s="1"/>
  <c r="AQ21"/>
  <c r="AQ22"/>
  <c r="AQ23"/>
  <c r="AQ24"/>
  <c r="AQ25"/>
  <c r="AQ26"/>
  <c r="AQ27"/>
  <c r="AQ28"/>
  <c r="AQ29"/>
  <c r="AQ30"/>
  <c r="AQ31"/>
  <c r="AQ32"/>
  <c r="AQ33"/>
  <c r="AQ36"/>
  <c r="AQ37"/>
  <c r="AQ38"/>
  <c r="AQ39"/>
  <c r="AQ40"/>
  <c r="AQ41"/>
  <c r="AQ42"/>
  <c r="AQ43"/>
  <c r="AQ44"/>
  <c r="AQ45"/>
  <c r="AQ8"/>
  <c r="N46"/>
  <c r="M46"/>
  <c r="H50" i="11" l="1"/>
  <c r="BC36"/>
  <c r="BC9"/>
  <c r="BC17"/>
  <c r="BC30"/>
  <c r="BC38"/>
  <c r="BC46"/>
  <c r="BC15"/>
  <c r="BC44"/>
  <c r="BC13"/>
  <c r="BC34"/>
  <c r="BC42"/>
  <c r="BC11"/>
  <c r="BC19"/>
  <c r="BC32"/>
  <c r="BC40"/>
  <c r="BC48"/>
  <c r="O50"/>
  <c r="BC8"/>
  <c r="BC12"/>
  <c r="BC16"/>
  <c r="BC31"/>
  <c r="BC35"/>
  <c r="BC39"/>
  <c r="BC43"/>
  <c r="BC47"/>
  <c r="BA50"/>
  <c r="BC10"/>
  <c r="BC14"/>
  <c r="BC18"/>
  <c r="BC28"/>
  <c r="BC33"/>
  <c r="BC37"/>
  <c r="BC41"/>
  <c r="BC45"/>
  <c r="BC49"/>
  <c r="BC20"/>
  <c r="BC21"/>
  <c r="BC22"/>
  <c r="BC23"/>
  <c r="BC24"/>
  <c r="BC25"/>
  <c r="BC26"/>
  <c r="BC27"/>
  <c r="AO46" i="9"/>
  <c r="AN46"/>
  <c r="AL46"/>
  <c r="AK46"/>
  <c r="AI46"/>
  <c r="AH46"/>
  <c r="AF46"/>
  <c r="AE46"/>
  <c r="AC46"/>
  <c r="AB46"/>
  <c r="Z46"/>
  <c r="Y46"/>
  <c r="W46"/>
  <c r="V46"/>
  <c r="T46"/>
  <c r="S46"/>
  <c r="Q46"/>
  <c r="P46"/>
  <c r="K46"/>
  <c r="I46"/>
  <c r="AQ46" s="1"/>
  <c r="G46"/>
  <c r="AS46" s="1"/>
  <c r="E46"/>
  <c r="AR44"/>
  <c r="AT44"/>
  <c r="AP44"/>
  <c r="AM44"/>
  <c r="AJ44"/>
  <c r="AG44"/>
  <c r="AD44"/>
  <c r="AA44"/>
  <c r="X44"/>
  <c r="U44"/>
  <c r="R44"/>
  <c r="L44"/>
  <c r="H44"/>
  <c r="AT43"/>
  <c r="AR43"/>
  <c r="AP43"/>
  <c r="AM43"/>
  <c r="AJ43"/>
  <c r="AG43"/>
  <c r="AD43"/>
  <c r="AA43"/>
  <c r="X43"/>
  <c r="U43"/>
  <c r="R43"/>
  <c r="L43"/>
  <c r="H43"/>
  <c r="AR42"/>
  <c r="AP42"/>
  <c r="AM42"/>
  <c r="AJ42"/>
  <c r="AG42"/>
  <c r="AD42"/>
  <c r="AA42"/>
  <c r="X42"/>
  <c r="U42"/>
  <c r="R42"/>
  <c r="L42"/>
  <c r="H42"/>
  <c r="AT41"/>
  <c r="AR41"/>
  <c r="AP41"/>
  <c r="AM41"/>
  <c r="AJ41"/>
  <c r="AG41"/>
  <c r="AD41"/>
  <c r="AA41"/>
  <c r="X41"/>
  <c r="U41"/>
  <c r="R41"/>
  <c r="L41"/>
  <c r="H41"/>
  <c r="AR40"/>
  <c r="AT40"/>
  <c r="AP40"/>
  <c r="AM40"/>
  <c r="AJ40"/>
  <c r="AG40"/>
  <c r="AD40"/>
  <c r="AA40"/>
  <c r="X40"/>
  <c r="U40"/>
  <c r="R40"/>
  <c r="L40"/>
  <c r="H40"/>
  <c r="AT39"/>
  <c r="AR39"/>
  <c r="AP39"/>
  <c r="AM39"/>
  <c r="AJ39"/>
  <c r="AG39"/>
  <c r="AD39"/>
  <c r="AA39"/>
  <c r="X39"/>
  <c r="U39"/>
  <c r="R39"/>
  <c r="L39"/>
  <c r="H39"/>
  <c r="AR38"/>
  <c r="AP38"/>
  <c r="AM38"/>
  <c r="AJ38"/>
  <c r="AG38"/>
  <c r="AD38"/>
  <c r="AA38"/>
  <c r="X38"/>
  <c r="U38"/>
  <c r="R38"/>
  <c r="L38"/>
  <c r="H38"/>
  <c r="AT37"/>
  <c r="AR37"/>
  <c r="AP37"/>
  <c r="AM37"/>
  <c r="AJ37"/>
  <c r="AG37"/>
  <c r="AD37"/>
  <c r="AA37"/>
  <c r="X37"/>
  <c r="U37"/>
  <c r="R37"/>
  <c r="L37"/>
  <c r="H37"/>
  <c r="AR36"/>
  <c r="AT36"/>
  <c r="AP36"/>
  <c r="AM36"/>
  <c r="AJ36"/>
  <c r="AG36"/>
  <c r="AD36"/>
  <c r="AA36"/>
  <c r="X36"/>
  <c r="U36"/>
  <c r="R36"/>
  <c r="L36"/>
  <c r="H36"/>
  <c r="AT34"/>
  <c r="AR34"/>
  <c r="AP34"/>
  <c r="AM34"/>
  <c r="AJ34"/>
  <c r="AG34"/>
  <c r="AD34"/>
  <c r="AA34"/>
  <c r="X34"/>
  <c r="U34"/>
  <c r="R34"/>
  <c r="L34"/>
  <c r="H34"/>
  <c r="AR32"/>
  <c r="L32"/>
  <c r="AR31"/>
  <c r="AT31"/>
  <c r="AP31"/>
  <c r="AM31"/>
  <c r="AJ31"/>
  <c r="AG31"/>
  <c r="AD31"/>
  <c r="AA31"/>
  <c r="X31"/>
  <c r="U31"/>
  <c r="R31"/>
  <c r="L31"/>
  <c r="H31"/>
  <c r="AT30"/>
  <c r="AR30"/>
  <c r="AP30"/>
  <c r="AM30"/>
  <c r="AJ30"/>
  <c r="AG30"/>
  <c r="AD30"/>
  <c r="AA30"/>
  <c r="X30"/>
  <c r="U30"/>
  <c r="R30"/>
  <c r="L30"/>
  <c r="H30"/>
  <c r="AR29"/>
  <c r="AP29"/>
  <c r="AM29"/>
  <c r="AJ29"/>
  <c r="AG29"/>
  <c r="AD29"/>
  <c r="AA29"/>
  <c r="X29"/>
  <c r="U29"/>
  <c r="R29"/>
  <c r="L29"/>
  <c r="H29"/>
  <c r="AT28"/>
  <c r="AR28"/>
  <c r="AP28"/>
  <c r="AM28"/>
  <c r="AJ28"/>
  <c r="AG28"/>
  <c r="AD28"/>
  <c r="AA28"/>
  <c r="X28"/>
  <c r="U28"/>
  <c r="R28"/>
  <c r="L28"/>
  <c r="H28"/>
  <c r="AR27"/>
  <c r="AT27"/>
  <c r="AP27"/>
  <c r="AM27"/>
  <c r="AJ27"/>
  <c r="AG27"/>
  <c r="AD27"/>
  <c r="AA27"/>
  <c r="X27"/>
  <c r="U27"/>
  <c r="R27"/>
  <c r="L27"/>
  <c r="H27"/>
  <c r="AT26"/>
  <c r="AR26"/>
  <c r="AP26"/>
  <c r="AM26"/>
  <c r="AJ26"/>
  <c r="AG26"/>
  <c r="AD26"/>
  <c r="AA26"/>
  <c r="X26"/>
  <c r="U26"/>
  <c r="R26"/>
  <c r="L26"/>
  <c r="H26"/>
  <c r="AR25"/>
  <c r="AP25"/>
  <c r="AM25"/>
  <c r="AJ25"/>
  <c r="AG25"/>
  <c r="AD25"/>
  <c r="AA25"/>
  <c r="X25"/>
  <c r="U25"/>
  <c r="R25"/>
  <c r="L25"/>
  <c r="H25"/>
  <c r="AT24"/>
  <c r="AR24"/>
  <c r="AP24"/>
  <c r="AM24"/>
  <c r="AJ24"/>
  <c r="AG24"/>
  <c r="AD24"/>
  <c r="AA24"/>
  <c r="X24"/>
  <c r="U24"/>
  <c r="R24"/>
  <c r="L24"/>
  <c r="H24"/>
  <c r="AR23"/>
  <c r="AT23"/>
  <c r="AP23"/>
  <c r="AM23"/>
  <c r="AJ23"/>
  <c r="AG23"/>
  <c r="AD23"/>
  <c r="AA23"/>
  <c r="X23"/>
  <c r="U23"/>
  <c r="R23"/>
  <c r="L23"/>
  <c r="H23"/>
  <c r="AT22"/>
  <c r="AR22"/>
  <c r="L22"/>
  <c r="AT21"/>
  <c r="AR21"/>
  <c r="AP21"/>
  <c r="AM21"/>
  <c r="AJ21"/>
  <c r="AG21"/>
  <c r="AD21"/>
  <c r="AA21"/>
  <c r="X21"/>
  <c r="U21"/>
  <c r="R21"/>
  <c r="L21"/>
  <c r="H21"/>
  <c r="AR20"/>
  <c r="AT20"/>
  <c r="AP20"/>
  <c r="AM20"/>
  <c r="AJ20"/>
  <c r="AG20"/>
  <c r="AD20"/>
  <c r="AA20"/>
  <c r="X20"/>
  <c r="U20"/>
  <c r="R20"/>
  <c r="O20"/>
  <c r="H20"/>
  <c r="AR19"/>
  <c r="AT19"/>
  <c r="AP19"/>
  <c r="AM19"/>
  <c r="AJ19"/>
  <c r="AG19"/>
  <c r="AD19"/>
  <c r="AA19"/>
  <c r="X19"/>
  <c r="U19"/>
  <c r="R19"/>
  <c r="L19"/>
  <c r="H19"/>
  <c r="AT18"/>
  <c r="AR18"/>
  <c r="AP18"/>
  <c r="AM18"/>
  <c r="AJ18"/>
  <c r="AG18"/>
  <c r="AD18"/>
  <c r="AA18"/>
  <c r="X18"/>
  <c r="U18"/>
  <c r="R18"/>
  <c r="L18"/>
  <c r="H18"/>
  <c r="AR17"/>
  <c r="AP17"/>
  <c r="AM17"/>
  <c r="AJ17"/>
  <c r="AG17"/>
  <c r="AD17"/>
  <c r="AA17"/>
  <c r="X17"/>
  <c r="U17"/>
  <c r="R17"/>
  <c r="L17"/>
  <c r="H17"/>
  <c r="AT16"/>
  <c r="AR16"/>
  <c r="H16"/>
  <c r="AT15"/>
  <c r="AR15"/>
  <c r="AP15"/>
  <c r="AM15"/>
  <c r="AJ15"/>
  <c r="AG15"/>
  <c r="AD15"/>
  <c r="AA15"/>
  <c r="X15"/>
  <c r="U15"/>
  <c r="R15"/>
  <c r="H15"/>
  <c r="AT14"/>
  <c r="AR14"/>
  <c r="AP14"/>
  <c r="AM14"/>
  <c r="AJ14"/>
  <c r="AG14"/>
  <c r="AD14"/>
  <c r="AA14"/>
  <c r="X14"/>
  <c r="U14"/>
  <c r="R14"/>
  <c r="H14"/>
  <c r="AT13"/>
  <c r="AR13"/>
  <c r="AP13"/>
  <c r="AM13"/>
  <c r="AJ13"/>
  <c r="AG13"/>
  <c r="AD13"/>
  <c r="AA13"/>
  <c r="X13"/>
  <c r="U13"/>
  <c r="R13"/>
  <c r="H13"/>
  <c r="AT12"/>
  <c r="AR12"/>
  <c r="AP12"/>
  <c r="AM12"/>
  <c r="AJ12"/>
  <c r="AG12"/>
  <c r="AD12"/>
  <c r="AA12"/>
  <c r="X12"/>
  <c r="U12"/>
  <c r="R12"/>
  <c r="H12"/>
  <c r="AT11"/>
  <c r="AR11"/>
  <c r="AP11"/>
  <c r="AM11"/>
  <c r="AJ11"/>
  <c r="AG11"/>
  <c r="AD11"/>
  <c r="AA11"/>
  <c r="X11"/>
  <c r="U11"/>
  <c r="R11"/>
  <c r="H11"/>
  <c r="AT10"/>
  <c r="AR10"/>
  <c r="AP10"/>
  <c r="AM10"/>
  <c r="AJ10"/>
  <c r="AG10"/>
  <c r="AD10"/>
  <c r="AA10"/>
  <c r="X10"/>
  <c r="U10"/>
  <c r="R10"/>
  <c r="H10"/>
  <c r="AT9"/>
  <c r="AR9"/>
  <c r="AP9"/>
  <c r="AM9"/>
  <c r="AJ9"/>
  <c r="AG9"/>
  <c r="AD9"/>
  <c r="AA9"/>
  <c r="X9"/>
  <c r="U9"/>
  <c r="R9"/>
  <c r="H9"/>
  <c r="AR8"/>
  <c r="AT8"/>
  <c r="AP8"/>
  <c r="AM8"/>
  <c r="AJ8"/>
  <c r="AG8"/>
  <c r="AD8"/>
  <c r="AA8"/>
  <c r="X8"/>
  <c r="U8"/>
  <c r="R8"/>
  <c r="H8"/>
  <c r="BD11" i="1"/>
  <c r="BD10"/>
  <c r="BD9"/>
  <c r="BB11"/>
  <c r="BB10"/>
  <c r="BB9"/>
  <c r="AZ11"/>
  <c r="AZ10"/>
  <c r="AZ9"/>
  <c r="AU9" i="2"/>
  <c r="AU10"/>
  <c r="AU11"/>
  <c r="AU13"/>
  <c r="AU14"/>
  <c r="AU15"/>
  <c r="AU16"/>
  <c r="AU17"/>
  <c r="AU18"/>
  <c r="AU19"/>
  <c r="AU20"/>
  <c r="AU21"/>
  <c r="AU8"/>
  <c r="AS9"/>
  <c r="AS10"/>
  <c r="AS11"/>
  <c r="AS12"/>
  <c r="AS13"/>
  <c r="AS14"/>
  <c r="AS15"/>
  <c r="AS16"/>
  <c r="AS17"/>
  <c r="AS18"/>
  <c r="AS19"/>
  <c r="AS20"/>
  <c r="AS21"/>
  <c r="AS8"/>
  <c r="AQ9"/>
  <c r="AQ10"/>
  <c r="AQ11"/>
  <c r="AQ12"/>
  <c r="AQ22" s="1"/>
  <c r="AU22" s="1"/>
  <c r="AQ13"/>
  <c r="AQ14"/>
  <c r="AQ15"/>
  <c r="AQ16"/>
  <c r="AQ17"/>
  <c r="AQ18"/>
  <c r="AQ19"/>
  <c r="AQ20"/>
  <c r="AQ21"/>
  <c r="AQ8"/>
  <c r="BA10" i="1"/>
  <c r="BA9"/>
  <c r="BA11" s="1"/>
  <c r="AR22" i="2"/>
  <c r="AR9"/>
  <c r="AR10"/>
  <c r="AR11"/>
  <c r="AR12"/>
  <c r="AR13"/>
  <c r="AR14"/>
  <c r="AR15"/>
  <c r="AR16"/>
  <c r="AR17"/>
  <c r="AR18"/>
  <c r="AR19"/>
  <c r="AR20"/>
  <c r="AR21"/>
  <c r="AR8"/>
  <c r="AR9" i="6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8"/>
  <c r="AR43" s="1"/>
  <c r="AR10" i="7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9"/>
  <c r="BB49" i="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8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23"/>
  <c r="BC9"/>
  <c r="BC10"/>
  <c r="BC11"/>
  <c r="BC12"/>
  <c r="BC13"/>
  <c r="BC14"/>
  <c r="BC15"/>
  <c r="BC16"/>
  <c r="BC8"/>
  <c r="BC18"/>
  <c r="BC19"/>
  <c r="BC20"/>
  <c r="BC21"/>
  <c r="BC22"/>
  <c r="BC17"/>
  <c r="J49"/>
  <c r="F11" i="1"/>
  <c r="J11"/>
  <c r="AY49" i="8"/>
  <c r="AW49"/>
  <c r="AZ49" s="1"/>
  <c r="AV49"/>
  <c r="AU49"/>
  <c r="AS49"/>
  <c r="AQ49"/>
  <c r="AR49" s="1"/>
  <c r="AO49"/>
  <c r="AM49"/>
  <c r="AK49"/>
  <c r="AN49" s="1"/>
  <c r="AI49"/>
  <c r="AG49"/>
  <c r="AJ49" s="1"/>
  <c r="AF49"/>
  <c r="AE49"/>
  <c r="AC49"/>
  <c r="AA49"/>
  <c r="AB49" s="1"/>
  <c r="Y49"/>
  <c r="W49"/>
  <c r="U49"/>
  <c r="X49" s="1"/>
  <c r="S49"/>
  <c r="Q49"/>
  <c r="T49" s="1"/>
  <c r="P49"/>
  <c r="O49"/>
  <c r="M49"/>
  <c r="K49"/>
  <c r="L49" s="1"/>
  <c r="I49"/>
  <c r="G49"/>
  <c r="BC49" s="1"/>
  <c r="E49"/>
  <c r="BA49" s="1"/>
  <c r="BA48"/>
  <c r="AZ48"/>
  <c r="AV48"/>
  <c r="AR48"/>
  <c r="AN48"/>
  <c r="AJ48"/>
  <c r="AF48"/>
  <c r="AB48"/>
  <c r="X48"/>
  <c r="T48"/>
  <c r="P48"/>
  <c r="H48"/>
  <c r="BE47"/>
  <c r="BA47"/>
  <c r="BD47" s="1"/>
  <c r="AZ47"/>
  <c r="AV47"/>
  <c r="AR47"/>
  <c r="AN47"/>
  <c r="AJ47"/>
  <c r="AF47"/>
  <c r="AB47"/>
  <c r="X47"/>
  <c r="T47"/>
  <c r="P47"/>
  <c r="H47"/>
  <c r="BE46"/>
  <c r="BD46"/>
  <c r="BA46"/>
  <c r="AZ46"/>
  <c r="AV46"/>
  <c r="AR46"/>
  <c r="AN46"/>
  <c r="AJ46"/>
  <c r="AF46"/>
  <c r="AB46"/>
  <c r="X46"/>
  <c r="T46"/>
  <c r="P46"/>
  <c r="H46"/>
  <c r="BE45"/>
  <c r="BD45"/>
  <c r="BA45"/>
  <c r="AZ45"/>
  <c r="AV45"/>
  <c r="AR45"/>
  <c r="AN45"/>
  <c r="AJ45"/>
  <c r="AF45"/>
  <c r="AB45"/>
  <c r="X45"/>
  <c r="T45"/>
  <c r="P45"/>
  <c r="H45"/>
  <c r="BA44"/>
  <c r="AZ44"/>
  <c r="AV44"/>
  <c r="AR44"/>
  <c r="AN44"/>
  <c r="AJ44"/>
  <c r="AF44"/>
  <c r="AB44"/>
  <c r="X44"/>
  <c r="T44"/>
  <c r="P44"/>
  <c r="H44"/>
  <c r="BE43"/>
  <c r="BA43"/>
  <c r="BD43" s="1"/>
  <c r="AZ43"/>
  <c r="AV43"/>
  <c r="AR43"/>
  <c r="AN43"/>
  <c r="AJ43"/>
  <c r="AF43"/>
  <c r="AB43"/>
  <c r="X43"/>
  <c r="T43"/>
  <c r="P43"/>
  <c r="H43"/>
  <c r="BE42"/>
  <c r="BD42"/>
  <c r="BA42"/>
  <c r="AZ42"/>
  <c r="AV42"/>
  <c r="AR42"/>
  <c r="AN42"/>
  <c r="AJ42"/>
  <c r="AF42"/>
  <c r="AB42"/>
  <c r="X42"/>
  <c r="T42"/>
  <c r="P42"/>
  <c r="H42"/>
  <c r="BE41"/>
  <c r="BD41"/>
  <c r="BA41"/>
  <c r="AZ41"/>
  <c r="AV41"/>
  <c r="AR41"/>
  <c r="AN41"/>
  <c r="AJ41"/>
  <c r="AF41"/>
  <c r="AB41"/>
  <c r="X41"/>
  <c r="T41"/>
  <c r="P41"/>
  <c r="H41"/>
  <c r="BA40"/>
  <c r="BD40" s="1"/>
  <c r="AZ40"/>
  <c r="AV40"/>
  <c r="AR40"/>
  <c r="AN40"/>
  <c r="AJ40"/>
  <c r="AF40"/>
  <c r="AB40"/>
  <c r="X40"/>
  <c r="T40"/>
  <c r="P40"/>
  <c r="H40"/>
  <c r="BE39"/>
  <c r="BA39"/>
  <c r="BD39" s="1"/>
  <c r="AZ39"/>
  <c r="AV39"/>
  <c r="AR39"/>
  <c r="AN39"/>
  <c r="AJ39"/>
  <c r="AF39"/>
  <c r="AB39"/>
  <c r="X39"/>
  <c r="T39"/>
  <c r="P39"/>
  <c r="H39"/>
  <c r="BE38"/>
  <c r="BD38"/>
  <c r="BA38"/>
  <c r="AZ38"/>
  <c r="AV38"/>
  <c r="AR38"/>
  <c r="AN38"/>
  <c r="AJ38"/>
  <c r="AF38"/>
  <c r="AB38"/>
  <c r="X38"/>
  <c r="T38"/>
  <c r="P38"/>
  <c r="H38"/>
  <c r="BE37"/>
  <c r="BD37"/>
  <c r="BA37"/>
  <c r="AZ37"/>
  <c r="AV37"/>
  <c r="AR37"/>
  <c r="AN37"/>
  <c r="AJ37"/>
  <c r="AF37"/>
  <c r="AB37"/>
  <c r="X37"/>
  <c r="T37"/>
  <c r="P37"/>
  <c r="H37"/>
  <c r="BA36"/>
  <c r="BD36" s="1"/>
  <c r="AZ36"/>
  <c r="AV36"/>
  <c r="AR36"/>
  <c r="AN36"/>
  <c r="AJ36"/>
  <c r="AF36"/>
  <c r="AB36"/>
  <c r="X36"/>
  <c r="T36"/>
  <c r="P36"/>
  <c r="H36"/>
  <c r="BE35"/>
  <c r="BA35"/>
  <c r="BD35" s="1"/>
  <c r="AZ35"/>
  <c r="AV35"/>
  <c r="AR35"/>
  <c r="AN35"/>
  <c r="AJ35"/>
  <c r="AF35"/>
  <c r="AB35"/>
  <c r="X35"/>
  <c r="T35"/>
  <c r="P35"/>
  <c r="H35"/>
  <c r="BE34"/>
  <c r="BD34"/>
  <c r="BA34"/>
  <c r="AZ34"/>
  <c r="AV34"/>
  <c r="AR34"/>
  <c r="AN34"/>
  <c r="AJ34"/>
  <c r="AF34"/>
  <c r="AB34"/>
  <c r="X34"/>
  <c r="T34"/>
  <c r="P34"/>
  <c r="H34"/>
  <c r="BE33"/>
  <c r="BD33"/>
  <c r="BA33"/>
  <c r="AZ33"/>
  <c r="AV33"/>
  <c r="AR33"/>
  <c r="AN33"/>
  <c r="AJ33"/>
  <c r="AF33"/>
  <c r="AB33"/>
  <c r="X33"/>
  <c r="T33"/>
  <c r="P33"/>
  <c r="H33"/>
  <c r="BA32"/>
  <c r="BD32" s="1"/>
  <c r="AZ32"/>
  <c r="AV32"/>
  <c r="AR32"/>
  <c r="AN32"/>
  <c r="AJ32"/>
  <c r="AF32"/>
  <c r="AB32"/>
  <c r="X32"/>
  <c r="T32"/>
  <c r="P32"/>
  <c r="H32"/>
  <c r="BE31"/>
  <c r="BA31"/>
  <c r="BD31" s="1"/>
  <c r="AZ31"/>
  <c r="AV31"/>
  <c r="AR31"/>
  <c r="AN31"/>
  <c r="AJ31"/>
  <c r="AF31"/>
  <c r="AB31"/>
  <c r="X31"/>
  <c r="T31"/>
  <c r="P31"/>
  <c r="H31"/>
  <c r="BE30"/>
  <c r="BD30"/>
  <c r="BA30"/>
  <c r="AZ30"/>
  <c r="AV30"/>
  <c r="AR30"/>
  <c r="AN30"/>
  <c r="AJ30"/>
  <c r="AF30"/>
  <c r="AB30"/>
  <c r="X30"/>
  <c r="T30"/>
  <c r="P30"/>
  <c r="H30"/>
  <c r="BE29"/>
  <c r="BD29"/>
  <c r="BA29"/>
  <c r="AZ29"/>
  <c r="AV29"/>
  <c r="AR29"/>
  <c r="AN29"/>
  <c r="AJ29"/>
  <c r="AF29"/>
  <c r="AB29"/>
  <c r="X29"/>
  <c r="T29"/>
  <c r="P29"/>
  <c r="H29"/>
  <c r="BA28"/>
  <c r="BD28" s="1"/>
  <c r="AZ28"/>
  <c r="AV28"/>
  <c r="AR28"/>
  <c r="AN28"/>
  <c r="AJ28"/>
  <c r="AF28"/>
  <c r="AB28"/>
  <c r="X28"/>
  <c r="T28"/>
  <c r="P28"/>
  <c r="L28"/>
  <c r="H28"/>
  <c r="BA27"/>
  <c r="BD27" s="1"/>
  <c r="AZ27"/>
  <c r="AV27"/>
  <c r="AR27"/>
  <c r="AN27"/>
  <c r="AJ27"/>
  <c r="AF27"/>
  <c r="AB27"/>
  <c r="X27"/>
  <c r="T27"/>
  <c r="P27"/>
  <c r="H27"/>
  <c r="BE26"/>
  <c r="BA26"/>
  <c r="BD26" s="1"/>
  <c r="AZ26"/>
  <c r="AV26"/>
  <c r="AR26"/>
  <c r="AN26"/>
  <c r="AJ26"/>
  <c r="AF26"/>
  <c r="AB26"/>
  <c r="X26"/>
  <c r="T26"/>
  <c r="P26"/>
  <c r="H26"/>
  <c r="BE25"/>
  <c r="BD25"/>
  <c r="BA25"/>
  <c r="AZ25"/>
  <c r="AV25"/>
  <c r="AR25"/>
  <c r="AN25"/>
  <c r="AJ25"/>
  <c r="AF25"/>
  <c r="AB25"/>
  <c r="X25"/>
  <c r="T25"/>
  <c r="P25"/>
  <c r="H25"/>
  <c r="BE24"/>
  <c r="BD24"/>
  <c r="BA24"/>
  <c r="AZ24"/>
  <c r="AV24"/>
  <c r="AR24"/>
  <c r="AN24"/>
  <c r="AJ24"/>
  <c r="AF24"/>
  <c r="AB24"/>
  <c r="X24"/>
  <c r="T24"/>
  <c r="P24"/>
  <c r="H24"/>
  <c r="BA23"/>
  <c r="BD23" s="1"/>
  <c r="AZ23"/>
  <c r="AV23"/>
  <c r="AR23"/>
  <c r="AN23"/>
  <c r="AJ23"/>
  <c r="AF23"/>
  <c r="AB23"/>
  <c r="X23"/>
  <c r="T23"/>
  <c r="P23"/>
  <c r="H23"/>
  <c r="BE22"/>
  <c r="BA22"/>
  <c r="BD22" s="1"/>
  <c r="AZ22"/>
  <c r="AV22"/>
  <c r="AR22"/>
  <c r="AN22"/>
  <c r="AJ22"/>
  <c r="AF22"/>
  <c r="AB22"/>
  <c r="X22"/>
  <c r="T22"/>
  <c r="P22"/>
  <c r="H22"/>
  <c r="BE21"/>
  <c r="BD21"/>
  <c r="BA21"/>
  <c r="AZ21"/>
  <c r="AV21"/>
  <c r="AR21"/>
  <c r="AN21"/>
  <c r="AJ21"/>
  <c r="AF21"/>
  <c r="AB21"/>
  <c r="X21"/>
  <c r="T21"/>
  <c r="P21"/>
  <c r="H21"/>
  <c r="BE20"/>
  <c r="BD20"/>
  <c r="BA20"/>
  <c r="AZ20"/>
  <c r="AV20"/>
  <c r="AR20"/>
  <c r="AN20"/>
  <c r="AJ20"/>
  <c r="AF20"/>
  <c r="AB20"/>
  <c r="X20"/>
  <c r="T20"/>
  <c r="P20"/>
  <c r="L20"/>
  <c r="H20"/>
  <c r="BE19"/>
  <c r="BD19"/>
  <c r="BA19"/>
  <c r="AZ19"/>
  <c r="AV19"/>
  <c r="AR19"/>
  <c r="AN19"/>
  <c r="AJ19"/>
  <c r="AF19"/>
  <c r="AB19"/>
  <c r="X19"/>
  <c r="T19"/>
  <c r="P19"/>
  <c r="H19"/>
  <c r="BA18"/>
  <c r="BD18" s="1"/>
  <c r="AZ18"/>
  <c r="AV18"/>
  <c r="AR18"/>
  <c r="AN18"/>
  <c r="AJ18"/>
  <c r="AF18"/>
  <c r="AB18"/>
  <c r="X18"/>
  <c r="T18"/>
  <c r="P18"/>
  <c r="H18"/>
  <c r="BE17"/>
  <c r="BA17"/>
  <c r="BD17" s="1"/>
  <c r="AZ17"/>
  <c r="AV17"/>
  <c r="AR17"/>
  <c r="AN17"/>
  <c r="AJ17"/>
  <c r="AF17"/>
  <c r="AB17"/>
  <c r="X17"/>
  <c r="T17"/>
  <c r="P17"/>
  <c r="H17"/>
  <c r="BE16"/>
  <c r="BD16"/>
  <c r="BA16"/>
  <c r="AZ16"/>
  <c r="AV16"/>
  <c r="AR16"/>
  <c r="AN16"/>
  <c r="AJ16"/>
  <c r="AF16"/>
  <c r="AB16"/>
  <c r="X16"/>
  <c r="T16"/>
  <c r="P16"/>
  <c r="H16"/>
  <c r="BE15"/>
  <c r="BD15"/>
  <c r="BA15"/>
  <c r="AZ15"/>
  <c r="AV15"/>
  <c r="AR15"/>
  <c r="AN15"/>
  <c r="AJ15"/>
  <c r="AF15"/>
  <c r="AB15"/>
  <c r="X15"/>
  <c r="T15"/>
  <c r="P15"/>
  <c r="H15"/>
  <c r="BA14"/>
  <c r="BD14" s="1"/>
  <c r="AZ14"/>
  <c r="AV14"/>
  <c r="AR14"/>
  <c r="AN14"/>
  <c r="AJ14"/>
  <c r="AF14"/>
  <c r="AB14"/>
  <c r="X14"/>
  <c r="T14"/>
  <c r="P14"/>
  <c r="H14"/>
  <c r="BE13"/>
  <c r="BA13"/>
  <c r="BD13" s="1"/>
  <c r="AZ13"/>
  <c r="AV13"/>
  <c r="AR13"/>
  <c r="AN13"/>
  <c r="AJ13"/>
  <c r="AF13"/>
  <c r="AB13"/>
  <c r="X13"/>
  <c r="T13"/>
  <c r="P13"/>
  <c r="H13"/>
  <c r="BE12"/>
  <c r="BD12"/>
  <c r="BA12"/>
  <c r="AZ12"/>
  <c r="AV12"/>
  <c r="AR12"/>
  <c r="AN12"/>
  <c r="AJ12"/>
  <c r="AF12"/>
  <c r="AB12"/>
  <c r="X12"/>
  <c r="T12"/>
  <c r="P12"/>
  <c r="H12"/>
  <c r="BE11"/>
  <c r="BD11"/>
  <c r="BA11"/>
  <c r="AZ11"/>
  <c r="AV11"/>
  <c r="AR11"/>
  <c r="AN11"/>
  <c r="AJ11"/>
  <c r="AF11"/>
  <c r="AB11"/>
  <c r="X11"/>
  <c r="T11"/>
  <c r="P11"/>
  <c r="H11"/>
  <c r="BA10"/>
  <c r="BD10" s="1"/>
  <c r="AZ10"/>
  <c r="AV10"/>
  <c r="AR10"/>
  <c r="AN10"/>
  <c r="AJ10"/>
  <c r="AF10"/>
  <c r="AB10"/>
  <c r="X10"/>
  <c r="T10"/>
  <c r="P10"/>
  <c r="H10"/>
  <c r="BE9"/>
  <c r="BA9"/>
  <c r="BD9" s="1"/>
  <c r="AZ9"/>
  <c r="AV9"/>
  <c r="AR9"/>
  <c r="AN9"/>
  <c r="AJ9"/>
  <c r="AF9"/>
  <c r="AB9"/>
  <c r="X9"/>
  <c r="T9"/>
  <c r="P9"/>
  <c r="H9"/>
  <c r="BE8"/>
  <c r="BD8"/>
  <c r="BA8"/>
  <c r="AZ8"/>
  <c r="AV8"/>
  <c r="AR8"/>
  <c r="AN8"/>
  <c r="AJ8"/>
  <c r="AF8"/>
  <c r="AB8"/>
  <c r="X8"/>
  <c r="T8"/>
  <c r="P8"/>
  <c r="H8"/>
  <c r="BC50" i="11" l="1"/>
  <c r="AR30" i="7"/>
  <c r="H46" i="9"/>
  <c r="U46"/>
  <c r="AA46"/>
  <c r="AG46"/>
  <c r="AM46"/>
  <c r="AR46"/>
  <c r="AU12" i="2"/>
  <c r="L46" i="9"/>
  <c r="R46"/>
  <c r="X46"/>
  <c r="AD46"/>
  <c r="AJ46"/>
  <c r="AP46"/>
  <c r="AT17"/>
  <c r="AT25"/>
  <c r="AT29"/>
  <c r="AT32"/>
  <c r="AT38"/>
  <c r="AT42"/>
  <c r="BD48" i="8"/>
  <c r="BD44"/>
  <c r="BD49"/>
  <c r="BE49"/>
  <c r="BE10"/>
  <c r="BE14"/>
  <c r="BE18"/>
  <c r="BE23"/>
  <c r="BE27"/>
  <c r="BE28"/>
  <c r="BE32"/>
  <c r="BE36"/>
  <c r="BE40"/>
  <c r="BE44"/>
  <c r="BE48"/>
  <c r="H49"/>
  <c r="AT46" i="9" l="1"/>
  <c r="AU46"/>
  <c r="AO30" i="7"/>
  <c r="AN30"/>
  <c r="AL30"/>
  <c r="AK30"/>
  <c r="AI30"/>
  <c r="AH30"/>
  <c r="AF30"/>
  <c r="AE30"/>
  <c r="AC30"/>
  <c r="AB30"/>
  <c r="Z30"/>
  <c r="Y30"/>
  <c r="W30"/>
  <c r="V30"/>
  <c r="T30"/>
  <c r="S30"/>
  <c r="Q30"/>
  <c r="P30"/>
  <c r="K30"/>
  <c r="I30"/>
  <c r="G30"/>
  <c r="E30"/>
  <c r="AQ30" s="1"/>
  <c r="AU30" s="1"/>
  <c r="AT29"/>
  <c r="AP29"/>
  <c r="AM29"/>
  <c r="AJ29"/>
  <c r="AG29"/>
  <c r="AD29"/>
  <c r="AA29"/>
  <c r="X29"/>
  <c r="U29"/>
  <c r="R29"/>
  <c r="AT28"/>
  <c r="AP28"/>
  <c r="AM28"/>
  <c r="AJ28"/>
  <c r="AG28"/>
  <c r="AD28"/>
  <c r="AA28"/>
  <c r="X28"/>
  <c r="U28"/>
  <c r="R28"/>
  <c r="AP27"/>
  <c r="AM27"/>
  <c r="AJ27"/>
  <c r="AG27"/>
  <c r="AD27"/>
  <c r="AA27"/>
  <c r="X27"/>
  <c r="U27"/>
  <c r="R27"/>
  <c r="AU26"/>
  <c r="L26"/>
  <c r="AU25"/>
  <c r="AP25"/>
  <c r="AM25"/>
  <c r="AJ25"/>
  <c r="AG25"/>
  <c r="AD25"/>
  <c r="AA25"/>
  <c r="X25"/>
  <c r="U25"/>
  <c r="R25"/>
  <c r="O25"/>
  <c r="H25"/>
  <c r="AT24"/>
  <c r="AP24"/>
  <c r="AM24"/>
  <c r="AJ24"/>
  <c r="AG24"/>
  <c r="AD24"/>
  <c r="AA24"/>
  <c r="X24"/>
  <c r="U24"/>
  <c r="R24"/>
  <c r="AP23"/>
  <c r="AM23"/>
  <c r="AJ23"/>
  <c r="AG23"/>
  <c r="AD23"/>
  <c r="AA23"/>
  <c r="X23"/>
  <c r="U23"/>
  <c r="R23"/>
  <c r="AP22"/>
  <c r="AM22"/>
  <c r="AJ22"/>
  <c r="AG22"/>
  <c r="AD22"/>
  <c r="AA22"/>
  <c r="X22"/>
  <c r="U22"/>
  <c r="R22"/>
  <c r="AT21"/>
  <c r="AP21"/>
  <c r="AM21"/>
  <c r="AJ21"/>
  <c r="AG21"/>
  <c r="AD21"/>
  <c r="AA21"/>
  <c r="X21"/>
  <c r="U21"/>
  <c r="R21"/>
  <c r="O21"/>
  <c r="L21"/>
  <c r="H21"/>
  <c r="AP20"/>
  <c r="AM20"/>
  <c r="AJ20"/>
  <c r="AG20"/>
  <c r="AD20"/>
  <c r="AA20"/>
  <c r="X20"/>
  <c r="U20"/>
  <c r="R20"/>
  <c r="O20"/>
  <c r="H20"/>
  <c r="AP19"/>
  <c r="AM19"/>
  <c r="AJ19"/>
  <c r="AG19"/>
  <c r="AD19"/>
  <c r="AA19"/>
  <c r="X19"/>
  <c r="U19"/>
  <c r="R19"/>
  <c r="AT18"/>
  <c r="AP18"/>
  <c r="AM18"/>
  <c r="AJ18"/>
  <c r="AG18"/>
  <c r="AD18"/>
  <c r="AA18"/>
  <c r="X18"/>
  <c r="U18"/>
  <c r="R18"/>
  <c r="AP17"/>
  <c r="AM17"/>
  <c r="AJ17"/>
  <c r="AG17"/>
  <c r="AD17"/>
  <c r="AA17"/>
  <c r="X17"/>
  <c r="U17"/>
  <c r="R17"/>
  <c r="AT16"/>
  <c r="AP16"/>
  <c r="AM16"/>
  <c r="AJ16"/>
  <c r="AG16"/>
  <c r="AD16"/>
  <c r="AA16"/>
  <c r="X16"/>
  <c r="U16"/>
  <c r="R16"/>
  <c r="AP15"/>
  <c r="AM15"/>
  <c r="AJ15"/>
  <c r="AG15"/>
  <c r="AD15"/>
  <c r="AA15"/>
  <c r="X15"/>
  <c r="U15"/>
  <c r="R15"/>
  <c r="AP14"/>
  <c r="AM14"/>
  <c r="AJ14"/>
  <c r="AG14"/>
  <c r="AD14"/>
  <c r="AA14"/>
  <c r="X14"/>
  <c r="U14"/>
  <c r="R14"/>
  <c r="AP13"/>
  <c r="AM13"/>
  <c r="AJ13"/>
  <c r="AG13"/>
  <c r="AD13"/>
  <c r="AA13"/>
  <c r="X13"/>
  <c r="U13"/>
  <c r="R13"/>
  <c r="AP12"/>
  <c r="AM12"/>
  <c r="AJ12"/>
  <c r="AG12"/>
  <c r="AD12"/>
  <c r="AA12"/>
  <c r="X12"/>
  <c r="U12"/>
  <c r="R12"/>
  <c r="H12"/>
  <c r="AP11"/>
  <c r="AM11"/>
  <c r="AJ11"/>
  <c r="AG11"/>
  <c r="AD11"/>
  <c r="AA11"/>
  <c r="X11"/>
  <c r="U11"/>
  <c r="R11"/>
  <c r="AT10"/>
  <c r="AP10"/>
  <c r="AM10"/>
  <c r="AJ10"/>
  <c r="AG10"/>
  <c r="AD10"/>
  <c r="AA10"/>
  <c r="X10"/>
  <c r="U10"/>
  <c r="R10"/>
  <c r="AT9"/>
  <c r="AP9"/>
  <c r="AM9"/>
  <c r="AJ9"/>
  <c r="AG9"/>
  <c r="AD9"/>
  <c r="AA9"/>
  <c r="X9"/>
  <c r="U9"/>
  <c r="R9"/>
  <c r="AO43" i="6"/>
  <c r="AN43"/>
  <c r="AP43" s="1"/>
  <c r="AL43"/>
  <c r="AK43"/>
  <c r="AM43" s="1"/>
  <c r="AI43"/>
  <c r="AH43"/>
  <c r="AJ43" s="1"/>
  <c r="AF43"/>
  <c r="AE43"/>
  <c r="AG43" s="1"/>
  <c r="AC43"/>
  <c r="AB43"/>
  <c r="AD43" s="1"/>
  <c r="Z43"/>
  <c r="Y43"/>
  <c r="AA43" s="1"/>
  <c r="W43"/>
  <c r="V43"/>
  <c r="X43" s="1"/>
  <c r="T43"/>
  <c r="S43"/>
  <c r="U43" s="1"/>
  <c r="Q43"/>
  <c r="P43"/>
  <c r="R43" s="1"/>
  <c r="N43"/>
  <c r="M43"/>
  <c r="K43"/>
  <c r="I43"/>
  <c r="L43" s="1"/>
  <c r="G43"/>
  <c r="AS43" s="1"/>
  <c r="E43"/>
  <c r="AS42"/>
  <c r="AQ42"/>
  <c r="AT42" s="1"/>
  <c r="AP42"/>
  <c r="AM42"/>
  <c r="AJ42"/>
  <c r="AG42"/>
  <c r="AD42"/>
  <c r="AA42"/>
  <c r="X42"/>
  <c r="U42"/>
  <c r="R42"/>
  <c r="O42"/>
  <c r="L42"/>
  <c r="H42"/>
  <c r="AS41"/>
  <c r="AQ41"/>
  <c r="AT41" s="1"/>
  <c r="AP41"/>
  <c r="AM41"/>
  <c r="AJ41"/>
  <c r="AG41"/>
  <c r="AD41"/>
  <c r="AA41"/>
  <c r="X41"/>
  <c r="U41"/>
  <c r="R41"/>
  <c r="O41"/>
  <c r="L41"/>
  <c r="H41"/>
  <c r="AS40"/>
  <c r="AQ40"/>
  <c r="AP40"/>
  <c r="AM40"/>
  <c r="AJ40"/>
  <c r="AG40"/>
  <c r="AD40"/>
  <c r="AA40"/>
  <c r="X40"/>
  <c r="U40"/>
  <c r="R40"/>
  <c r="O40"/>
  <c r="L40"/>
  <c r="H40"/>
  <c r="AS39"/>
  <c r="AQ39"/>
  <c r="AT39" s="1"/>
  <c r="AP39"/>
  <c r="AM39"/>
  <c r="AJ39"/>
  <c r="AG39"/>
  <c r="AD39"/>
  <c r="AA39"/>
  <c r="X39"/>
  <c r="U39"/>
  <c r="R39"/>
  <c r="O39"/>
  <c r="L39"/>
  <c r="H39"/>
  <c r="AS38"/>
  <c r="AQ38"/>
  <c r="AU38" s="1"/>
  <c r="AP38"/>
  <c r="AM38"/>
  <c r="AJ38"/>
  <c r="AG38"/>
  <c r="AD38"/>
  <c r="AA38"/>
  <c r="X38"/>
  <c r="U38"/>
  <c r="R38"/>
  <c r="O38"/>
  <c r="L38"/>
  <c r="H38"/>
  <c r="AS37"/>
  <c r="AQ37"/>
  <c r="AU37" s="1"/>
  <c r="AP37"/>
  <c r="AM37"/>
  <c r="AJ37"/>
  <c r="AG37"/>
  <c r="AD37"/>
  <c r="AA37"/>
  <c r="X37"/>
  <c r="U37"/>
  <c r="R37"/>
  <c r="O37"/>
  <c r="L37"/>
  <c r="H37"/>
  <c r="AS36"/>
  <c r="AQ36"/>
  <c r="AU36" s="1"/>
  <c r="AP36"/>
  <c r="AM36"/>
  <c r="AJ36"/>
  <c r="AG36"/>
  <c r="AD36"/>
  <c r="AA36"/>
  <c r="X36"/>
  <c r="U36"/>
  <c r="R36"/>
  <c r="O36"/>
  <c r="L36"/>
  <c r="H36"/>
  <c r="AS35"/>
  <c r="AQ35"/>
  <c r="AT35" s="1"/>
  <c r="AP35"/>
  <c r="AM35"/>
  <c r="AJ35"/>
  <c r="AG35"/>
  <c r="AD35"/>
  <c r="AA35"/>
  <c r="X35"/>
  <c r="U35"/>
  <c r="R35"/>
  <c r="O35"/>
  <c r="L35"/>
  <c r="H35"/>
  <c r="AS34"/>
  <c r="AQ34"/>
  <c r="AU34" s="1"/>
  <c r="AP34"/>
  <c r="AM34"/>
  <c r="AJ34"/>
  <c r="AG34"/>
  <c r="AD34"/>
  <c r="AA34"/>
  <c r="X34"/>
  <c r="U34"/>
  <c r="R34"/>
  <c r="O34"/>
  <c r="L34"/>
  <c r="H34"/>
  <c r="AS33"/>
  <c r="AQ33"/>
  <c r="AU33" s="1"/>
  <c r="AP33"/>
  <c r="AM33"/>
  <c r="AJ33"/>
  <c r="AG33"/>
  <c r="AD33"/>
  <c r="AA33"/>
  <c r="X33"/>
  <c r="U33"/>
  <c r="R33"/>
  <c r="O33"/>
  <c r="L33"/>
  <c r="H33"/>
  <c r="AS32"/>
  <c r="AQ32"/>
  <c r="AU32" s="1"/>
  <c r="L32"/>
  <c r="AS31"/>
  <c r="AQ31"/>
  <c r="AT31" s="1"/>
  <c r="AP31"/>
  <c r="AM31"/>
  <c r="AJ31"/>
  <c r="AG31"/>
  <c r="AD31"/>
  <c r="AA31"/>
  <c r="X31"/>
  <c r="U31"/>
  <c r="R31"/>
  <c r="O31"/>
  <c r="L31"/>
  <c r="H31"/>
  <c r="AS30"/>
  <c r="AQ30"/>
  <c r="AP30"/>
  <c r="AM30"/>
  <c r="AJ30"/>
  <c r="AG30"/>
  <c r="AD30"/>
  <c r="AA30"/>
  <c r="X30"/>
  <c r="U30"/>
  <c r="R30"/>
  <c r="O30"/>
  <c r="L30"/>
  <c r="H30"/>
  <c r="AU29"/>
  <c r="AS29"/>
  <c r="AQ29"/>
  <c r="AP29"/>
  <c r="AM29"/>
  <c r="AJ29"/>
  <c r="AG29"/>
  <c r="AD29"/>
  <c r="AA29"/>
  <c r="X29"/>
  <c r="U29"/>
  <c r="R29"/>
  <c r="O29"/>
  <c r="L29"/>
  <c r="H29"/>
  <c r="AS28"/>
  <c r="AQ28"/>
  <c r="AU28" s="1"/>
  <c r="AP28"/>
  <c r="AM28"/>
  <c r="AJ28"/>
  <c r="AG28"/>
  <c r="AD28"/>
  <c r="AA28"/>
  <c r="X28"/>
  <c r="U28"/>
  <c r="R28"/>
  <c r="O28"/>
  <c r="L28"/>
  <c r="H28"/>
  <c r="AS27"/>
  <c r="AQ27"/>
  <c r="AP27"/>
  <c r="AM27"/>
  <c r="AJ27"/>
  <c r="AG27"/>
  <c r="AD27"/>
  <c r="AA27"/>
  <c r="X27"/>
  <c r="U27"/>
  <c r="R27"/>
  <c r="O27"/>
  <c r="L27"/>
  <c r="H27"/>
  <c r="AS26"/>
  <c r="AQ26"/>
  <c r="AP26"/>
  <c r="AM26"/>
  <c r="AJ26"/>
  <c r="AG26"/>
  <c r="AD26"/>
  <c r="AA26"/>
  <c r="X26"/>
  <c r="U26"/>
  <c r="R26"/>
  <c r="O26"/>
  <c r="L26"/>
  <c r="H26"/>
  <c r="AS25"/>
  <c r="AQ25"/>
  <c r="AU25" s="1"/>
  <c r="AP25"/>
  <c r="AM25"/>
  <c r="AJ25"/>
  <c r="AG25"/>
  <c r="AD25"/>
  <c r="AA25"/>
  <c r="X25"/>
  <c r="U25"/>
  <c r="R25"/>
  <c r="O25"/>
  <c r="L25"/>
  <c r="H25"/>
  <c r="AS24"/>
  <c r="AQ24"/>
  <c r="AT24" s="1"/>
  <c r="AP24"/>
  <c r="AM24"/>
  <c r="AJ24"/>
  <c r="AG24"/>
  <c r="AD24"/>
  <c r="AA24"/>
  <c r="X24"/>
  <c r="U24"/>
  <c r="R24"/>
  <c r="O24"/>
  <c r="L24"/>
  <c r="H24"/>
  <c r="AS23"/>
  <c r="AQ23"/>
  <c r="AT23" s="1"/>
  <c r="AP23"/>
  <c r="AM23"/>
  <c r="AJ23"/>
  <c r="AG23"/>
  <c r="AD23"/>
  <c r="AA23"/>
  <c r="X23"/>
  <c r="U23"/>
  <c r="R23"/>
  <c r="O23"/>
  <c r="L23"/>
  <c r="H23"/>
  <c r="AU22"/>
  <c r="AS22"/>
  <c r="AQ22"/>
  <c r="L22"/>
  <c r="AS21"/>
  <c r="AQ21"/>
  <c r="AP21"/>
  <c r="AM21"/>
  <c r="AJ21"/>
  <c r="AG21"/>
  <c r="AD21"/>
  <c r="AA21"/>
  <c r="X21"/>
  <c r="U21"/>
  <c r="R21"/>
  <c r="O21"/>
  <c r="L21"/>
  <c r="H21"/>
  <c r="AS20"/>
  <c r="AQ20"/>
  <c r="AT20" s="1"/>
  <c r="AP20"/>
  <c r="AM20"/>
  <c r="AJ20"/>
  <c r="AG20"/>
  <c r="AD20"/>
  <c r="AA20"/>
  <c r="X20"/>
  <c r="U20"/>
  <c r="R20"/>
  <c r="O20"/>
  <c r="H20"/>
  <c r="AS19"/>
  <c r="AQ19"/>
  <c r="AT19" s="1"/>
  <c r="AP19"/>
  <c r="AM19"/>
  <c r="AJ19"/>
  <c r="AG19"/>
  <c r="AD19"/>
  <c r="AA19"/>
  <c r="X19"/>
  <c r="U19"/>
  <c r="R19"/>
  <c r="L19"/>
  <c r="H19"/>
  <c r="AS18"/>
  <c r="AQ18"/>
  <c r="AP18"/>
  <c r="AM18"/>
  <c r="AJ18"/>
  <c r="AG18"/>
  <c r="AD18"/>
  <c r="AA18"/>
  <c r="X18"/>
  <c r="U18"/>
  <c r="R18"/>
  <c r="O18"/>
  <c r="L18"/>
  <c r="H18"/>
  <c r="AS17"/>
  <c r="AQ17"/>
  <c r="AP17"/>
  <c r="AM17"/>
  <c r="AJ17"/>
  <c r="AG17"/>
  <c r="AD17"/>
  <c r="AA17"/>
  <c r="X17"/>
  <c r="U17"/>
  <c r="R17"/>
  <c r="L17"/>
  <c r="H17"/>
  <c r="AS16"/>
  <c r="AQ16"/>
  <c r="H16"/>
  <c r="AS15"/>
  <c r="AQ15"/>
  <c r="AP15"/>
  <c r="AM15"/>
  <c r="AJ15"/>
  <c r="AG15"/>
  <c r="AD15"/>
  <c r="AA15"/>
  <c r="X15"/>
  <c r="U15"/>
  <c r="R15"/>
  <c r="O15"/>
  <c r="H15"/>
  <c r="AS14"/>
  <c r="AQ14"/>
  <c r="AP14"/>
  <c r="AM14"/>
  <c r="AJ14"/>
  <c r="AG14"/>
  <c r="AD14"/>
  <c r="AA14"/>
  <c r="X14"/>
  <c r="U14"/>
  <c r="R14"/>
  <c r="O14"/>
  <c r="H14"/>
  <c r="AS13"/>
  <c r="AQ13"/>
  <c r="AU13" s="1"/>
  <c r="AP13"/>
  <c r="AM13"/>
  <c r="AJ13"/>
  <c r="AG13"/>
  <c r="AD13"/>
  <c r="AA13"/>
  <c r="X13"/>
  <c r="U13"/>
  <c r="R13"/>
  <c r="O13"/>
  <c r="H13"/>
  <c r="AS12"/>
  <c r="AQ12"/>
  <c r="AU12" s="1"/>
  <c r="AP12"/>
  <c r="AM12"/>
  <c r="AJ12"/>
  <c r="AG12"/>
  <c r="AD12"/>
  <c r="AA12"/>
  <c r="X12"/>
  <c r="U12"/>
  <c r="R12"/>
  <c r="H12"/>
  <c r="AS11"/>
  <c r="AQ11"/>
  <c r="AP11"/>
  <c r="AM11"/>
  <c r="AJ11"/>
  <c r="AG11"/>
  <c r="AD11"/>
  <c r="AA11"/>
  <c r="X11"/>
  <c r="U11"/>
  <c r="R11"/>
  <c r="H11"/>
  <c r="AS10"/>
  <c r="AQ10"/>
  <c r="AT10" s="1"/>
  <c r="AP10"/>
  <c r="AM10"/>
  <c r="AJ10"/>
  <c r="AG10"/>
  <c r="AD10"/>
  <c r="AA10"/>
  <c r="X10"/>
  <c r="U10"/>
  <c r="R10"/>
  <c r="H10"/>
  <c r="AS9"/>
  <c r="AQ9"/>
  <c r="AP9"/>
  <c r="AM9"/>
  <c r="AJ9"/>
  <c r="AG9"/>
  <c r="AD9"/>
  <c r="AA9"/>
  <c r="X9"/>
  <c r="U9"/>
  <c r="R9"/>
  <c r="H9"/>
  <c r="AS8"/>
  <c r="AQ8"/>
  <c r="AP8"/>
  <c r="AM8"/>
  <c r="AJ8"/>
  <c r="AG8"/>
  <c r="AD8"/>
  <c r="AA8"/>
  <c r="X8"/>
  <c r="U8"/>
  <c r="R8"/>
  <c r="H8"/>
  <c r="X30" i="7" l="1"/>
  <c r="AP30"/>
  <c r="AJ30"/>
  <c r="AM30"/>
  <c r="AS30"/>
  <c r="AT30" s="1"/>
  <c r="AA30"/>
  <c r="AG30"/>
  <c r="O43" i="6"/>
  <c r="AT13"/>
  <c r="AT14"/>
  <c r="AT16"/>
  <c r="AT18"/>
  <c r="AT27"/>
  <c r="AT30"/>
  <c r="AT36"/>
  <c r="AT37"/>
  <c r="AT8"/>
  <c r="AT15"/>
  <c r="AT21"/>
  <c r="AU23"/>
  <c r="AU35"/>
  <c r="AU8"/>
  <c r="AT9"/>
  <c r="AU10"/>
  <c r="AT11"/>
  <c r="AT17"/>
  <c r="AU18"/>
  <c r="AT22"/>
  <c r="AU24"/>
  <c r="AT26"/>
  <c r="AU27"/>
  <c r="AT29"/>
  <c r="AU31"/>
  <c r="AT32"/>
  <c r="AT33"/>
  <c r="AT34"/>
  <c r="AT40"/>
  <c r="AU14"/>
  <c r="AU19"/>
  <c r="AU39"/>
  <c r="AQ43"/>
  <c r="AU43" s="1"/>
  <c r="AT12"/>
  <c r="AT38"/>
  <c r="AU40"/>
  <c r="AT25"/>
  <c r="AT28"/>
  <c r="AU30"/>
  <c r="AT11" i="7"/>
  <c r="AT14"/>
  <c r="AT20"/>
  <c r="AT22"/>
  <c r="AT23"/>
  <c r="AT26"/>
  <c r="AT27"/>
  <c r="AT12"/>
  <c r="L30"/>
  <c r="R30"/>
  <c r="U30"/>
  <c r="AD30"/>
  <c r="AT13"/>
  <c r="AT15"/>
  <c r="AT17"/>
  <c r="AT19"/>
  <c r="AU20"/>
  <c r="AU21"/>
  <c r="AT25"/>
  <c r="H30"/>
  <c r="AT43" i="6"/>
  <c r="AU9"/>
  <c r="AU41"/>
  <c r="AU42"/>
  <c r="AU16"/>
  <c r="AU17"/>
  <c r="AU26"/>
  <c r="H43"/>
  <c r="AU11"/>
  <c r="AU15"/>
  <c r="AU20"/>
  <c r="AU21"/>
  <c r="F29" i="4"/>
  <c r="BC9" i="5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8"/>
  <c r="BA9"/>
  <c r="BA10"/>
  <c r="BD10" s="1"/>
  <c r="BA11"/>
  <c r="BD11" s="1"/>
  <c r="BA12"/>
  <c r="BE12" s="1"/>
  <c r="BA13"/>
  <c r="BA14"/>
  <c r="BD14" s="1"/>
  <c r="BA15"/>
  <c r="BD15" s="1"/>
  <c r="BA16"/>
  <c r="BE16" s="1"/>
  <c r="BA17"/>
  <c r="BE17" s="1"/>
  <c r="BA18"/>
  <c r="BD18" s="1"/>
  <c r="BA19"/>
  <c r="BD19" s="1"/>
  <c r="BA20"/>
  <c r="BD20" s="1"/>
  <c r="BA21"/>
  <c r="BE21" s="1"/>
  <c r="BA22"/>
  <c r="BE22" s="1"/>
  <c r="BA23"/>
  <c r="BD23" s="1"/>
  <c r="BA24"/>
  <c r="BD24" s="1"/>
  <c r="BA25"/>
  <c r="BA26"/>
  <c r="BE26" s="1"/>
  <c r="BA27"/>
  <c r="BD27" s="1"/>
  <c r="BA28"/>
  <c r="BD28" s="1"/>
  <c r="BA29"/>
  <c r="BE29" s="1"/>
  <c r="BA30"/>
  <c r="BD30" s="1"/>
  <c r="BA31"/>
  <c r="BD31" s="1"/>
  <c r="BA32"/>
  <c r="BE32" s="1"/>
  <c r="BA33"/>
  <c r="BA34"/>
  <c r="BD34" s="1"/>
  <c r="BA35"/>
  <c r="BD35" s="1"/>
  <c r="BA36"/>
  <c r="BE36" s="1"/>
  <c r="BA37"/>
  <c r="BA38"/>
  <c r="BD38" s="1"/>
  <c r="BA39"/>
  <c r="BD39" s="1"/>
  <c r="BA40"/>
  <c r="BE40" s="1"/>
  <c r="BA41"/>
  <c r="BD41" s="1"/>
  <c r="BA42"/>
  <c r="BD42" s="1"/>
  <c r="BA43"/>
  <c r="BD43" s="1"/>
  <c r="BA44"/>
  <c r="BE44" s="1"/>
  <c r="BA45"/>
  <c r="BD45" s="1"/>
  <c r="BA46"/>
  <c r="BD46" s="1"/>
  <c r="BA47"/>
  <c r="BD47" s="1"/>
  <c r="BA48"/>
  <c r="BE48" s="1"/>
  <c r="BA8"/>
  <c r="AS9" i="4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8"/>
  <c r="AQ28"/>
  <c r="AU28" s="1"/>
  <c r="AQ9"/>
  <c r="AT9" s="1"/>
  <c r="AQ10"/>
  <c r="AU10" s="1"/>
  <c r="AQ11"/>
  <c r="AQ12"/>
  <c r="AT12" s="1"/>
  <c r="AQ13"/>
  <c r="AT13" s="1"/>
  <c r="AQ14"/>
  <c r="AU14" s="1"/>
  <c r="AQ15"/>
  <c r="AQ16"/>
  <c r="AT16" s="1"/>
  <c r="AQ17"/>
  <c r="AT17" s="1"/>
  <c r="AQ18"/>
  <c r="AQ19"/>
  <c r="AQ20"/>
  <c r="AQ21"/>
  <c r="AT21" s="1"/>
  <c r="AQ22"/>
  <c r="AQ23"/>
  <c r="AU23" s="1"/>
  <c r="AQ24"/>
  <c r="AU24" s="1"/>
  <c r="AQ25"/>
  <c r="AU25" s="1"/>
  <c r="AQ26"/>
  <c r="AU26" s="1"/>
  <c r="AQ27"/>
  <c r="AQ8"/>
  <c r="AU8" s="1"/>
  <c r="R11" i="1"/>
  <c r="K11"/>
  <c r="AT9" i="2"/>
  <c r="AT10"/>
  <c r="AT11"/>
  <c r="AT12"/>
  <c r="AT13"/>
  <c r="AT14"/>
  <c r="AT15"/>
  <c r="AT16"/>
  <c r="AT17"/>
  <c r="AT18"/>
  <c r="AT19"/>
  <c r="AT20"/>
  <c r="AT21"/>
  <c r="AT8"/>
  <c r="AT22" i="4" l="1"/>
  <c r="AT18"/>
  <c r="BD8" i="5"/>
  <c r="BD37"/>
  <c r="BD33"/>
  <c r="BD25"/>
  <c r="BD13"/>
  <c r="BD9"/>
  <c r="BD48"/>
  <c r="BD44"/>
  <c r="BD40"/>
  <c r="BD36"/>
  <c r="BD32"/>
  <c r="BD26"/>
  <c r="BD21"/>
  <c r="BD16"/>
  <c r="BD12"/>
  <c r="BE8"/>
  <c r="BE45"/>
  <c r="BE41"/>
  <c r="BE37"/>
  <c r="BE33"/>
  <c r="BE27"/>
  <c r="BE23"/>
  <c r="BE18"/>
  <c r="BE13"/>
  <c r="BE9"/>
  <c r="BE46"/>
  <c r="BE42"/>
  <c r="BE38"/>
  <c r="BE34"/>
  <c r="BE30"/>
  <c r="BE24"/>
  <c r="BE19"/>
  <c r="BE14"/>
  <c r="BE10"/>
  <c r="BE47"/>
  <c r="BE43"/>
  <c r="BE39"/>
  <c r="BE35"/>
  <c r="BE31"/>
  <c r="BE25"/>
  <c r="BE20"/>
  <c r="BE15"/>
  <c r="BE11"/>
  <c r="AT28" i="4"/>
  <c r="AT27"/>
  <c r="AT15"/>
  <c r="AT11"/>
  <c r="AU11"/>
  <c r="AU15"/>
  <c r="AT23"/>
  <c r="AT8"/>
  <c r="AT10"/>
  <c r="AU21"/>
  <c r="AT19"/>
  <c r="AT26"/>
  <c r="AU27"/>
  <c r="AU22"/>
  <c r="AU16"/>
  <c r="AU12"/>
  <c r="AT25"/>
  <c r="AT14"/>
  <c r="AT20"/>
  <c r="AU17"/>
  <c r="AU13"/>
  <c r="AU9"/>
  <c r="AU18"/>
  <c r="BE28" i="5"/>
  <c r="BD29"/>
  <c r="BD22"/>
  <c r="BD17"/>
  <c r="AT24" i="4"/>
  <c r="AU20"/>
  <c r="AU19"/>
  <c r="G49" i="5" l="1"/>
  <c r="H35"/>
  <c r="H21"/>
  <c r="P21"/>
  <c r="T21"/>
  <c r="X21"/>
  <c r="AB21"/>
  <c r="AF21"/>
  <c r="AJ21"/>
  <c r="AN21"/>
  <c r="AR21"/>
  <c r="AV21"/>
  <c r="AZ21"/>
  <c r="AY49" l="1"/>
  <c r="AW49"/>
  <c r="AU49"/>
  <c r="AS49"/>
  <c r="AQ49"/>
  <c r="AO49"/>
  <c r="AM49"/>
  <c r="AK49"/>
  <c r="AI49"/>
  <c r="AG49"/>
  <c r="AE49"/>
  <c r="AC49"/>
  <c r="AA49"/>
  <c r="Y49"/>
  <c r="W49"/>
  <c r="U49"/>
  <c r="S49"/>
  <c r="Q49"/>
  <c r="O49"/>
  <c r="M49"/>
  <c r="K49"/>
  <c r="BC49" s="1"/>
  <c r="I49"/>
  <c r="BA49" s="1"/>
  <c r="E49"/>
  <c r="AZ48"/>
  <c r="AV48"/>
  <c r="AR48"/>
  <c r="AN48"/>
  <c r="AJ48"/>
  <c r="AF48"/>
  <c r="AB48"/>
  <c r="X48"/>
  <c r="T48"/>
  <c r="P48"/>
  <c r="H48"/>
  <c r="AZ47"/>
  <c r="AV47"/>
  <c r="AR47"/>
  <c r="AN47"/>
  <c r="AJ47"/>
  <c r="AF47"/>
  <c r="AB47"/>
  <c r="X47"/>
  <c r="T47"/>
  <c r="P47"/>
  <c r="H47"/>
  <c r="AZ46"/>
  <c r="AV46"/>
  <c r="AR46"/>
  <c r="AN46"/>
  <c r="AJ46"/>
  <c r="AF46"/>
  <c r="AB46"/>
  <c r="X46"/>
  <c r="T46"/>
  <c r="P46"/>
  <c r="H46"/>
  <c r="AZ45"/>
  <c r="AV45"/>
  <c r="AR45"/>
  <c r="AN45"/>
  <c r="AJ45"/>
  <c r="AF45"/>
  <c r="AB45"/>
  <c r="X45"/>
  <c r="T45"/>
  <c r="P45"/>
  <c r="H45"/>
  <c r="AZ44"/>
  <c r="AV44"/>
  <c r="AR44"/>
  <c r="AN44"/>
  <c r="AJ44"/>
  <c r="AF44"/>
  <c r="AB44"/>
  <c r="X44"/>
  <c r="T44"/>
  <c r="P44"/>
  <c r="H44"/>
  <c r="AZ43"/>
  <c r="AV43"/>
  <c r="AR43"/>
  <c r="AN43"/>
  <c r="AJ43"/>
  <c r="AF43"/>
  <c r="AB43"/>
  <c r="X43"/>
  <c r="T43"/>
  <c r="P43"/>
  <c r="H43"/>
  <c r="AZ42"/>
  <c r="AV42"/>
  <c r="AR42"/>
  <c r="AN42"/>
  <c r="AJ42"/>
  <c r="AF42"/>
  <c r="AB42"/>
  <c r="X42"/>
  <c r="T42"/>
  <c r="P42"/>
  <c r="H42"/>
  <c r="AZ41"/>
  <c r="AV41"/>
  <c r="AR41"/>
  <c r="AN41"/>
  <c r="AJ41"/>
  <c r="AF41"/>
  <c r="AB41"/>
  <c r="X41"/>
  <c r="T41"/>
  <c r="P41"/>
  <c r="H41"/>
  <c r="AZ40"/>
  <c r="AV40"/>
  <c r="AR40"/>
  <c r="AN40"/>
  <c r="AJ40"/>
  <c r="AF40"/>
  <c r="AB40"/>
  <c r="X40"/>
  <c r="T40"/>
  <c r="P40"/>
  <c r="H40"/>
  <c r="AZ39"/>
  <c r="AV39"/>
  <c r="AR39"/>
  <c r="AN39"/>
  <c r="AJ39"/>
  <c r="AF39"/>
  <c r="AB39"/>
  <c r="X39"/>
  <c r="T39"/>
  <c r="P39"/>
  <c r="H39"/>
  <c r="AZ38"/>
  <c r="AV38"/>
  <c r="AR38"/>
  <c r="AN38"/>
  <c r="AJ38"/>
  <c r="AF38"/>
  <c r="AB38"/>
  <c r="X38"/>
  <c r="T38"/>
  <c r="P38"/>
  <c r="H38"/>
  <c r="AZ37"/>
  <c r="AV37"/>
  <c r="AR37"/>
  <c r="AN37"/>
  <c r="AJ37"/>
  <c r="AF37"/>
  <c r="AB37"/>
  <c r="X37"/>
  <c r="T37"/>
  <c r="P37"/>
  <c r="H37"/>
  <c r="AZ36"/>
  <c r="AV36"/>
  <c r="AR36"/>
  <c r="AN36"/>
  <c r="AJ36"/>
  <c r="AF36"/>
  <c r="AB36"/>
  <c r="X36"/>
  <c r="T36"/>
  <c r="P36"/>
  <c r="H36"/>
  <c r="AZ35"/>
  <c r="AV35"/>
  <c r="AR35"/>
  <c r="AN35"/>
  <c r="AJ35"/>
  <c r="AF35"/>
  <c r="AB35"/>
  <c r="X35"/>
  <c r="T35"/>
  <c r="P35"/>
  <c r="AZ34"/>
  <c r="AV34"/>
  <c r="AR34"/>
  <c r="AN34"/>
  <c r="AJ34"/>
  <c r="AF34"/>
  <c r="AB34"/>
  <c r="X34"/>
  <c r="T34"/>
  <c r="P34"/>
  <c r="H34"/>
  <c r="AZ33"/>
  <c r="AV33"/>
  <c r="AR33"/>
  <c r="AN33"/>
  <c r="AJ33"/>
  <c r="AF33"/>
  <c r="AB33"/>
  <c r="X33"/>
  <c r="T33"/>
  <c r="P33"/>
  <c r="H33"/>
  <c r="AZ32"/>
  <c r="AV32"/>
  <c r="AR32"/>
  <c r="AN32"/>
  <c r="AJ32"/>
  <c r="AF32"/>
  <c r="AB32"/>
  <c r="X32"/>
  <c r="T32"/>
  <c r="P32"/>
  <c r="H32"/>
  <c r="AZ31"/>
  <c r="AV31"/>
  <c r="AR31"/>
  <c r="AN31"/>
  <c r="AJ31"/>
  <c r="AF31"/>
  <c r="AB31"/>
  <c r="X31"/>
  <c r="T31"/>
  <c r="P31"/>
  <c r="H31"/>
  <c r="AZ30"/>
  <c r="AV30"/>
  <c r="AR30"/>
  <c r="AN30"/>
  <c r="AJ30"/>
  <c r="AF30"/>
  <c r="AB30"/>
  <c r="X30"/>
  <c r="T30"/>
  <c r="P30"/>
  <c r="H30"/>
  <c r="AZ29"/>
  <c r="AV29"/>
  <c r="AR29"/>
  <c r="AN29"/>
  <c r="AJ29"/>
  <c r="AF29"/>
  <c r="AB29"/>
  <c r="X29"/>
  <c r="T29"/>
  <c r="P29"/>
  <c r="H29"/>
  <c r="AZ28"/>
  <c r="AV28"/>
  <c r="AR28"/>
  <c r="AN28"/>
  <c r="AJ28"/>
  <c r="AF28"/>
  <c r="AB28"/>
  <c r="X28"/>
  <c r="T28"/>
  <c r="P28"/>
  <c r="L28"/>
  <c r="H28"/>
  <c r="AZ27"/>
  <c r="AV27"/>
  <c r="AR27"/>
  <c r="AN27"/>
  <c r="AJ27"/>
  <c r="AF27"/>
  <c r="AB27"/>
  <c r="X27"/>
  <c r="T27"/>
  <c r="P27"/>
  <c r="H27"/>
  <c r="AZ26"/>
  <c r="AV26"/>
  <c r="AR26"/>
  <c r="AN26"/>
  <c r="AJ26"/>
  <c r="AF26"/>
  <c r="AB26"/>
  <c r="X26"/>
  <c r="T26"/>
  <c r="P26"/>
  <c r="H26"/>
  <c r="AZ25"/>
  <c r="AV25"/>
  <c r="AR25"/>
  <c r="AN25"/>
  <c r="AJ25"/>
  <c r="AF25"/>
  <c r="AB25"/>
  <c r="X25"/>
  <c r="T25"/>
  <c r="P25"/>
  <c r="H25"/>
  <c r="AZ24"/>
  <c r="AV24"/>
  <c r="AR24"/>
  <c r="AN24"/>
  <c r="AJ24"/>
  <c r="AF24"/>
  <c r="AB24"/>
  <c r="X24"/>
  <c r="T24"/>
  <c r="P24"/>
  <c r="H24"/>
  <c r="AZ23"/>
  <c r="AV23"/>
  <c r="AR23"/>
  <c r="AN23"/>
  <c r="AJ23"/>
  <c r="AF23"/>
  <c r="AB23"/>
  <c r="X23"/>
  <c r="T23"/>
  <c r="P23"/>
  <c r="H23"/>
  <c r="AZ22"/>
  <c r="AV22"/>
  <c r="AR22"/>
  <c r="AN22"/>
  <c r="AJ22"/>
  <c r="AF22"/>
  <c r="AB22"/>
  <c r="X22"/>
  <c r="T22"/>
  <c r="P22"/>
  <c r="L22"/>
  <c r="H22"/>
  <c r="AZ20"/>
  <c r="AV20"/>
  <c r="AR20"/>
  <c r="AN20"/>
  <c r="AJ20"/>
  <c r="AF20"/>
  <c r="AB20"/>
  <c r="X20"/>
  <c r="T20"/>
  <c r="P20"/>
  <c r="H20"/>
  <c r="AZ19"/>
  <c r="AV19"/>
  <c r="AR19"/>
  <c r="AN19"/>
  <c r="AJ19"/>
  <c r="AF19"/>
  <c r="AB19"/>
  <c r="X19"/>
  <c r="T19"/>
  <c r="P19"/>
  <c r="H19"/>
  <c r="AZ18"/>
  <c r="AV18"/>
  <c r="AR18"/>
  <c r="AN18"/>
  <c r="AJ18"/>
  <c r="AF18"/>
  <c r="AB18"/>
  <c r="X18"/>
  <c r="T18"/>
  <c r="P18"/>
  <c r="H18"/>
  <c r="AZ17"/>
  <c r="AV17"/>
  <c r="AR17"/>
  <c r="AN17"/>
  <c r="AJ17"/>
  <c r="AF17"/>
  <c r="AB17"/>
  <c r="X17"/>
  <c r="T17"/>
  <c r="P17"/>
  <c r="L17"/>
  <c r="H17"/>
  <c r="AZ16"/>
  <c r="AV16"/>
  <c r="AR16"/>
  <c r="AN16"/>
  <c r="AJ16"/>
  <c r="AF16"/>
  <c r="AB16"/>
  <c r="X16"/>
  <c r="T16"/>
  <c r="P16"/>
  <c r="H16"/>
  <c r="AZ15"/>
  <c r="AV15"/>
  <c r="AR15"/>
  <c r="AN15"/>
  <c r="AJ15"/>
  <c r="AF15"/>
  <c r="AB15"/>
  <c r="X15"/>
  <c r="T15"/>
  <c r="P15"/>
  <c r="H15"/>
  <c r="AZ14"/>
  <c r="AV14"/>
  <c r="AR14"/>
  <c r="AN14"/>
  <c r="AJ14"/>
  <c r="AF14"/>
  <c r="AB14"/>
  <c r="X14"/>
  <c r="T14"/>
  <c r="P14"/>
  <c r="H14"/>
  <c r="AZ13"/>
  <c r="AV13"/>
  <c r="AR13"/>
  <c r="AN13"/>
  <c r="AJ13"/>
  <c r="AF13"/>
  <c r="AB13"/>
  <c r="X13"/>
  <c r="T13"/>
  <c r="P13"/>
  <c r="H13"/>
  <c r="AZ12"/>
  <c r="AV12"/>
  <c r="AR12"/>
  <c r="AN12"/>
  <c r="AJ12"/>
  <c r="AF12"/>
  <c r="AB12"/>
  <c r="X12"/>
  <c r="T12"/>
  <c r="P12"/>
  <c r="H12"/>
  <c r="AZ11"/>
  <c r="AV11"/>
  <c r="AR11"/>
  <c r="AN11"/>
  <c r="AJ11"/>
  <c r="AF11"/>
  <c r="AB11"/>
  <c r="X11"/>
  <c r="T11"/>
  <c r="P11"/>
  <c r="H11"/>
  <c r="AZ10"/>
  <c r="AV10"/>
  <c r="AR10"/>
  <c r="AN10"/>
  <c r="AJ10"/>
  <c r="AF10"/>
  <c r="AB10"/>
  <c r="X10"/>
  <c r="T10"/>
  <c r="P10"/>
  <c r="H10"/>
  <c r="AZ9"/>
  <c r="AV9"/>
  <c r="AR9"/>
  <c r="AN9"/>
  <c r="AJ9"/>
  <c r="AF9"/>
  <c r="AB9"/>
  <c r="X9"/>
  <c r="T9"/>
  <c r="P9"/>
  <c r="H9"/>
  <c r="AZ8"/>
  <c r="AV8"/>
  <c r="AR8"/>
  <c r="AN8"/>
  <c r="AJ8"/>
  <c r="AF8"/>
  <c r="AB8"/>
  <c r="X8"/>
  <c r="T8"/>
  <c r="P8"/>
  <c r="H8"/>
  <c r="AO29" i="4"/>
  <c r="AN29"/>
  <c r="AL29"/>
  <c r="AK29"/>
  <c r="AI29"/>
  <c r="AH29"/>
  <c r="AF29"/>
  <c r="AE29"/>
  <c r="AC29"/>
  <c r="AB29"/>
  <c r="Z29"/>
  <c r="Y29"/>
  <c r="W29"/>
  <c r="V29"/>
  <c r="T29"/>
  <c r="S29"/>
  <c r="Q29"/>
  <c r="P29"/>
  <c r="N29"/>
  <c r="M29"/>
  <c r="K29"/>
  <c r="H29"/>
  <c r="E29"/>
  <c r="AP28"/>
  <c r="AM28"/>
  <c r="AJ28"/>
  <c r="AG28"/>
  <c r="AD28"/>
  <c r="AA28"/>
  <c r="X28"/>
  <c r="U28"/>
  <c r="R28"/>
  <c r="O28"/>
  <c r="AP27"/>
  <c r="AM27"/>
  <c r="AJ27"/>
  <c r="AG27"/>
  <c r="AD27"/>
  <c r="AA27"/>
  <c r="X27"/>
  <c r="U27"/>
  <c r="R27"/>
  <c r="O27"/>
  <c r="AP26"/>
  <c r="AM26"/>
  <c r="AJ26"/>
  <c r="AG26"/>
  <c r="AD26"/>
  <c r="AA26"/>
  <c r="X26"/>
  <c r="U26"/>
  <c r="R26"/>
  <c r="O26"/>
  <c r="AP24"/>
  <c r="AM24"/>
  <c r="AJ24"/>
  <c r="AG24"/>
  <c r="AD24"/>
  <c r="AA24"/>
  <c r="X24"/>
  <c r="U24"/>
  <c r="R24"/>
  <c r="O24"/>
  <c r="G24"/>
  <c r="AP23"/>
  <c r="AM23"/>
  <c r="AJ23"/>
  <c r="AG23"/>
  <c r="AD23"/>
  <c r="AA23"/>
  <c r="X23"/>
  <c r="U23"/>
  <c r="R23"/>
  <c r="O23"/>
  <c r="AP22"/>
  <c r="AM22"/>
  <c r="AJ22"/>
  <c r="AG22"/>
  <c r="AD22"/>
  <c r="AA22"/>
  <c r="X22"/>
  <c r="U22"/>
  <c r="R22"/>
  <c r="O22"/>
  <c r="AP21"/>
  <c r="AM21"/>
  <c r="AJ21"/>
  <c r="AG21"/>
  <c r="AD21"/>
  <c r="AA21"/>
  <c r="X21"/>
  <c r="U21"/>
  <c r="R21"/>
  <c r="O21"/>
  <c r="AP20"/>
  <c r="AM20"/>
  <c r="AJ20"/>
  <c r="AG20"/>
  <c r="AD20"/>
  <c r="AA20"/>
  <c r="X20"/>
  <c r="U20"/>
  <c r="R20"/>
  <c r="O20"/>
  <c r="L20"/>
  <c r="G20"/>
  <c r="AP19"/>
  <c r="AM19"/>
  <c r="AJ19"/>
  <c r="AG19"/>
  <c r="AD19"/>
  <c r="AA19"/>
  <c r="X19"/>
  <c r="U19"/>
  <c r="R19"/>
  <c r="O19"/>
  <c r="G19"/>
  <c r="AP18"/>
  <c r="AM18"/>
  <c r="AJ18"/>
  <c r="AG18"/>
  <c r="AD18"/>
  <c r="AA18"/>
  <c r="X18"/>
  <c r="U18"/>
  <c r="R18"/>
  <c r="O18"/>
  <c r="AP17"/>
  <c r="AM17"/>
  <c r="AJ17"/>
  <c r="AG17"/>
  <c r="AD17"/>
  <c r="AA17"/>
  <c r="X17"/>
  <c r="U17"/>
  <c r="R17"/>
  <c r="O17"/>
  <c r="AP16"/>
  <c r="AM16"/>
  <c r="AJ16"/>
  <c r="AG16"/>
  <c r="AD16"/>
  <c r="AA16"/>
  <c r="X16"/>
  <c r="U16"/>
  <c r="R16"/>
  <c r="O16"/>
  <c r="AP15"/>
  <c r="AM15"/>
  <c r="AJ15"/>
  <c r="AG15"/>
  <c r="AD15"/>
  <c r="AA15"/>
  <c r="X15"/>
  <c r="U15"/>
  <c r="R15"/>
  <c r="O15"/>
  <c r="AP14"/>
  <c r="AM14"/>
  <c r="AJ14"/>
  <c r="AG14"/>
  <c r="AD14"/>
  <c r="AA14"/>
  <c r="X14"/>
  <c r="U14"/>
  <c r="R14"/>
  <c r="O14"/>
  <c r="AP13"/>
  <c r="AM13"/>
  <c r="AJ13"/>
  <c r="AG13"/>
  <c r="AD13"/>
  <c r="AA13"/>
  <c r="X13"/>
  <c r="U13"/>
  <c r="R13"/>
  <c r="O13"/>
  <c r="AP12"/>
  <c r="AM12"/>
  <c r="AJ12"/>
  <c r="AG12"/>
  <c r="AD12"/>
  <c r="AA12"/>
  <c r="X12"/>
  <c r="U12"/>
  <c r="R12"/>
  <c r="O12"/>
  <c r="AP11"/>
  <c r="AM11"/>
  <c r="AJ11"/>
  <c r="AG11"/>
  <c r="AD11"/>
  <c r="AA11"/>
  <c r="X11"/>
  <c r="U11"/>
  <c r="R11"/>
  <c r="O11"/>
  <c r="G11"/>
  <c r="AP10"/>
  <c r="AM10"/>
  <c r="AJ10"/>
  <c r="AG10"/>
  <c r="AD10"/>
  <c r="AA10"/>
  <c r="X10"/>
  <c r="U10"/>
  <c r="R10"/>
  <c r="O10"/>
  <c r="AP9"/>
  <c r="AM9"/>
  <c r="AJ9"/>
  <c r="AG9"/>
  <c r="AD9"/>
  <c r="AA9"/>
  <c r="X9"/>
  <c r="U9"/>
  <c r="R9"/>
  <c r="O9"/>
  <c r="AP8"/>
  <c r="AM8"/>
  <c r="AJ8"/>
  <c r="AG8"/>
  <c r="AD8"/>
  <c r="AA8"/>
  <c r="X8"/>
  <c r="U8"/>
  <c r="R8"/>
  <c r="O8"/>
  <c r="H15" i="2"/>
  <c r="R15"/>
  <c r="U15"/>
  <c r="X15"/>
  <c r="AA15"/>
  <c r="AD15"/>
  <c r="AG15"/>
  <c r="AJ15"/>
  <c r="AM15"/>
  <c r="AP15"/>
  <c r="AO22"/>
  <c r="AN22"/>
  <c r="AP22" s="1"/>
  <c r="AL22"/>
  <c r="AK22"/>
  <c r="AI22"/>
  <c r="AH22"/>
  <c r="AJ22" s="1"/>
  <c r="AF22"/>
  <c r="AE22"/>
  <c r="AC22"/>
  <c r="AB22"/>
  <c r="Z22"/>
  <c r="Y22"/>
  <c r="W22"/>
  <c r="V22"/>
  <c r="T22"/>
  <c r="S22"/>
  <c r="Q22"/>
  <c r="P22"/>
  <c r="N22"/>
  <c r="AS22" s="1"/>
  <c r="AT22" s="1"/>
  <c r="M22"/>
  <c r="K22"/>
  <c r="I22"/>
  <c r="G22"/>
  <c r="E22"/>
  <c r="AP21"/>
  <c r="AM21"/>
  <c r="AJ21"/>
  <c r="AG21"/>
  <c r="AD21"/>
  <c r="AA21"/>
  <c r="X21"/>
  <c r="U21"/>
  <c r="R21"/>
  <c r="H21"/>
  <c r="AP20"/>
  <c r="AM20"/>
  <c r="AJ20"/>
  <c r="AG20"/>
  <c r="AD20"/>
  <c r="AA20"/>
  <c r="X20"/>
  <c r="U20"/>
  <c r="R20"/>
  <c r="H20"/>
  <c r="AP19"/>
  <c r="AM19"/>
  <c r="AJ19"/>
  <c r="AG19"/>
  <c r="AD19"/>
  <c r="AA19"/>
  <c r="X19"/>
  <c r="U19"/>
  <c r="R19"/>
  <c r="H19"/>
  <c r="AP18"/>
  <c r="AM18"/>
  <c r="AJ18"/>
  <c r="AG18"/>
  <c r="AD18"/>
  <c r="AA18"/>
  <c r="X18"/>
  <c r="U18"/>
  <c r="R18"/>
  <c r="H18"/>
  <c r="AP17"/>
  <c r="AM17"/>
  <c r="AJ17"/>
  <c r="AG17"/>
  <c r="AD17"/>
  <c r="AA17"/>
  <c r="X17"/>
  <c r="U17"/>
  <c r="R17"/>
  <c r="H17"/>
  <c r="AP16"/>
  <c r="AM16"/>
  <c r="AJ16"/>
  <c r="AG16"/>
  <c r="AD16"/>
  <c r="AA16"/>
  <c r="X16"/>
  <c r="U16"/>
  <c r="R16"/>
  <c r="H16"/>
  <c r="AP14"/>
  <c r="AM14"/>
  <c r="AJ14"/>
  <c r="AG14"/>
  <c r="AD14"/>
  <c r="AA14"/>
  <c r="X14"/>
  <c r="U14"/>
  <c r="R14"/>
  <c r="H14"/>
  <c r="AP13"/>
  <c r="AM13"/>
  <c r="AJ13"/>
  <c r="AG13"/>
  <c r="AD13"/>
  <c r="AA13"/>
  <c r="X13"/>
  <c r="U13"/>
  <c r="R13"/>
  <c r="H13"/>
  <c r="AP12"/>
  <c r="AM12"/>
  <c r="AJ12"/>
  <c r="AG12"/>
  <c r="AD12"/>
  <c r="AA12"/>
  <c r="X12"/>
  <c r="U12"/>
  <c r="R12"/>
  <c r="H12"/>
  <c r="AP11"/>
  <c r="AM11"/>
  <c r="AJ11"/>
  <c r="AG11"/>
  <c r="AD11"/>
  <c r="AA11"/>
  <c r="X11"/>
  <c r="U11"/>
  <c r="R11"/>
  <c r="H11"/>
  <c r="AP10"/>
  <c r="AM10"/>
  <c r="AJ10"/>
  <c r="AG10"/>
  <c r="AD10"/>
  <c r="AA10"/>
  <c r="X10"/>
  <c r="U10"/>
  <c r="R10"/>
  <c r="H10"/>
  <c r="AP9"/>
  <c r="AM9"/>
  <c r="AJ9"/>
  <c r="AG9"/>
  <c r="AD9"/>
  <c r="AA9"/>
  <c r="X9"/>
  <c r="U9"/>
  <c r="R9"/>
  <c r="H9"/>
  <c r="AP8"/>
  <c r="AM8"/>
  <c r="AJ8"/>
  <c r="AG8"/>
  <c r="AD8"/>
  <c r="AA8"/>
  <c r="X8"/>
  <c r="U8"/>
  <c r="R8"/>
  <c r="H8"/>
  <c r="AW11" i="1"/>
  <c r="AU11"/>
  <c r="AS11"/>
  <c r="AV11" s="1"/>
  <c r="AQ11"/>
  <c r="AO11"/>
  <c r="AM11"/>
  <c r="AK11"/>
  <c r="AN11" s="1"/>
  <c r="AI11"/>
  <c r="AF11"/>
  <c r="AJ11" s="1"/>
  <c r="AD11"/>
  <c r="AB11"/>
  <c r="Z11"/>
  <c r="X11"/>
  <c r="V11"/>
  <c r="T11"/>
  <c r="W11" s="1"/>
  <c r="P11"/>
  <c r="S11" s="1"/>
  <c r="N11"/>
  <c r="M11"/>
  <c r="I11"/>
  <c r="G11"/>
  <c r="E11"/>
  <c r="AY10"/>
  <c r="AV10"/>
  <c r="AR10"/>
  <c r="AN10"/>
  <c r="AJ10"/>
  <c r="AE10"/>
  <c r="AA10"/>
  <c r="W10"/>
  <c r="S10"/>
  <c r="H10"/>
  <c r="AY9"/>
  <c r="AV9"/>
  <c r="AR9"/>
  <c r="AN9"/>
  <c r="AJ9"/>
  <c r="AE9"/>
  <c r="AA9"/>
  <c r="W9"/>
  <c r="S9"/>
  <c r="H9"/>
  <c r="BB8"/>
  <c r="AZ8"/>
  <c r="AY8"/>
  <c r="AV8"/>
  <c r="AR8"/>
  <c r="AN8"/>
  <c r="AJ8"/>
  <c r="AE8"/>
  <c r="AA8"/>
  <c r="W8"/>
  <c r="S8"/>
  <c r="O8"/>
  <c r="L8"/>
  <c r="H8"/>
  <c r="BC11" l="1"/>
  <c r="O29" i="4"/>
  <c r="U29"/>
  <c r="AA29"/>
  <c r="AG29"/>
  <c r="AM29"/>
  <c r="BD49" i="5"/>
  <c r="BE49"/>
  <c r="R29" i="4"/>
  <c r="X29"/>
  <c r="AD29"/>
  <c r="AJ29"/>
  <c r="AP29"/>
  <c r="AS29"/>
  <c r="AQ29"/>
  <c r="L29"/>
  <c r="O11" i="1"/>
  <c r="BC8"/>
  <c r="AE11"/>
  <c r="AR11"/>
  <c r="AY11"/>
  <c r="BC9"/>
  <c r="AA11"/>
  <c r="L49" i="5"/>
  <c r="T49"/>
  <c r="AB49"/>
  <c r="AJ49"/>
  <c r="AR49"/>
  <c r="AZ49"/>
  <c r="H49"/>
  <c r="P49"/>
  <c r="X49"/>
  <c r="AF49"/>
  <c r="AN49"/>
  <c r="AV49"/>
  <c r="G29" i="4"/>
  <c r="L11" i="1"/>
  <c r="H11"/>
  <c r="BC10"/>
  <c r="L22" i="2"/>
  <c r="AD22"/>
  <c r="AM22"/>
  <c r="R22"/>
  <c r="X22"/>
  <c r="O22"/>
  <c r="U22"/>
  <c r="AA22"/>
  <c r="AG22"/>
  <c r="H22"/>
  <c r="BD8" i="1"/>
  <c r="AT29" i="4" l="1"/>
  <c r="AU29"/>
</calcChain>
</file>

<file path=xl/comments1.xml><?xml version="1.0" encoding="utf-8"?>
<comments xmlns="http://schemas.openxmlformats.org/spreadsheetml/2006/main">
  <authors>
    <author>JOANNA</author>
  </authors>
  <commentList>
    <comment ref="BE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ACTUAL PER BRANCH/TOTAL ACTUAL</t>
        </r>
      </text>
    </comment>
    <comment ref="BF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SET TARGET PER MONTH*MANUALLY TO PERCENTAGE RATIO PER BRANCH</t>
        </r>
      </text>
    </comment>
  </commentList>
</comments>
</file>

<file path=xl/sharedStrings.xml><?xml version="1.0" encoding="utf-8"?>
<sst xmlns="http://schemas.openxmlformats.org/spreadsheetml/2006/main" count="1311" uniqueCount="298">
  <si>
    <t>SALES DEPARTMENT</t>
  </si>
  <si>
    <t>SALES PM MANAGEMENT TEAM</t>
  </si>
  <si>
    <t>DEALER/ BRANCH</t>
  </si>
  <si>
    <t>PM NAME</t>
  </si>
  <si>
    <t>DATE HIRED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</si>
  <si>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</si>
  <si>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</si>
  <si>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</si>
  <si>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</si>
  <si>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</si>
  <si>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</si>
  <si>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</si>
  <si>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</si>
  <si>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</si>
  <si>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</si>
  <si>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</si>
  <si>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</si>
  <si>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 TOTAL SALES</t>
  </si>
  <si>
    <t>MONTHLY AVERAGE</t>
  </si>
  <si>
    <t xml:space="preserve">PERCENTAGE </t>
  </si>
  <si>
    <t xml:space="preserve">JANUARY </t>
  </si>
  <si>
    <t xml:space="preserve">RATIO AS PER </t>
  </si>
  <si>
    <t>AS PER PERCENTAGE</t>
  </si>
  <si>
    <t xml:space="preserve">ACTUAL </t>
  </si>
  <si>
    <t>TARGET</t>
  </si>
  <si>
    <t>%</t>
  </si>
  <si>
    <t>2020 ACTUAL SALES</t>
  </si>
  <si>
    <t>RATIO</t>
  </si>
  <si>
    <t>TOTAL</t>
  </si>
  <si>
    <t>PREPARED BY :</t>
  </si>
  <si>
    <t>NOTED BY :</t>
  </si>
  <si>
    <t>MS. ROWENA PAUSAL</t>
  </si>
  <si>
    <t>MR. CHRISTIAN KEITH SARMIENTO</t>
  </si>
  <si>
    <t>SALES PM MGMT. ASST. SUPERVISOR</t>
  </si>
  <si>
    <t>NATIONAL SALES MANAGER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</si>
  <si>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</si>
  <si>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</si>
  <si>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</si>
  <si>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</si>
  <si>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</si>
  <si>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</si>
  <si>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</si>
  <si>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</si>
  <si>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SAN CARLOS</t>
  </si>
  <si>
    <t>CSI TAYUG</t>
  </si>
  <si>
    <t>CSI URDANETA</t>
  </si>
  <si>
    <t>CSI ZAMBALES</t>
  </si>
  <si>
    <t>NEW TARLAC MAIN</t>
  </si>
  <si>
    <t>MARQUEZ, MARVIN</t>
  </si>
  <si>
    <t>MONTEMAYOR, FRANCO</t>
  </si>
  <si>
    <t>MANZANO, RAYMART</t>
  </si>
  <si>
    <t>MARQUEZ, DOMINADOR</t>
  </si>
  <si>
    <t>FLORES, JOHN JEFFREY</t>
  </si>
  <si>
    <t>CAPITLE, BEEJAY</t>
  </si>
  <si>
    <t>COLLADO, ARNOLD JR.</t>
  </si>
  <si>
    <t>VINLUAN ARTIDES</t>
  </si>
  <si>
    <t>CERDAN, ECOT</t>
  </si>
  <si>
    <t>MADRIAGA, JEFFREY</t>
  </si>
  <si>
    <t>SANTIAGO, REYNALDO</t>
  </si>
  <si>
    <t>RABACA, VANNICK</t>
  </si>
  <si>
    <t>NEW TARLAC HI-WAY</t>
  </si>
  <si>
    <t>MARIVELEZ, JOSELITO JR.</t>
  </si>
  <si>
    <t>JUNIO, JHON VER</t>
  </si>
  <si>
    <t>September 23, 2008</t>
  </si>
  <si>
    <t>CAGAYAN APP MAIN</t>
  </si>
  <si>
    <t>ROQUERO, JAYSON</t>
  </si>
  <si>
    <t>CAGAYAN APP STA ANA</t>
  </si>
  <si>
    <t>DELA CRUZ, LEONEL</t>
  </si>
  <si>
    <t>June 19, 2023</t>
  </si>
  <si>
    <t>July 20, 2024</t>
  </si>
  <si>
    <t>1ST MEGA SAVER ANGELES</t>
  </si>
  <si>
    <t>1ST MEGA SAVER BALIUAG</t>
  </si>
  <si>
    <t>1ST MEGA SAVER BATAAN</t>
  </si>
  <si>
    <t>1ST MEGA SAVER CABANATUAN</t>
  </si>
  <si>
    <t>1ST MEGA SAVER CAMILING</t>
  </si>
  <si>
    <t>1ST MEGA SAVER CAPAS</t>
  </si>
  <si>
    <t>1ST MEGA SAVER CAUAYAN</t>
  </si>
  <si>
    <t>1ST MEGA SAVER DAU</t>
  </si>
  <si>
    <t>1ST MEGA SAVER GAPAN</t>
  </si>
  <si>
    <t>1ST MEGA SAVER GUAGUA</t>
  </si>
  <si>
    <t>1ST MEGA SAVER GUIMBA</t>
  </si>
  <si>
    <t>1ST MEGA SAVER HENSON</t>
  </si>
  <si>
    <t>1ST MEGA SAVER LA UNION</t>
  </si>
  <si>
    <t>1ST MEGA SAVER LUISITA</t>
  </si>
  <si>
    <t>1ST MEGA SAVER MAGALANG</t>
  </si>
  <si>
    <t>1ST MEGA SAVER PAMPANGA</t>
  </si>
  <si>
    <t>1ST MEGA SAVER PAMPANGA DOWNTOWN</t>
  </si>
  <si>
    <t>1ST MEGA SAVER PANIQUI ANNEX</t>
  </si>
  <si>
    <t>1ST MEGA SAVER PANIQUI PRIME</t>
  </si>
  <si>
    <t>1ST MEGA SAVER PASIG</t>
  </si>
  <si>
    <t>1ST MEGA SAVER SANTIAGO</t>
  </si>
  <si>
    <t>1ST MEGA SAVER SAN JOSE DM</t>
  </si>
  <si>
    <t>1ST MEGA SAVER SAN JOSE NE</t>
  </si>
  <si>
    <t>1ST MEGA SAVER SINDALAN</t>
  </si>
  <si>
    <t>1ST MEGA SAVER STA MARIA</t>
  </si>
  <si>
    <t>1ST MEGA SAVER STO. ROSARIO</t>
  </si>
  <si>
    <t>1ST MEGA SAVER TALAVERA</t>
  </si>
  <si>
    <t>1ST MEGA SAVER TARLAC</t>
  </si>
  <si>
    <t>1ST MEGA SAVER TUGUEGARAO</t>
  </si>
  <si>
    <t>1ST MEGA SAVER URDANETA</t>
  </si>
  <si>
    <t>1ST MEGA SAVER VALENZUELA</t>
  </si>
  <si>
    <t>JR. SALES PM MGMT. ASST.</t>
  </si>
  <si>
    <t>CHLEA  AQUINO</t>
  </si>
  <si>
    <t>CHLEA AQUINO</t>
  </si>
  <si>
    <t>IGNACIO, JOMEL</t>
  </si>
  <si>
    <t>GONZALES, ISMAEL</t>
  </si>
  <si>
    <t>MENDOZA, CRIS EVANS</t>
  </si>
  <si>
    <t>SAPIANDANTE, SWEET SHEILA STAR</t>
  </si>
  <si>
    <t>PUMEDA, ROSALIE</t>
  </si>
  <si>
    <t>AGDEPPA, ROWELL</t>
  </si>
  <si>
    <t>PANLICAN, JEFFREY</t>
  </si>
  <si>
    <t>OSCAR GARBO</t>
  </si>
  <si>
    <t>CLAUDIO, SHERRYL</t>
  </si>
  <si>
    <t>MEIM, DONALD</t>
  </si>
  <si>
    <t>DIZON, JAYVIE</t>
  </si>
  <si>
    <t>MANINANG, RHEYNER</t>
  </si>
  <si>
    <t>SANTOS, CHRISTIAN MHAR</t>
  </si>
  <si>
    <t>MAGLASANG, JASON</t>
  </si>
  <si>
    <t>ESMAÑA, JOMAR</t>
  </si>
  <si>
    <t>SOTELO, JIMMY</t>
  </si>
  <si>
    <t>NAVARRO, ROLLIE</t>
  </si>
  <si>
    <t>MIRANDA, KARL ANGELO</t>
  </si>
  <si>
    <t>TALA, REYMAR</t>
  </si>
  <si>
    <t>MACAPAGAL, FRANKLIN</t>
  </si>
  <si>
    <t>AZARRAGA, KING BENEDICT</t>
  </si>
  <si>
    <t>CRISTIAN MALATE</t>
  </si>
  <si>
    <t>VILLALOBOS, JOANNE</t>
  </si>
  <si>
    <t>PADRONES, NORRY</t>
  </si>
  <si>
    <t>MARZAN, MARK JOSEPH</t>
  </si>
  <si>
    <t>CRUZ, RAYMARK</t>
  </si>
  <si>
    <t>TORRES, ELIMAR</t>
  </si>
  <si>
    <t>DAVID, JAYSON</t>
  </si>
  <si>
    <t>AGUNOY, DONN ALVIN</t>
  </si>
  <si>
    <t>SEBASTIAN, PATRICK</t>
  </si>
  <si>
    <t>MOISES, BABARAN JR.</t>
  </si>
  <si>
    <t>CARIG, MARK ANTHONY</t>
  </si>
  <si>
    <t>DELA LUNA, ERVIN MATTHEW</t>
  </si>
  <si>
    <t>September 09, 2019</t>
  </si>
  <si>
    <t>SAVERS BARRETO</t>
  </si>
  <si>
    <t>SAVERS BATAAN 1</t>
  </si>
  <si>
    <t>SAVERS CABANATUAN</t>
  </si>
  <si>
    <t>SAVERS DON BONI</t>
  </si>
  <si>
    <t>SAVERS GUIGUINTO</t>
  </si>
  <si>
    <t>SAVERS HENSON</t>
  </si>
  <si>
    <t>SAVERS HIWAY BATAAN</t>
  </si>
  <si>
    <t>SAVERS ILAGAN</t>
  </si>
  <si>
    <t>SAVERS LA UNION</t>
  </si>
  <si>
    <t>SAVERS MABALACAT</t>
  </si>
  <si>
    <t>SAVERS OLONGAPO</t>
  </si>
  <si>
    <t>SAVERS PALAWAN</t>
  </si>
  <si>
    <t>SAVERS PASO DE BLAS</t>
  </si>
  <si>
    <t>SAVERS PENGUE</t>
  </si>
  <si>
    <t>SAVERS PLARIDEL</t>
  </si>
  <si>
    <t>SAVERS SOUTH CALOOCAN</t>
  </si>
  <si>
    <t>SAVERS SAN FERNANDO</t>
  </si>
  <si>
    <t>SAVERS STA. CRUZ</t>
  </si>
  <si>
    <t>SAVERS UGAC</t>
  </si>
  <si>
    <t>SAVERS VISAYAS AVE.,</t>
  </si>
  <si>
    <t>PADRE, KIMPI</t>
  </si>
  <si>
    <t>TORRES, RICHARD</t>
  </si>
  <si>
    <t>BALIGOD, JONALD</t>
  </si>
  <si>
    <t>ZAPATA, ARQUIM</t>
  </si>
  <si>
    <t>SANCHEZ, JUARAINE</t>
  </si>
  <si>
    <t>MORENO, LESTER</t>
  </si>
  <si>
    <t>GABUN, JOHN CESAR</t>
  </si>
  <si>
    <t>LOBIGAS, ROLAND E.</t>
  </si>
  <si>
    <t>SAMUEL FELARCA</t>
  </si>
  <si>
    <t>ARGUEZA, SHAN VREEN</t>
  </si>
  <si>
    <t>PAGUIO, CHESTER</t>
  </si>
  <si>
    <t>CALAGUAS, REYNARD</t>
  </si>
  <si>
    <t>DELA CRUZ, VIA</t>
  </si>
  <si>
    <t>PADAOAN, MENANDRO</t>
  </si>
  <si>
    <t>LICAS, LORDY</t>
  </si>
  <si>
    <t>CASTRO, JETHRO</t>
  </si>
  <si>
    <t>NISPEROS, JOHN MICHAEL</t>
  </si>
  <si>
    <t>2025 PM SALES REPORT -  ASIAN HOMES, BOHOL QUALITY,  ECHO APP., RL APP., AND THE 1ST FAMILY APP.</t>
  </si>
  <si>
    <t>2025 PM SALES REPORT -  SAVERS</t>
  </si>
  <si>
    <t>2025 PM SALES REPORT -  1ST MEGA SAVER</t>
  </si>
  <si>
    <t>2025 PM SALES REPORT -  CSI AND NEW TARLAC</t>
  </si>
  <si>
    <t>ASIAN HOME AYALA CEBU</t>
  </si>
  <si>
    <t>SIMBAJON, JUNREL</t>
  </si>
  <si>
    <t>ASIAN HOME BACOLOD</t>
  </si>
  <si>
    <t>VILLASENOR, ALEXANDER</t>
  </si>
  <si>
    <t>ASIAN HOME BALAMBAN</t>
  </si>
  <si>
    <t>SUMAMPONG, ROMIE JR.</t>
  </si>
  <si>
    <t>ASIAN HOME BOGO</t>
  </si>
  <si>
    <t>MACRA, JEZZA</t>
  </si>
  <si>
    <t>ASIAN HOME CARCAR</t>
  </si>
  <si>
    <t>LINES, JAMES</t>
  </si>
  <si>
    <t>ASIAN HOME CDO DIVI</t>
  </si>
  <si>
    <t>July 21,2019</t>
  </si>
  <si>
    <t>ASIAN HOME CENTRAL BLOC</t>
  </si>
  <si>
    <t>CATAMCO, RAYMARK</t>
  </si>
  <si>
    <t>ASIAN HOME CENTRIO AYALA</t>
  </si>
  <si>
    <t>TACBOBO, JAMES TER</t>
  </si>
  <si>
    <t>ASIAN HOME COUNTRY MALL</t>
  </si>
  <si>
    <t>RICAFORT, APOLO</t>
  </si>
  <si>
    <t>ASIAN HOME DANAO</t>
  </si>
  <si>
    <t>GONZALES, VINCENT REY</t>
  </si>
  <si>
    <t>ASIAN HOME DAVAO</t>
  </si>
  <si>
    <t>TORRES, ALVEN KENT</t>
  </si>
  <si>
    <t>ASIAN HOME DIPOLOG</t>
  </si>
  <si>
    <t>ASIAN HOME DISTRICT TALISAY</t>
  </si>
  <si>
    <t>TUMBALE, JOHN ARNOLD</t>
  </si>
  <si>
    <t>ASIAN HOME GRAND MALL MACTAN</t>
  </si>
  <si>
    <t>MORATA, JASPER</t>
  </si>
  <si>
    <t>ASIAN HOME JUAN LUNA</t>
  </si>
  <si>
    <t>May 19,2018</t>
  </si>
  <si>
    <t>ASIAN HOME LAPU-LAPU</t>
  </si>
  <si>
    <t>OZOA, ALDRIN</t>
  </si>
  <si>
    <t xml:space="preserve">ASIAN HOME LILOAN </t>
  </si>
  <si>
    <t>MAYORMITA, WARREN</t>
  </si>
  <si>
    <t>ASIAN HOME MAGALLANES</t>
  </si>
  <si>
    <t>ASIAN HOME MANDAUE</t>
  </si>
  <si>
    <t>MORALES, JUNJLIE</t>
  </si>
  <si>
    <t>ASIAN HOME MINGLANILLA</t>
  </si>
  <si>
    <t>ASIAN HOME MOALBOAL</t>
  </si>
  <si>
    <t>VISITACION, RONIELLE JURCALES</t>
  </si>
  <si>
    <t>ASIAN HOME SMARTZONE</t>
  </si>
  <si>
    <t>ABALLE, IAN KIRK</t>
  </si>
  <si>
    <t>ASIAN HOME STO NIÑO</t>
  </si>
  <si>
    <t>December 21,2018</t>
  </si>
  <si>
    <t>ASIAN HOME TALISAY</t>
  </si>
  <si>
    <t>DEJAC, NELLY JOIHN</t>
  </si>
  <si>
    <t>ASIAN HOME TOLEDO</t>
  </si>
  <si>
    <t>INDINO, ERIC JOHN</t>
  </si>
  <si>
    <t>BOHOL QUALITY TAGBILARAN</t>
  </si>
  <si>
    <t>ECHO BANILAD &amp; ECHO SAVERS MACTAN</t>
  </si>
  <si>
    <t>ECHO CARCAR</t>
  </si>
  <si>
    <t>ECHO DANAO</t>
  </si>
  <si>
    <t>ECHO LAPU-LAPU</t>
  </si>
  <si>
    <t>ECHO MAGALLANES</t>
  </si>
  <si>
    <t>ECHO MANDAUE</t>
  </si>
  <si>
    <t>ECHO TABUNOK</t>
  </si>
  <si>
    <t>September 1,2014</t>
  </si>
  <si>
    <t>BONGHANOY, JUDE</t>
  </si>
  <si>
    <t>PEREZ, GIL MARK</t>
  </si>
  <si>
    <t>OLITRES, CARL MURPHY</t>
  </si>
  <si>
    <t>April 27,2016</t>
  </si>
  <si>
    <t>SALAUM, RAYWEL</t>
  </si>
  <si>
    <t>DINOY, ROEL JR.</t>
  </si>
  <si>
    <t>December 12,2016</t>
  </si>
  <si>
    <t>RL APP BAYBAY</t>
  </si>
  <si>
    <t>RL APP MAASIN</t>
  </si>
  <si>
    <t>RL APP NAVAL</t>
  </si>
  <si>
    <t>RL APP ORMOC</t>
  </si>
  <si>
    <t>RL APP SOGOD</t>
  </si>
  <si>
    <t xml:space="preserve">RL APP TACLOBAN   </t>
  </si>
  <si>
    <t>ESTRELLA, IROME</t>
  </si>
  <si>
    <t>GIGANTO, CAREBEY</t>
  </si>
  <si>
    <t>GUSTON, RAYMOND</t>
  </si>
  <si>
    <t>September 23,2019</t>
  </si>
  <si>
    <t>THE 1ST FAMILY BANILAD</t>
  </si>
  <si>
    <t>BRAÑA, JERRY JR.</t>
  </si>
  <si>
    <t>THE 1ST FAMILY PARKMALL</t>
  </si>
  <si>
    <t>SILVANO, ROLLY JOHN</t>
  </si>
  <si>
    <t>2025 PM SALES REPORT -  CAGAYAN APPLIANCE</t>
  </si>
  <si>
    <t>AUDITED</t>
  </si>
  <si>
    <t>1ST MEGA SAVER CONCEPCION</t>
  </si>
  <si>
    <t>PANGILINAN, CLARENCE</t>
  </si>
  <si>
    <t>February 17, 2025</t>
  </si>
  <si>
    <t>1ST MEGA SAVER ILAGAN</t>
  </si>
  <si>
    <t>ORGE, VALERIE</t>
  </si>
  <si>
    <t>1ST MEGA SAVER SAN MIGUEL</t>
  </si>
  <si>
    <t>RAMOS, DAN LORENZ</t>
  </si>
  <si>
    <t>February 14, 2025</t>
  </si>
  <si>
    <t>LAGASCA, OLIVER</t>
  </si>
  <si>
    <t>February 03, 2025</t>
  </si>
  <si>
    <t>SOLATORIO, DAVE BRYAN</t>
  </si>
  <si>
    <t>February 24, 2025</t>
  </si>
  <si>
    <t>MUSNI, RAYMARK</t>
  </si>
  <si>
    <t>RAZO, JOHN CRIS</t>
  </si>
  <si>
    <t>SALVA, SOFIO</t>
  </si>
  <si>
    <t xml:space="preserve">DANGATE, JAMES RYAN </t>
  </si>
  <si>
    <t>FLORIDA, RICHARD</t>
  </si>
  <si>
    <t>BINONGO, JOWIE NEIL</t>
  </si>
  <si>
    <t>FLORENTINO, REYNANTE</t>
  </si>
  <si>
    <t xml:space="preserve">DUMASIG, ARIEL </t>
  </si>
  <si>
    <t>MUNEZ, JUNRIEL</t>
  </si>
  <si>
    <t>RIVEL, GEMARK</t>
  </si>
  <si>
    <t>OCIER, JOHN ORLAND</t>
  </si>
  <si>
    <t>IMBOY, AXELMAR</t>
  </si>
  <si>
    <t>ODULLO, MARK JAMES</t>
  </si>
  <si>
    <t>FELARCA, SAMUEL</t>
  </si>
  <si>
    <t>1ST REVISED MARCH 12, 2025</t>
  </si>
  <si>
    <t>1ST MEGA SAVER SAN PABLO</t>
  </si>
  <si>
    <t>VILLANUEVA, ARJAY</t>
  </si>
  <si>
    <t>March 10, 2025</t>
  </si>
  <si>
    <t>1ST MEGA SAVER VIGAN</t>
  </si>
  <si>
    <t>CABALTEJA, GATSBY</t>
  </si>
  <si>
    <t>March 8, 2025</t>
  </si>
  <si>
    <t>March 20, 2025</t>
  </si>
  <si>
    <t>LEGASPI, ENAN JR.</t>
  </si>
  <si>
    <t>SAVERS BALIBAGO</t>
  </si>
  <si>
    <t>MANALASTAS, JAY-AR</t>
  </si>
  <si>
    <t>March 28, 2025</t>
  </si>
  <si>
    <t xml:space="preserve">GETARUELAS, GALICANO JR. </t>
  </si>
  <si>
    <t>March 4, 2025</t>
  </si>
</sst>
</file>

<file path=xl/styles.xml><?xml version="1.0" encoding="utf-8"?>
<styleSheet xmlns="http://schemas.openxmlformats.org/spreadsheetml/2006/main">
  <numFmts count="5">
    <numFmt numFmtId="164" formatCode="#,##0.00\ ;&quot; (&quot;#,##0.00\);&quot; -&quot;#\ ;@\ "/>
    <numFmt numFmtId="165" formatCode="#,##0\ ;&quot; (&quot;#,##0\);&quot; -&quot;#\ ;@\ "/>
    <numFmt numFmtId="166" formatCode="[$-3409]dd\ mmmm\,\ yyyy;@"/>
    <numFmt numFmtId="167" formatCode="m/d/yyyy;@"/>
    <numFmt numFmtId="168" formatCode="[$-3409]mmmm\ dd\,\ yyyy;@"/>
  </numFmts>
  <fonts count="57">
    <font>
      <sz val="10"/>
      <name val="Arial"/>
      <family val="2"/>
    </font>
    <font>
      <sz val="10"/>
      <name val="Arial"/>
      <family val="2"/>
    </font>
    <font>
      <b/>
      <sz val="25"/>
      <color indexed="18"/>
      <name val="Century Gothic"/>
      <family val="2"/>
    </font>
    <font>
      <b/>
      <sz val="25"/>
      <name val="Century Gothic"/>
      <family val="2"/>
    </font>
    <font>
      <b/>
      <sz val="25"/>
      <color indexed="10"/>
      <name val="Century Gothic"/>
      <family val="2"/>
    </font>
    <font>
      <b/>
      <sz val="20"/>
      <name val="Century Gothic"/>
      <family val="2"/>
    </font>
    <font>
      <b/>
      <sz val="15"/>
      <color indexed="18"/>
      <name val="Century Gothic"/>
      <family val="2"/>
    </font>
    <font>
      <b/>
      <i/>
      <sz val="27"/>
      <name val="Century Gothic"/>
      <family val="2"/>
    </font>
    <font>
      <sz val="18"/>
      <name val="Century Gothic"/>
      <family val="2"/>
    </font>
    <font>
      <b/>
      <sz val="18"/>
      <name val="Century Gothic"/>
      <family val="2"/>
    </font>
    <font>
      <sz val="18"/>
      <color indexed="10"/>
      <name val="Century Gothic"/>
      <family val="2"/>
    </font>
    <font>
      <b/>
      <sz val="18"/>
      <color indexed="10"/>
      <name val="Century Gothic"/>
      <family val="2"/>
    </font>
    <font>
      <b/>
      <sz val="20"/>
      <name val="Times New Roman"/>
      <family val="1"/>
    </font>
    <font>
      <b/>
      <sz val="27"/>
      <name val="Times New Roman"/>
      <family val="1"/>
    </font>
    <font>
      <b/>
      <sz val="30"/>
      <name val="Times New Roman"/>
      <family val="1"/>
    </font>
    <font>
      <b/>
      <sz val="20"/>
      <color indexed="10"/>
      <name val="Times New Roman"/>
      <family val="1"/>
    </font>
    <font>
      <sz val="20"/>
      <name val="Times New Roman"/>
      <family val="1"/>
    </font>
    <font>
      <sz val="15"/>
      <name val="Century Gothic"/>
      <family val="2"/>
    </font>
    <font>
      <sz val="13"/>
      <name val="Century Gothic"/>
      <family val="2"/>
    </font>
    <font>
      <b/>
      <sz val="13"/>
      <name val="Century Gothic"/>
      <family val="2"/>
    </font>
    <font>
      <b/>
      <sz val="13"/>
      <color indexed="10"/>
      <name val="Century Gothic"/>
      <family val="2"/>
    </font>
    <font>
      <sz val="13"/>
      <color indexed="10"/>
      <name val="Century Gothic"/>
      <family val="2"/>
    </font>
    <font>
      <b/>
      <sz val="15"/>
      <name val="Century Gothic"/>
      <family val="2"/>
    </font>
    <font>
      <b/>
      <sz val="15"/>
      <color indexed="10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2.5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3"/>
      <color rgb="FFFF0000"/>
      <name val="Century Gothic"/>
      <family val="2"/>
    </font>
    <font>
      <sz val="13"/>
      <color theme="1"/>
      <name val="Century Gothic"/>
      <family val="2"/>
    </font>
    <font>
      <b/>
      <sz val="13"/>
      <color theme="1"/>
      <name val="Century Gothic"/>
      <family val="2"/>
    </font>
    <font>
      <b/>
      <sz val="15"/>
      <color rgb="FFFF0000"/>
      <name val="Century Gothic"/>
      <family val="2"/>
    </font>
    <font>
      <sz val="15"/>
      <color rgb="FFFF0000"/>
      <name val="Century Gothic"/>
      <family val="2"/>
    </font>
    <font>
      <sz val="15"/>
      <color theme="1"/>
      <name val="Century Gothic"/>
      <family val="2"/>
    </font>
    <font>
      <b/>
      <sz val="15"/>
      <color theme="1"/>
      <name val="Century Gothic"/>
      <family val="2"/>
    </font>
    <font>
      <b/>
      <sz val="13"/>
      <color indexed="8"/>
      <name val="Century Gothic"/>
      <family val="2"/>
    </font>
    <font>
      <b/>
      <sz val="15"/>
      <name val="Century"/>
      <family val="1"/>
    </font>
    <font>
      <sz val="15"/>
      <name val="Century"/>
      <family val="1"/>
    </font>
    <font>
      <b/>
      <sz val="13"/>
      <name val="Calibri"/>
      <family val="2"/>
    </font>
    <font>
      <b/>
      <sz val="8"/>
      <color indexed="18"/>
      <name val="Century Gothic"/>
      <family val="2"/>
    </font>
    <font>
      <b/>
      <sz val="15"/>
      <color rgb="FF00B050"/>
      <name val="Century Gothic"/>
      <family val="2"/>
    </font>
    <font>
      <b/>
      <sz val="14"/>
      <color theme="1"/>
      <name val="Century Gothic"/>
      <family val="2"/>
    </font>
    <font>
      <sz val="17"/>
      <name val="Century Gothic"/>
      <family val="2"/>
    </font>
    <font>
      <b/>
      <sz val="17"/>
      <name val="Century Gothic"/>
      <family val="2"/>
    </font>
    <font>
      <b/>
      <sz val="17"/>
      <color indexed="10"/>
      <name val="Century Gothic"/>
      <family val="2"/>
    </font>
    <font>
      <sz val="17"/>
      <color theme="1"/>
      <name val="Century Gothic"/>
      <family val="2"/>
    </font>
    <font>
      <b/>
      <sz val="17"/>
      <color theme="1"/>
      <name val="Century Gothic"/>
      <family val="2"/>
    </font>
    <font>
      <b/>
      <sz val="17"/>
      <color rgb="FFFF0000"/>
      <name val="Century Gothic"/>
      <family val="2"/>
    </font>
    <font>
      <sz val="17"/>
      <color rgb="FFFF0000"/>
      <name val="Century Gothic"/>
      <family val="2"/>
    </font>
    <font>
      <sz val="17"/>
      <color indexed="10"/>
      <name val="Century Gothic"/>
      <family val="2"/>
    </font>
    <font>
      <sz val="13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3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 applyProtection="1">
      <alignment horizontal="center" vertical="center"/>
    </xf>
    <xf numFmtId="9" fontId="8" fillId="0" borderId="0" xfId="1" applyNumberFormat="1" applyFont="1" applyFill="1" applyBorder="1" applyAlignment="1" applyProtection="1">
      <alignment horizontal="center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5" xfId="0" quotePrefix="1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 applyProtection="1">
      <alignment horizontal="center" vertical="center"/>
    </xf>
    <xf numFmtId="165" fontId="15" fillId="2" borderId="2" xfId="1" applyNumberFormat="1" applyFont="1" applyFill="1" applyBorder="1" applyAlignment="1" applyProtection="1">
      <alignment horizontal="center" vertical="center"/>
    </xf>
    <xf numFmtId="9" fontId="16" fillId="2" borderId="2" xfId="1" applyNumberFormat="1" applyFont="1" applyFill="1" applyBorder="1" applyAlignment="1" applyProtection="1">
      <alignment horizontal="center" vertical="center"/>
    </xf>
    <xf numFmtId="165" fontId="16" fillId="2" borderId="2" xfId="1" applyNumberFormat="1" applyFont="1" applyFill="1" applyBorder="1" applyAlignment="1" applyProtection="1">
      <alignment horizontal="center" vertical="center"/>
    </xf>
    <xf numFmtId="165" fontId="12" fillId="3" borderId="2" xfId="1" applyNumberFormat="1" applyFont="1" applyFill="1" applyBorder="1" applyAlignment="1" applyProtection="1">
      <alignment horizontal="center" vertical="center"/>
    </xf>
    <xf numFmtId="165" fontId="15" fillId="3" borderId="2" xfId="1" applyNumberFormat="1" applyFont="1" applyFill="1" applyBorder="1" applyAlignment="1" applyProtection="1">
      <alignment horizontal="center" vertical="center"/>
    </xf>
    <xf numFmtId="165" fontId="8" fillId="3" borderId="2" xfId="1" applyNumberFormat="1" applyFont="1" applyFill="1" applyBorder="1" applyAlignment="1" applyProtection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166" fontId="18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/>
    <xf numFmtId="4" fontId="20" fillId="0" borderId="2" xfId="0" applyNumberFormat="1" applyFont="1" applyFill="1" applyBorder="1" applyAlignment="1">
      <alignment horizontal="right" vertical="center"/>
    </xf>
    <xf numFmtId="9" fontId="18" fillId="0" borderId="2" xfId="0" applyNumberFormat="1" applyFont="1" applyBorder="1"/>
    <xf numFmtId="4" fontId="19" fillId="0" borderId="2" xfId="0" applyNumberFormat="1" applyFont="1" applyBorder="1"/>
    <xf numFmtId="4" fontId="20" fillId="0" borderId="2" xfId="0" applyNumberFormat="1" applyFont="1" applyBorder="1"/>
    <xf numFmtId="4" fontId="20" fillId="0" borderId="2" xfId="0" applyNumberFormat="1" applyFont="1" applyFill="1" applyBorder="1"/>
    <xf numFmtId="9" fontId="18" fillId="0" borderId="2" xfId="0" applyNumberFormat="1" applyFont="1" applyFill="1" applyBorder="1"/>
    <xf numFmtId="4" fontId="19" fillId="0" borderId="2" xfId="0" applyNumberFormat="1" applyFont="1" applyBorder="1" applyAlignment="1">
      <alignment horizontal="right"/>
    </xf>
    <xf numFmtId="4" fontId="19" fillId="0" borderId="0" xfId="0" applyNumberFormat="1" applyFont="1" applyFill="1" applyBorder="1" applyAlignment="1">
      <alignment horizontal="center" vertical="center"/>
    </xf>
    <xf numFmtId="0" fontId="18" fillId="0" borderId="0" xfId="0" applyFont="1"/>
    <xf numFmtId="167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/>
    <xf numFmtId="4" fontId="21" fillId="0" borderId="2" xfId="0" applyNumberFormat="1" applyFont="1" applyBorder="1"/>
    <xf numFmtId="14" fontId="18" fillId="0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21" fillId="0" borderId="0" xfId="0" applyFont="1"/>
    <xf numFmtId="9" fontId="18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4" fillId="0" borderId="0" xfId="0" applyFont="1" applyFill="1" applyBorder="1" applyAlignment="1"/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8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165" fontId="5" fillId="0" borderId="0" xfId="1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4" fontId="18" fillId="0" borderId="0" xfId="0" applyNumberFormat="1" applyFont="1"/>
    <xf numFmtId="0" fontId="24" fillId="0" borderId="0" xfId="0" applyFont="1" applyAlignment="1">
      <alignment horizontal="left"/>
    </xf>
    <xf numFmtId="4" fontId="34" fillId="0" borderId="2" xfId="0" applyNumberFormat="1" applyFont="1" applyFill="1" applyBorder="1"/>
    <xf numFmtId="4" fontId="34" fillId="0" borderId="2" xfId="0" applyNumberFormat="1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vertical="center"/>
    </xf>
    <xf numFmtId="166" fontId="35" fillId="0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/>
    <xf numFmtId="9" fontId="35" fillId="0" borderId="2" xfId="0" applyNumberFormat="1" applyFont="1" applyFill="1" applyBorder="1"/>
    <xf numFmtId="4" fontId="18" fillId="0" borderId="2" xfId="0" applyNumberFormat="1" applyFont="1" applyFill="1" applyBorder="1"/>
    <xf numFmtId="4" fontId="21" fillId="0" borderId="2" xfId="0" applyNumberFormat="1" applyFont="1" applyFill="1" applyBorder="1"/>
    <xf numFmtId="4" fontId="19" fillId="0" borderId="2" xfId="0" applyNumberFormat="1" applyFont="1" applyFill="1" applyBorder="1" applyAlignment="1">
      <alignment horizontal="right"/>
    </xf>
    <xf numFmtId="0" fontId="18" fillId="0" borderId="0" xfId="0" applyFont="1" applyFill="1"/>
    <xf numFmtId="0" fontId="35" fillId="0" borderId="0" xfId="0" applyFont="1" applyFill="1"/>
    <xf numFmtId="4" fontId="37" fillId="2" borderId="2" xfId="0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9" fillId="0" borderId="0" xfId="0" applyFont="1" applyFill="1" applyBorder="1" applyAlignment="1">
      <alignment horizontal="center" vertical="center"/>
    </xf>
    <xf numFmtId="4" fontId="20" fillId="5" borderId="2" xfId="0" applyNumberFormat="1" applyFont="1" applyFill="1" applyBorder="1"/>
    <xf numFmtId="4" fontId="19" fillId="5" borderId="2" xfId="0" applyNumberFormat="1" applyFont="1" applyFill="1" applyBorder="1"/>
    <xf numFmtId="9" fontId="18" fillId="5" borderId="2" xfId="0" applyNumberFormat="1" applyFont="1" applyFill="1" applyBorder="1"/>
    <xf numFmtId="4" fontId="19" fillId="5" borderId="2" xfId="0" applyNumberFormat="1" applyFont="1" applyFill="1" applyBorder="1" applyAlignment="1">
      <alignment horizontal="right"/>
    </xf>
    <xf numFmtId="4" fontId="18" fillId="5" borderId="2" xfId="0" applyNumberFormat="1" applyFont="1" applyFill="1" applyBorder="1"/>
    <xf numFmtId="4" fontId="21" fillId="5" borderId="2" xfId="0" applyNumberFormat="1" applyFont="1" applyFill="1" applyBorder="1"/>
    <xf numFmtId="0" fontId="22" fillId="0" borderId="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0" fontId="19" fillId="0" borderId="0" xfId="0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" fontId="19" fillId="0" borderId="11" xfId="2" applyNumberFormat="1" applyFont="1" applyFill="1" applyBorder="1"/>
    <xf numFmtId="4" fontId="19" fillId="0" borderId="11" xfId="2" applyNumberFormat="1" applyFont="1" applyBorder="1"/>
    <xf numFmtId="4" fontId="41" fillId="0" borderId="11" xfId="2" applyNumberFormat="1" applyFont="1" applyFill="1" applyBorder="1"/>
    <xf numFmtId="4" fontId="22" fillId="6" borderId="11" xfId="2" applyNumberFormat="1" applyFont="1" applyFill="1" applyBorder="1" applyAlignment="1">
      <alignment horizontal="center" vertical="center" wrapText="1"/>
    </xf>
    <xf numFmtId="4" fontId="34" fillId="5" borderId="2" xfId="0" applyNumberFormat="1" applyFont="1" applyFill="1" applyBorder="1"/>
    <xf numFmtId="4" fontId="19" fillId="2" borderId="2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166" fontId="43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/>
    <xf numFmtId="4" fontId="22" fillId="0" borderId="11" xfId="2" applyNumberFormat="1" applyFont="1" applyFill="1" applyBorder="1"/>
    <xf numFmtId="4" fontId="23" fillId="0" borderId="2" xfId="0" applyNumberFormat="1" applyFont="1" applyFill="1" applyBorder="1" applyAlignment="1">
      <alignment horizontal="right" vertical="center"/>
    </xf>
    <xf numFmtId="9" fontId="17" fillId="0" borderId="2" xfId="0" applyNumberFormat="1" applyFont="1" applyBorder="1"/>
    <xf numFmtId="4" fontId="23" fillId="0" borderId="2" xfId="0" applyNumberFormat="1" applyFont="1" applyBorder="1"/>
    <xf numFmtId="4" fontId="23" fillId="0" borderId="2" xfId="0" applyNumberFormat="1" applyFont="1" applyFill="1" applyBorder="1"/>
    <xf numFmtId="9" fontId="17" fillId="0" borderId="2" xfId="0" applyNumberFormat="1" applyFont="1" applyFill="1" applyBorder="1"/>
    <xf numFmtId="4" fontId="22" fillId="0" borderId="2" xfId="0" applyNumberFormat="1" applyFont="1" applyBorder="1"/>
    <xf numFmtId="4" fontId="22" fillId="0" borderId="2" xfId="0" applyNumberFormat="1" applyFont="1" applyBorder="1" applyAlignment="1">
      <alignment horizontal="right"/>
    </xf>
    <xf numFmtId="4" fontId="22" fillId="0" borderId="11" xfId="2" applyNumberFormat="1" applyFont="1" applyBorder="1"/>
    <xf numFmtId="9" fontId="22" fillId="2" borderId="2" xfId="0" applyNumberFormat="1" applyFont="1" applyFill="1" applyBorder="1" applyAlignment="1">
      <alignment horizontal="right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Fill="1" applyBorder="1" applyAlignme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5" fontId="45" fillId="0" borderId="0" xfId="1" applyNumberFormat="1" applyFont="1" applyFill="1" applyBorder="1" applyAlignment="1" applyProtection="1">
      <alignment horizontal="center" vertical="center"/>
    </xf>
    <xf numFmtId="4" fontId="46" fillId="2" borderId="2" xfId="0" applyNumberFormat="1" applyFont="1" applyFill="1" applyBorder="1" applyAlignment="1">
      <alignment horizontal="center" vertical="center" wrapText="1"/>
    </xf>
    <xf numFmtId="165" fontId="47" fillId="0" borderId="0" xfId="1" applyNumberFormat="1" applyFont="1" applyFill="1" applyBorder="1" applyAlignment="1" applyProtection="1">
      <alignment horizontal="left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vertical="center"/>
    </xf>
    <xf numFmtId="166" fontId="48" fillId="0" borderId="2" xfId="0" applyNumberFormat="1" applyFont="1" applyFill="1" applyBorder="1" applyAlignment="1">
      <alignment horizontal="center" vertical="center"/>
    </xf>
    <xf numFmtId="4" fontId="49" fillId="0" borderId="2" xfId="0" applyNumberFormat="1" applyFont="1" applyFill="1" applyBorder="1"/>
    <xf numFmtId="4" fontId="50" fillId="0" borderId="2" xfId="0" applyNumberFormat="1" applyFont="1" applyFill="1" applyBorder="1" applyAlignment="1">
      <alignment horizontal="right" vertical="center"/>
    </xf>
    <xf numFmtId="9" fontId="48" fillId="0" borderId="2" xfId="0" applyNumberFormat="1" applyFont="1" applyBorder="1"/>
    <xf numFmtId="4" fontId="50" fillId="0" borderId="2" xfId="0" applyNumberFormat="1" applyFont="1" applyBorder="1"/>
    <xf numFmtId="4" fontId="50" fillId="0" borderId="2" xfId="0" applyNumberFormat="1" applyFont="1" applyFill="1" applyBorder="1"/>
    <xf numFmtId="9" fontId="48" fillId="0" borderId="2" xfId="0" applyNumberFormat="1" applyFont="1" applyFill="1" applyBorder="1"/>
    <xf numFmtId="4" fontId="49" fillId="0" borderId="2" xfId="0" applyNumberFormat="1" applyFont="1" applyBorder="1"/>
    <xf numFmtId="4" fontId="49" fillId="0" borderId="2" xfId="0" applyNumberFormat="1" applyFont="1" applyBorder="1" applyAlignment="1">
      <alignment horizontal="right"/>
    </xf>
    <xf numFmtId="0" fontId="51" fillId="0" borderId="2" xfId="0" applyFont="1" applyFill="1" applyBorder="1" applyAlignment="1">
      <alignment horizontal="left" vertical="center"/>
    </xf>
    <xf numFmtId="0" fontId="51" fillId="0" borderId="2" xfId="0" applyFont="1" applyFill="1" applyBorder="1" applyAlignment="1">
      <alignment vertical="center"/>
    </xf>
    <xf numFmtId="166" fontId="51" fillId="0" borderId="2" xfId="0" applyNumberFormat="1" applyFont="1" applyFill="1" applyBorder="1" applyAlignment="1">
      <alignment horizontal="center" vertical="center"/>
    </xf>
    <xf numFmtId="4" fontId="52" fillId="0" borderId="2" xfId="0" applyNumberFormat="1" applyFont="1" applyFill="1" applyBorder="1"/>
    <xf numFmtId="4" fontId="53" fillId="0" borderId="2" xfId="0" applyNumberFormat="1" applyFont="1" applyFill="1" applyBorder="1" applyAlignment="1">
      <alignment horizontal="right" vertical="center"/>
    </xf>
    <xf numFmtId="9" fontId="51" fillId="0" borderId="2" xfId="0" applyNumberFormat="1" applyFont="1" applyFill="1" applyBorder="1"/>
    <xf numFmtId="4" fontId="53" fillId="0" borderId="2" xfId="0" applyNumberFormat="1" applyFont="1" applyFill="1" applyBorder="1"/>
    <xf numFmtId="4" fontId="49" fillId="0" borderId="2" xfId="0" applyNumberFormat="1" applyFont="1" applyFill="1" applyBorder="1" applyAlignment="1">
      <alignment horizontal="right"/>
    </xf>
    <xf numFmtId="0" fontId="5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167" fontId="48" fillId="0" borderId="2" xfId="0" applyNumberFormat="1" applyFont="1" applyFill="1" applyBorder="1" applyAlignment="1">
      <alignment horizontal="center" vertical="center"/>
    </xf>
    <xf numFmtId="4" fontId="48" fillId="0" borderId="2" xfId="0" applyNumberFormat="1" applyFont="1" applyFill="1" applyBorder="1"/>
    <xf numFmtId="4" fontId="55" fillId="0" borderId="2" xfId="0" applyNumberFormat="1" applyFont="1" applyFill="1" applyBorder="1"/>
    <xf numFmtId="14" fontId="48" fillId="0" borderId="2" xfId="0" applyNumberFormat="1" applyFont="1" applyFill="1" applyBorder="1" applyAlignment="1">
      <alignment horizontal="center" vertical="center"/>
    </xf>
    <xf numFmtId="4" fontId="48" fillId="0" borderId="2" xfId="0" applyNumberFormat="1" applyFont="1" applyBorder="1"/>
    <xf numFmtId="4" fontId="55" fillId="0" borderId="2" xfId="0" applyNumberFormat="1" applyFont="1" applyBorder="1"/>
    <xf numFmtId="4" fontId="49" fillId="2" borderId="2" xfId="0" applyNumberFormat="1" applyFont="1" applyFill="1" applyBorder="1" applyAlignment="1">
      <alignment horizontal="center" vertical="center" wrapText="1"/>
    </xf>
    <xf numFmtId="4" fontId="50" fillId="2" borderId="2" xfId="0" applyNumberFormat="1" applyFont="1" applyFill="1" applyBorder="1" applyAlignment="1">
      <alignment horizontal="center" vertical="center" wrapText="1"/>
    </xf>
    <xf numFmtId="9" fontId="49" fillId="2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3" fontId="49" fillId="0" borderId="2" xfId="0" applyNumberFormat="1" applyFont="1" applyFill="1" applyBorder="1"/>
    <xf numFmtId="3" fontId="50" fillId="0" borderId="2" xfId="0" applyNumberFormat="1" applyFont="1" applyFill="1" applyBorder="1"/>
    <xf numFmtId="3" fontId="49" fillId="0" borderId="2" xfId="0" applyNumberFormat="1" applyFont="1" applyBorder="1"/>
    <xf numFmtId="3" fontId="50" fillId="0" borderId="2" xfId="0" applyNumberFormat="1" applyFont="1" applyBorder="1"/>
    <xf numFmtId="3" fontId="19" fillId="0" borderId="2" xfId="0" applyNumberFormat="1" applyFont="1" applyFill="1" applyBorder="1"/>
    <xf numFmtId="3" fontId="19" fillId="0" borderId="2" xfId="0" applyNumberFormat="1" applyFont="1" applyBorder="1"/>
    <xf numFmtId="3" fontId="20" fillId="0" borderId="2" xfId="0" applyNumberFormat="1" applyFont="1" applyBorder="1"/>
    <xf numFmtId="3" fontId="49" fillId="2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/>
    <xf numFmtId="0" fontId="49" fillId="0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vertical="center"/>
    </xf>
    <xf numFmtId="166" fontId="49" fillId="0" borderId="2" xfId="0" applyNumberFormat="1" applyFont="1" applyFill="1" applyBorder="1" applyAlignment="1">
      <alignment horizontal="center" vertical="center"/>
    </xf>
    <xf numFmtId="0" fontId="48" fillId="0" borderId="0" xfId="0" applyFont="1" applyFill="1"/>
    <xf numFmtId="0" fontId="48" fillId="0" borderId="0" xfId="0" applyFont="1"/>
    <xf numFmtId="3" fontId="53" fillId="2" borderId="2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9" fontId="49" fillId="0" borderId="2" xfId="0" applyNumberFormat="1" applyFont="1" applyBorder="1"/>
    <xf numFmtId="9" fontId="49" fillId="0" borderId="2" xfId="0" applyNumberFormat="1" applyFont="1" applyFill="1" applyBorder="1"/>
    <xf numFmtId="0" fontId="56" fillId="0" borderId="0" xfId="0" applyFont="1"/>
    <xf numFmtId="4" fontId="52" fillId="0" borderId="2" xfId="0" applyNumberFormat="1" applyFont="1" applyBorder="1"/>
    <xf numFmtId="4" fontId="52" fillId="0" borderId="2" xfId="0" applyNumberFormat="1" applyFont="1" applyFill="1" applyBorder="1" applyAlignment="1">
      <alignment horizontal="right" vertical="center"/>
    </xf>
    <xf numFmtId="9" fontId="51" fillId="0" borderId="2" xfId="0" applyNumberFormat="1" applyFont="1" applyBorder="1"/>
    <xf numFmtId="4" fontId="52" fillId="0" borderId="2" xfId="0" applyNumberFormat="1" applyFont="1" applyBorder="1" applyAlignment="1">
      <alignment horizontal="right"/>
    </xf>
    <xf numFmtId="0" fontId="35" fillId="0" borderId="0" xfId="0" applyFont="1"/>
    <xf numFmtId="0" fontId="5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5" fontId="18" fillId="0" borderId="2" xfId="1" applyNumberFormat="1" applyFont="1" applyFill="1" applyBorder="1" applyAlignment="1" applyProtection="1">
      <alignment horizontal="left" vertical="center"/>
    </xf>
    <xf numFmtId="4" fontId="19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19" fillId="0" borderId="2" xfId="0" applyFont="1" applyBorder="1"/>
    <xf numFmtId="3" fontId="22" fillId="2" borderId="2" xfId="0" applyNumberFormat="1" applyFont="1" applyFill="1" applyBorder="1" applyAlignment="1">
      <alignment horizontal="center" vertical="center" wrapText="1"/>
    </xf>
    <xf numFmtId="14" fontId="19" fillId="0" borderId="8" xfId="0" applyNumberFormat="1" applyFont="1" applyFill="1" applyBorder="1" applyAlignment="1">
      <alignment horizontal="center" vertical="center" wrapText="1"/>
    </xf>
    <xf numFmtId="165" fontId="19" fillId="0" borderId="2" xfId="1" applyNumberFormat="1" applyFont="1" applyFill="1" applyBorder="1" applyAlignment="1" applyProtection="1">
      <alignment horizontal="left" vertical="center"/>
    </xf>
    <xf numFmtId="165" fontId="20" fillId="0" borderId="2" xfId="1" applyNumberFormat="1" applyFont="1" applyFill="1" applyBorder="1" applyAlignment="1" applyProtection="1">
      <alignment horizontal="left" vertical="center"/>
    </xf>
    <xf numFmtId="9" fontId="18" fillId="0" borderId="2" xfId="1" applyNumberFormat="1" applyFont="1" applyFill="1" applyBorder="1" applyAlignment="1" applyProtection="1">
      <alignment horizontal="left" vertical="center"/>
    </xf>
    <xf numFmtId="0" fontId="19" fillId="0" borderId="2" xfId="1" applyNumberFormat="1" applyFont="1" applyFill="1" applyBorder="1" applyAlignment="1" applyProtection="1">
      <alignment horizontal="right" vertical="center"/>
    </xf>
    <xf numFmtId="3" fontId="20" fillId="0" borderId="2" xfId="1" applyNumberFormat="1" applyFont="1" applyFill="1" applyBorder="1" applyAlignment="1" applyProtection="1">
      <alignment horizontal="right" vertical="center"/>
    </xf>
    <xf numFmtId="9" fontId="18" fillId="0" borderId="2" xfId="1" applyNumberFormat="1" applyFont="1" applyFill="1" applyBorder="1" applyAlignment="1" applyProtection="1">
      <alignment horizontal="right" vertical="center"/>
    </xf>
    <xf numFmtId="165" fontId="19" fillId="0" borderId="2" xfId="1" quotePrefix="1" applyNumberFormat="1" applyFont="1" applyFill="1" applyBorder="1" applyAlignment="1" applyProtection="1">
      <alignment horizontal="left" vertical="center" wrapText="1"/>
    </xf>
    <xf numFmtId="165" fontId="20" fillId="0" borderId="2" xfId="1" applyNumberFormat="1" applyFont="1" applyFill="1" applyBorder="1" applyAlignment="1" applyProtection="1">
      <alignment horizontal="right" vertical="center"/>
    </xf>
    <xf numFmtId="3" fontId="37" fillId="2" borderId="2" xfId="0" applyNumberFormat="1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left" vertical="center"/>
    </xf>
    <xf numFmtId="0" fontId="56" fillId="0" borderId="2" xfId="0" applyFont="1" applyFill="1" applyBorder="1" applyAlignment="1">
      <alignment vertical="center"/>
    </xf>
    <xf numFmtId="14" fontId="56" fillId="0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Border="1"/>
    <xf numFmtId="9" fontId="56" fillId="0" borderId="2" xfId="0" applyNumberFormat="1" applyFont="1" applyBorder="1"/>
    <xf numFmtId="9" fontId="56" fillId="0" borderId="2" xfId="0" applyNumberFormat="1" applyFont="1" applyFill="1" applyBorder="1"/>
    <xf numFmtId="4" fontId="56" fillId="0" borderId="2" xfId="0" applyNumberFormat="1" applyFont="1" applyBorder="1"/>
    <xf numFmtId="4" fontId="34" fillId="0" borderId="2" xfId="0" applyNumberFormat="1" applyFont="1" applyBorder="1" applyAlignment="1">
      <alignment horizontal="right"/>
    </xf>
    <xf numFmtId="167" fontId="5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vertical="center"/>
    </xf>
    <xf numFmtId="166" fontId="36" fillId="0" borderId="2" xfId="0" applyNumberFormat="1" applyFont="1" applyFill="1" applyBorder="1" applyAlignment="1">
      <alignment horizontal="center" vertical="center"/>
    </xf>
    <xf numFmtId="9" fontId="36" fillId="0" borderId="2" xfId="0" applyNumberFormat="1" applyFont="1" applyFill="1" applyBorder="1"/>
    <xf numFmtId="0" fontId="36" fillId="0" borderId="0" xfId="0" applyFont="1" applyFill="1"/>
    <xf numFmtId="3" fontId="36" fillId="0" borderId="2" xfId="0" applyNumberFormat="1" applyFont="1" applyFill="1" applyBorder="1"/>
    <xf numFmtId="3" fontId="34" fillId="0" borderId="2" xfId="0" applyNumberFormat="1" applyFont="1" applyFill="1" applyBorder="1"/>
    <xf numFmtId="3" fontId="34" fillId="0" borderId="2" xfId="0" applyNumberFormat="1" applyFont="1" applyBorder="1"/>
    <xf numFmtId="9" fontId="36" fillId="0" borderId="2" xfId="0" applyNumberFormat="1" applyFont="1" applyBorder="1"/>
    <xf numFmtId="0" fontId="40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65" fontId="13" fillId="2" borderId="2" xfId="1" quotePrefix="1" applyNumberFormat="1" applyFont="1" applyFill="1" applyBorder="1" applyAlignment="1" applyProtection="1">
      <alignment horizontal="center" vertical="center"/>
    </xf>
    <xf numFmtId="165" fontId="13" fillId="2" borderId="2" xfId="1" applyNumberFormat="1" applyFont="1" applyFill="1" applyBorder="1" applyAlignment="1" applyProtection="1">
      <alignment horizontal="center" vertical="center"/>
    </xf>
    <xf numFmtId="0" fontId="44" fillId="0" borderId="0" xfId="0" applyFont="1" applyAlignment="1">
      <alignment horizontal="left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165" fontId="14" fillId="3" borderId="2" xfId="1" quotePrefix="1" applyNumberFormat="1" applyFont="1" applyFill="1" applyBorder="1" applyAlignment="1" applyProtection="1">
      <alignment horizontal="center" vertical="center" wrapText="1"/>
    </xf>
    <xf numFmtId="165" fontId="14" fillId="3" borderId="2" xfId="1" quotePrefix="1" applyNumberFormat="1" applyFont="1" applyFill="1" applyBorder="1" applyAlignment="1" applyProtection="1">
      <alignment horizontal="center" vertical="center"/>
    </xf>
    <xf numFmtId="165" fontId="12" fillId="4" borderId="2" xfId="1" applyNumberFormat="1" applyFont="1" applyFill="1" applyBorder="1" applyAlignment="1" applyProtection="1">
      <alignment horizontal="center" vertical="center" wrapText="1"/>
    </xf>
    <xf numFmtId="165" fontId="12" fillId="4" borderId="2" xfId="1" quotePrefix="1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165" fontId="40" fillId="0" borderId="0" xfId="1" applyNumberFormat="1" applyFont="1" applyFill="1" applyBorder="1" applyAlignment="1" applyProtection="1">
      <alignment horizontal="center" vertic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A1:BL20"/>
  <sheetViews>
    <sheetView view="pageBreakPreview" topLeftCell="B1" zoomScale="70" zoomScaleNormal="70" zoomScaleSheetLayoutView="70" workbookViewId="0">
      <selection activeCell="AZ20" sqref="AZ20"/>
    </sheetView>
  </sheetViews>
  <sheetFormatPr defaultColWidth="46.85546875" defaultRowHeight="16.5"/>
  <cols>
    <col min="1" max="1" width="5.7109375" style="74" customWidth="1"/>
    <col min="2" max="2" width="60.42578125" style="52" customWidth="1"/>
    <col min="3" max="3" width="40.7109375" style="52" customWidth="1"/>
    <col min="4" max="4" width="24.710937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0.7109375" style="52" hidden="1" customWidth="1"/>
    <col min="11" max="11" width="20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0.7109375" style="52" customWidth="1"/>
    <col min="16" max="17" width="20.7109375" style="52" hidden="1" customWidth="1"/>
    <col min="18" max="18" width="20.7109375" style="64" hidden="1" customWidth="1"/>
    <col min="19" max="19" width="10.7109375" style="52" hidden="1" customWidth="1"/>
    <col min="20" max="21" width="20.7109375" style="52" hidden="1" customWidth="1"/>
    <col min="22" max="22" width="20.7109375" style="64" hidden="1" customWidth="1"/>
    <col min="23" max="23" width="10.7109375" style="52" hidden="1" customWidth="1"/>
    <col min="24" max="25" width="20.7109375" style="52" hidden="1" customWidth="1"/>
    <col min="26" max="26" width="20.7109375" style="64" hidden="1" customWidth="1"/>
    <col min="27" max="27" width="10.7109375" style="52" hidden="1" customWidth="1"/>
    <col min="28" max="29" width="20.7109375" style="52" hidden="1" customWidth="1"/>
    <col min="30" max="30" width="20.7109375" style="64" hidden="1" customWidth="1"/>
    <col min="31" max="31" width="10.7109375" style="52" hidden="1" customWidth="1"/>
    <col min="32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10.7109375" style="52" hidden="1" customWidth="1"/>
    <col min="52" max="52" width="25.7109375" style="52" customWidth="1"/>
    <col min="53" max="53" width="25.7109375" style="52" hidden="1" customWidth="1"/>
    <col min="54" max="54" width="25.7109375" style="64" customWidth="1"/>
    <col min="55" max="55" width="10.7109375" style="52" customWidth="1"/>
    <col min="56" max="56" width="27.5703125" style="52" customWidth="1"/>
    <col min="57" max="57" width="35.7109375" style="52" hidden="1" customWidth="1"/>
    <col min="58" max="58" width="37.28515625" style="52" hidden="1" customWidth="1"/>
    <col min="59" max="59" width="19.140625" style="52" hidden="1" customWidth="1"/>
    <col min="60" max="16384" width="46.85546875" style="52"/>
  </cols>
  <sheetData>
    <row r="1" spans="1:64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5"/>
      <c r="R1" s="6"/>
      <c r="S1" s="5"/>
      <c r="T1" s="5"/>
      <c r="U1" s="5"/>
      <c r="V1" s="6"/>
      <c r="W1" s="5"/>
      <c r="X1" s="5"/>
      <c r="Y1" s="5"/>
      <c r="Z1" s="6"/>
      <c r="AA1" s="5"/>
      <c r="AB1" s="5"/>
      <c r="AC1" s="5"/>
      <c r="AD1" s="6"/>
      <c r="AE1" s="5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5"/>
      <c r="AZ1" s="5"/>
      <c r="BA1" s="5"/>
      <c r="BB1" s="6"/>
      <c r="BC1" s="5"/>
      <c r="BD1" s="5"/>
      <c r="BE1" s="8"/>
      <c r="BF1" s="9"/>
      <c r="BG1" s="9"/>
      <c r="BL1" s="11"/>
    </row>
    <row r="2" spans="1:64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5"/>
      <c r="R2" s="6"/>
      <c r="S2" s="5"/>
      <c r="T2" s="5"/>
      <c r="U2" s="5"/>
      <c r="V2" s="6"/>
      <c r="W2" s="5"/>
      <c r="X2" s="5"/>
      <c r="Y2" s="5"/>
      <c r="Z2" s="6"/>
      <c r="AA2" s="5"/>
      <c r="AB2" s="5"/>
      <c r="AC2" s="5"/>
      <c r="AD2" s="6"/>
      <c r="AE2" s="5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5"/>
      <c r="AZ2" s="239"/>
      <c r="BA2" s="239"/>
      <c r="BB2" s="239"/>
      <c r="BC2" s="5"/>
      <c r="BD2" s="5"/>
      <c r="BE2" s="8"/>
      <c r="BF2" s="9"/>
      <c r="BG2" s="9"/>
      <c r="BL2" s="11"/>
    </row>
    <row r="3" spans="1:64" s="10" customFormat="1" ht="35.25">
      <c r="A3" s="1"/>
      <c r="B3" s="13" t="s">
        <v>256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5"/>
      <c r="R3" s="6"/>
      <c r="S3" s="5"/>
      <c r="T3" s="5"/>
      <c r="U3" s="5"/>
      <c r="V3" s="6"/>
      <c r="W3" s="5"/>
      <c r="X3" s="5"/>
      <c r="Y3" s="5"/>
      <c r="Z3" s="6"/>
      <c r="AA3" s="5"/>
      <c r="AB3" s="5"/>
      <c r="AC3" s="5"/>
      <c r="AD3" s="6"/>
      <c r="AE3" s="5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5"/>
      <c r="AZ3" s="79"/>
      <c r="BA3" s="79"/>
      <c r="BB3" s="79"/>
      <c r="BC3" s="79"/>
      <c r="BD3" s="5"/>
      <c r="BE3" s="8"/>
      <c r="BF3" s="9"/>
      <c r="BG3" s="9"/>
      <c r="BL3" s="11"/>
    </row>
    <row r="4" spans="1:64" s="23" customFormat="1" ht="9.9499999999999993" customHeight="1" thickBot="1">
      <c r="A4" s="14"/>
      <c r="B4" s="80"/>
      <c r="C4" s="80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6"/>
      <c r="R4" s="17"/>
      <c r="S4" s="16"/>
      <c r="T4" s="16"/>
      <c r="U4" s="16"/>
      <c r="V4" s="17"/>
      <c r="W4" s="16"/>
      <c r="X4" s="16"/>
      <c r="Y4" s="16"/>
      <c r="Z4" s="17"/>
      <c r="AA4" s="16"/>
      <c r="AB4" s="16"/>
      <c r="AC4" s="16"/>
      <c r="AD4" s="17"/>
      <c r="AE4" s="16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6"/>
      <c r="AZ4" s="16"/>
      <c r="BA4" s="16"/>
      <c r="BB4" s="17"/>
      <c r="BC4" s="16"/>
      <c r="BD4" s="16"/>
      <c r="BE4" s="20"/>
      <c r="BF4" s="21"/>
      <c r="BG4" s="22"/>
      <c r="BL4" s="24"/>
    </row>
    <row r="5" spans="1:64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4"/>
      <c r="R5" s="245"/>
      <c r="S5" s="245"/>
      <c r="T5" s="244" t="s">
        <v>9</v>
      </c>
      <c r="U5" s="244"/>
      <c r="V5" s="245"/>
      <c r="W5" s="245"/>
      <c r="X5" s="244" t="s">
        <v>10</v>
      </c>
      <c r="Y5" s="244"/>
      <c r="Z5" s="245"/>
      <c r="AA5" s="245"/>
      <c r="AB5" s="244" t="s">
        <v>11</v>
      </c>
      <c r="AC5" s="244"/>
      <c r="AD5" s="245"/>
      <c r="AE5" s="245"/>
      <c r="AF5" s="244" t="s">
        <v>12</v>
      </c>
      <c r="AG5" s="244"/>
      <c r="AH5" s="244"/>
      <c r="AI5" s="245"/>
      <c r="AJ5" s="245"/>
      <c r="AK5" s="244" t="s">
        <v>13</v>
      </c>
      <c r="AL5" s="244"/>
      <c r="AM5" s="245"/>
      <c r="AN5" s="245"/>
      <c r="AO5" s="244" t="s">
        <v>14</v>
      </c>
      <c r="AP5" s="244"/>
      <c r="AQ5" s="245"/>
      <c r="AR5" s="245"/>
      <c r="AS5" s="244" t="s">
        <v>15</v>
      </c>
      <c r="AT5" s="244"/>
      <c r="AU5" s="245"/>
      <c r="AV5" s="245"/>
      <c r="AW5" s="244" t="s">
        <v>16</v>
      </c>
      <c r="AX5" s="245"/>
      <c r="AY5" s="245"/>
      <c r="AZ5" s="251" t="s">
        <v>17</v>
      </c>
      <c r="BA5" s="251"/>
      <c r="BB5" s="252"/>
      <c r="BC5" s="252"/>
      <c r="BD5" s="253" t="s">
        <v>18</v>
      </c>
      <c r="BE5" s="25" t="s">
        <v>19</v>
      </c>
      <c r="BF5" s="25" t="s">
        <v>18</v>
      </c>
      <c r="BG5" s="26" t="s">
        <v>20</v>
      </c>
      <c r="BL5" s="24"/>
    </row>
    <row r="6" spans="1:64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52"/>
      <c r="BA6" s="252"/>
      <c r="BB6" s="252"/>
      <c r="BC6" s="252"/>
      <c r="BD6" s="254"/>
      <c r="BE6" s="27" t="s">
        <v>21</v>
      </c>
      <c r="BF6" s="28" t="s">
        <v>22</v>
      </c>
      <c r="BG6" s="29">
        <v>2021</v>
      </c>
      <c r="BL6" s="24"/>
    </row>
    <row r="7" spans="1:64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0" t="s">
        <v>257</v>
      </c>
      <c r="R7" s="31" t="s">
        <v>24</v>
      </c>
      <c r="S7" s="33" t="s">
        <v>25</v>
      </c>
      <c r="T7" s="30" t="s">
        <v>23</v>
      </c>
      <c r="U7" s="30" t="s">
        <v>257</v>
      </c>
      <c r="V7" s="31" t="s">
        <v>24</v>
      </c>
      <c r="W7" s="33" t="s">
        <v>25</v>
      </c>
      <c r="X7" s="30" t="s">
        <v>23</v>
      </c>
      <c r="Y7" s="30" t="s">
        <v>257</v>
      </c>
      <c r="Z7" s="31" t="s">
        <v>24</v>
      </c>
      <c r="AA7" s="33" t="s">
        <v>25</v>
      </c>
      <c r="AB7" s="30" t="s">
        <v>23</v>
      </c>
      <c r="AC7" s="30" t="s">
        <v>257</v>
      </c>
      <c r="AD7" s="31" t="s">
        <v>24</v>
      </c>
      <c r="AE7" s="33" t="s">
        <v>25</v>
      </c>
      <c r="AF7" s="30" t="s">
        <v>23</v>
      </c>
      <c r="AG7" s="30" t="s">
        <v>257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3" t="s">
        <v>25</v>
      </c>
      <c r="AZ7" s="34" t="s">
        <v>23</v>
      </c>
      <c r="BA7" s="34" t="s">
        <v>257</v>
      </c>
      <c r="BB7" s="35" t="s">
        <v>24</v>
      </c>
      <c r="BC7" s="36" t="s">
        <v>25</v>
      </c>
      <c r="BD7" s="254"/>
      <c r="BE7" s="37" t="s">
        <v>26</v>
      </c>
      <c r="BF7" s="38" t="s">
        <v>27</v>
      </c>
      <c r="BG7" s="39" t="s">
        <v>24</v>
      </c>
      <c r="BL7" s="24"/>
    </row>
    <row r="8" spans="1:64" ht="18.75" hidden="1">
      <c r="A8" s="40"/>
      <c r="B8" s="41"/>
      <c r="C8" s="41"/>
      <c r="D8" s="42"/>
      <c r="E8" s="43"/>
      <c r="F8" s="43"/>
      <c r="G8" s="44"/>
      <c r="H8" s="45" t="e">
        <f t="shared" ref="H8" si="0">E8/G8</f>
        <v>#DIV/0!</v>
      </c>
      <c r="I8" s="46"/>
      <c r="J8" s="46"/>
      <c r="K8" s="47"/>
      <c r="L8" s="45" t="e">
        <f>I8/K8</f>
        <v>#DIV/0!</v>
      </c>
      <c r="M8" s="43"/>
      <c r="N8" s="48"/>
      <c r="O8" s="49" t="e">
        <f>M8/N8</f>
        <v>#DIV/0!</v>
      </c>
      <c r="P8" s="43"/>
      <c r="Q8" s="43"/>
      <c r="R8" s="48"/>
      <c r="S8" s="49" t="e">
        <f t="shared" ref="S8" si="1">P8/R8</f>
        <v>#DIV/0!</v>
      </c>
      <c r="T8" s="43"/>
      <c r="U8" s="43"/>
      <c r="V8" s="48"/>
      <c r="W8" s="49" t="e">
        <f t="shared" ref="W8" si="2">T8/V8</f>
        <v>#DIV/0!</v>
      </c>
      <c r="X8" s="43"/>
      <c r="Y8" s="43"/>
      <c r="Z8" s="47"/>
      <c r="AA8" s="45" t="e">
        <f t="shared" ref="AA8" si="3">X8/Z8</f>
        <v>#DIV/0!</v>
      </c>
      <c r="AB8" s="46"/>
      <c r="AC8" s="43"/>
      <c r="AD8" s="47"/>
      <c r="AE8" s="45" t="e">
        <f t="shared" ref="AE8" si="4">AB8/AD8</f>
        <v>#DIV/0!</v>
      </c>
      <c r="AF8" s="46"/>
      <c r="AG8" s="43"/>
      <c r="AH8" s="43"/>
      <c r="AI8" s="47"/>
      <c r="AJ8" s="45" t="e">
        <f t="shared" ref="AJ8" si="5">AF8/AI8</f>
        <v>#DIV/0!</v>
      </c>
      <c r="AK8" s="46"/>
      <c r="AL8" s="43"/>
      <c r="AM8" s="47"/>
      <c r="AN8" s="45" t="e">
        <f t="shared" ref="AN8" si="6">AK8/AM8</f>
        <v>#DIV/0!</v>
      </c>
      <c r="AO8" s="46"/>
      <c r="AP8" s="43"/>
      <c r="AQ8" s="47"/>
      <c r="AR8" s="45" t="e">
        <f t="shared" ref="AR8" si="7">AO8/AQ8</f>
        <v>#DIV/0!</v>
      </c>
      <c r="AS8" s="46"/>
      <c r="AT8" s="43"/>
      <c r="AU8" s="47"/>
      <c r="AV8" s="45" t="e">
        <f t="shared" ref="AV8" si="8">AS8/AU8</f>
        <v>#DIV/0!</v>
      </c>
      <c r="AW8" s="46"/>
      <c r="AX8" s="43"/>
      <c r="AY8" s="45" t="e">
        <f t="shared" ref="AY8" si="9">AW8/AX8</f>
        <v>#DIV/0!</v>
      </c>
      <c r="AZ8" s="46">
        <f>E8+I8+M8+P8+T8+X8+AB8+AF8+AK8+AO8+AS8+AW8</f>
        <v>0</v>
      </c>
      <c r="BA8" s="46"/>
      <c r="BB8" s="47">
        <f>G8+K8+N8+R8+V8+Z8+AD8+AI8+AM8+AQ8+AU8+AX8</f>
        <v>0</v>
      </c>
      <c r="BC8" s="45" t="e">
        <f t="shared" ref="BC8:BC10" si="10">AZ8/BB8</f>
        <v>#DIV/0!</v>
      </c>
      <c r="BD8" s="50" t="e">
        <f>AZ8/0</f>
        <v>#DIV/0!</v>
      </c>
      <c r="BE8" s="51"/>
    </row>
    <row r="9" spans="1:64" ht="18.75">
      <c r="A9" s="40">
        <v>1</v>
      </c>
      <c r="B9" s="121" t="s">
        <v>64</v>
      </c>
      <c r="C9" s="122" t="s">
        <v>65</v>
      </c>
      <c r="D9" s="123" t="s">
        <v>69</v>
      </c>
      <c r="E9" s="124">
        <v>824875</v>
      </c>
      <c r="F9" s="125">
        <v>824875</v>
      </c>
      <c r="G9" s="126">
        <v>550000</v>
      </c>
      <c r="H9" s="127">
        <f>E9/G9</f>
        <v>1.4997727272727273</v>
      </c>
      <c r="I9" s="124">
        <v>568540</v>
      </c>
      <c r="J9" s="125">
        <v>568540</v>
      </c>
      <c r="K9" s="128">
        <v>550000</v>
      </c>
      <c r="L9" s="127">
        <v>1.03</v>
      </c>
      <c r="M9" s="124">
        <v>32995</v>
      </c>
      <c r="N9" s="129">
        <v>550000</v>
      </c>
      <c r="O9" s="130">
        <v>0.06</v>
      </c>
      <c r="P9" s="124"/>
      <c r="Q9" s="124"/>
      <c r="R9" s="129"/>
      <c r="S9" s="130" t="e">
        <f>P9/R9</f>
        <v>#DIV/0!</v>
      </c>
      <c r="T9" s="124"/>
      <c r="U9" s="124"/>
      <c r="V9" s="129"/>
      <c r="W9" s="130" t="e">
        <f>T9/V9</f>
        <v>#DIV/0!</v>
      </c>
      <c r="X9" s="124"/>
      <c r="Y9" s="124"/>
      <c r="Z9" s="128"/>
      <c r="AA9" s="127" t="e">
        <f>X9/Z9</f>
        <v>#DIV/0!</v>
      </c>
      <c r="AB9" s="131"/>
      <c r="AC9" s="124"/>
      <c r="AD9" s="128"/>
      <c r="AE9" s="127" t="e">
        <f>AB9/AD9</f>
        <v>#DIV/0!</v>
      </c>
      <c r="AF9" s="131"/>
      <c r="AG9" s="124"/>
      <c r="AH9" s="124"/>
      <c r="AI9" s="128"/>
      <c r="AJ9" s="127" t="e">
        <f>AF9/AI9</f>
        <v>#DIV/0!</v>
      </c>
      <c r="AK9" s="131"/>
      <c r="AL9" s="124"/>
      <c r="AM9" s="128"/>
      <c r="AN9" s="127" t="e">
        <f>AK9/AM9</f>
        <v>#DIV/0!</v>
      </c>
      <c r="AO9" s="131"/>
      <c r="AP9" s="124"/>
      <c r="AQ9" s="128"/>
      <c r="AR9" s="127" t="e">
        <f>AO9/AQ9</f>
        <v>#DIV/0!</v>
      </c>
      <c r="AS9" s="131"/>
      <c r="AT9" s="124"/>
      <c r="AU9" s="128"/>
      <c r="AV9" s="127" t="e">
        <f>AS9/AU9</f>
        <v>#DIV/0!</v>
      </c>
      <c r="AW9" s="131"/>
      <c r="AX9" s="124"/>
      <c r="AY9" s="127" t="e">
        <f>AW9/AX9</f>
        <v>#DIV/0!</v>
      </c>
      <c r="AZ9" s="131">
        <f>E9+I9+M9</f>
        <v>1426410</v>
      </c>
      <c r="BA9" s="131">
        <f t="shared" ref="BA9:BA10" si="11">F9+J9</f>
        <v>1393415</v>
      </c>
      <c r="BB9" s="128">
        <f>G9+K9+N9</f>
        <v>1650000</v>
      </c>
      <c r="BC9" s="127">
        <f t="shared" si="10"/>
        <v>0.86449090909090909</v>
      </c>
      <c r="BD9" s="132">
        <f>AZ9/3</f>
        <v>475470</v>
      </c>
    </row>
    <row r="10" spans="1:64" ht="18.75">
      <c r="A10" s="40">
        <v>2</v>
      </c>
      <c r="B10" s="121" t="s">
        <v>66</v>
      </c>
      <c r="C10" s="122" t="s">
        <v>67</v>
      </c>
      <c r="D10" s="123" t="s">
        <v>68</v>
      </c>
      <c r="E10" s="131">
        <v>331465</v>
      </c>
      <c r="F10" s="133">
        <v>331465</v>
      </c>
      <c r="G10" s="126">
        <v>550000</v>
      </c>
      <c r="H10" s="127">
        <f t="shared" ref="H10" si="12">E10/G10</f>
        <v>0.6026636363636364</v>
      </c>
      <c r="I10" s="124">
        <v>32995</v>
      </c>
      <c r="J10" s="125">
        <v>32995</v>
      </c>
      <c r="K10" s="128">
        <v>550000</v>
      </c>
      <c r="L10" s="127">
        <v>0.06</v>
      </c>
      <c r="M10" s="124">
        <v>0</v>
      </c>
      <c r="N10" s="129">
        <v>550000</v>
      </c>
      <c r="O10" s="130">
        <v>0</v>
      </c>
      <c r="P10" s="124"/>
      <c r="Q10" s="124"/>
      <c r="R10" s="129"/>
      <c r="S10" s="130" t="e">
        <f t="shared" ref="S10" si="13">P10/R10</f>
        <v>#DIV/0!</v>
      </c>
      <c r="T10" s="124"/>
      <c r="U10" s="124"/>
      <c r="V10" s="129"/>
      <c r="W10" s="130" t="e">
        <f t="shared" ref="W10" si="14">T10/V10</f>
        <v>#DIV/0!</v>
      </c>
      <c r="X10" s="124"/>
      <c r="Y10" s="124"/>
      <c r="Z10" s="128"/>
      <c r="AA10" s="127" t="e">
        <f t="shared" ref="AA10" si="15">X10/Z10</f>
        <v>#DIV/0!</v>
      </c>
      <c r="AB10" s="131"/>
      <c r="AC10" s="124"/>
      <c r="AD10" s="128"/>
      <c r="AE10" s="127" t="e">
        <f t="shared" ref="AE10" si="16">AB10/AD10</f>
        <v>#DIV/0!</v>
      </c>
      <c r="AF10" s="131"/>
      <c r="AG10" s="124"/>
      <c r="AH10" s="124"/>
      <c r="AI10" s="128"/>
      <c r="AJ10" s="127" t="e">
        <f t="shared" ref="AJ10" si="17">AF10/AI10</f>
        <v>#DIV/0!</v>
      </c>
      <c r="AK10" s="131"/>
      <c r="AL10" s="124"/>
      <c r="AM10" s="128"/>
      <c r="AN10" s="127" t="e">
        <f t="shared" ref="AN10" si="18">AK10/AM10</f>
        <v>#DIV/0!</v>
      </c>
      <c r="AO10" s="131"/>
      <c r="AP10" s="124"/>
      <c r="AQ10" s="128"/>
      <c r="AR10" s="127" t="e">
        <f t="shared" ref="AR10" si="19">AO10/AQ10</f>
        <v>#DIV/0!</v>
      </c>
      <c r="AS10" s="131"/>
      <c r="AT10" s="124"/>
      <c r="AU10" s="128"/>
      <c r="AV10" s="127" t="e">
        <f t="shared" ref="AV10" si="20">AS10/AU10</f>
        <v>#DIV/0!</v>
      </c>
      <c r="AW10" s="131"/>
      <c r="AX10" s="124"/>
      <c r="AY10" s="127" t="e">
        <f t="shared" ref="AY10" si="21">AW10/AX10</f>
        <v>#DIV/0!</v>
      </c>
      <c r="AZ10" s="131">
        <f>E10+I10+M10</f>
        <v>364460</v>
      </c>
      <c r="BA10" s="131">
        <f t="shared" si="11"/>
        <v>364460</v>
      </c>
      <c r="BB10" s="128">
        <f>G10+K10+N10</f>
        <v>1650000</v>
      </c>
      <c r="BC10" s="127">
        <f t="shared" si="10"/>
        <v>0.22088484848484849</v>
      </c>
      <c r="BD10" s="132">
        <f>AZ10/3</f>
        <v>121486.66666666667</v>
      </c>
    </row>
    <row r="11" spans="1:64" ht="24.95" customHeight="1">
      <c r="A11" s="40"/>
      <c r="B11" s="247" t="s">
        <v>28</v>
      </c>
      <c r="C11" s="248"/>
      <c r="D11" s="249"/>
      <c r="E11" s="60">
        <f>SUM(E8:E10)</f>
        <v>1156340</v>
      </c>
      <c r="F11" s="60">
        <f>SUM(F8:F10)</f>
        <v>1156340</v>
      </c>
      <c r="G11" s="61">
        <f>SUM(G8:G10)</f>
        <v>1100000</v>
      </c>
      <c r="H11" s="134">
        <f>E11/G11</f>
        <v>1.0512181818181818</v>
      </c>
      <c r="I11" s="60">
        <f>SUM(I8:I10)</f>
        <v>601535</v>
      </c>
      <c r="J11" s="60">
        <f>SUM(J8:J10)</f>
        <v>601535</v>
      </c>
      <c r="K11" s="61">
        <f>SUM(K8:K10)</f>
        <v>1100000</v>
      </c>
      <c r="L11" s="135">
        <f>I11/K11</f>
        <v>0.54684999999999995</v>
      </c>
      <c r="M11" s="60">
        <f>SUM(M8:M10)</f>
        <v>32995</v>
      </c>
      <c r="N11" s="95">
        <f>SUM(N8:N10)</f>
        <v>1100000</v>
      </c>
      <c r="O11" s="135">
        <f>M11/N11</f>
        <v>2.9995454545454544E-2</v>
      </c>
      <c r="P11" s="60">
        <f>SUM(P8:P10)</f>
        <v>0</v>
      </c>
      <c r="Q11" s="60"/>
      <c r="R11" s="60">
        <f>SUM(R8:R10)</f>
        <v>0</v>
      </c>
      <c r="S11" s="135" t="e">
        <f>P11/R11</f>
        <v>#DIV/0!</v>
      </c>
      <c r="T11" s="60">
        <f>SUM(T8:T10)</f>
        <v>0</v>
      </c>
      <c r="U11" s="60"/>
      <c r="V11" s="60">
        <f>SUM(V8:V10)</f>
        <v>0</v>
      </c>
      <c r="W11" s="135" t="e">
        <f>T11/V11</f>
        <v>#DIV/0!</v>
      </c>
      <c r="X11" s="60">
        <f>SUM(X8:X10)</f>
        <v>0</v>
      </c>
      <c r="Y11" s="60"/>
      <c r="Z11" s="60">
        <f>SUM(Z8:Z10)</f>
        <v>0</v>
      </c>
      <c r="AA11" s="135" t="e">
        <f>X11/Z11</f>
        <v>#DIV/0!</v>
      </c>
      <c r="AB11" s="60">
        <f>SUM(AB8:AB10)</f>
        <v>0</v>
      </c>
      <c r="AC11" s="60"/>
      <c r="AD11" s="60">
        <f>SUM(AD8:AD10)</f>
        <v>0</v>
      </c>
      <c r="AE11" s="135" t="e">
        <f>AB11/AD11</f>
        <v>#DIV/0!</v>
      </c>
      <c r="AF11" s="60">
        <f>SUM(AF8:AF10)</f>
        <v>0</v>
      </c>
      <c r="AG11" s="60"/>
      <c r="AH11" s="60"/>
      <c r="AI11" s="60">
        <f>SUM(AI8:AI10)</f>
        <v>0</v>
      </c>
      <c r="AJ11" s="135" t="e">
        <f>AF11/AI11</f>
        <v>#DIV/0!</v>
      </c>
      <c r="AK11" s="60">
        <f>SUM(AK8:AK10)</f>
        <v>0</v>
      </c>
      <c r="AL11" s="60"/>
      <c r="AM11" s="60">
        <f>SUM(AM8:AM10)</f>
        <v>0</v>
      </c>
      <c r="AN11" s="135" t="e">
        <f>AK11/AM11</f>
        <v>#DIV/0!</v>
      </c>
      <c r="AO11" s="60">
        <f>SUM(AO8:AO10)</f>
        <v>0</v>
      </c>
      <c r="AP11" s="60"/>
      <c r="AQ11" s="60">
        <f>SUM(AQ8:AQ10)</f>
        <v>0</v>
      </c>
      <c r="AR11" s="135" t="e">
        <f>AO11/AQ11</f>
        <v>#DIV/0!</v>
      </c>
      <c r="AS11" s="60">
        <f>SUM(AS8:AS10)</f>
        <v>0</v>
      </c>
      <c r="AT11" s="60"/>
      <c r="AU11" s="60">
        <f>SUM(AU8:AU10)</f>
        <v>0</v>
      </c>
      <c r="AV11" s="135" t="e">
        <f>AS11/AU11</f>
        <v>#DIV/0!</v>
      </c>
      <c r="AW11" s="60">
        <f>SUM(AW8:AW10)</f>
        <v>0</v>
      </c>
      <c r="AX11" s="60"/>
      <c r="AY11" s="135" t="e">
        <f>AW11/AX11</f>
        <v>#DIV/0!</v>
      </c>
      <c r="AZ11" s="60">
        <f>E11+I11+M11</f>
        <v>1790870</v>
      </c>
      <c r="BA11" s="60">
        <f>SUM(BA9:BA10)</f>
        <v>1757875</v>
      </c>
      <c r="BB11" s="61">
        <f>G11+K11+N11</f>
        <v>3300000</v>
      </c>
      <c r="BC11" s="135">
        <f>AZ11/BB11</f>
        <v>0.54268787878787883</v>
      </c>
      <c r="BD11" s="60">
        <f>AZ11/3</f>
        <v>596956.66666666663</v>
      </c>
    </row>
    <row r="12" spans="1:64" ht="15" customHeight="1"/>
    <row r="13" spans="1:64">
      <c r="E13" s="81"/>
      <c r="F13" s="81"/>
      <c r="G13" s="81"/>
    </row>
    <row r="14" spans="1:64" ht="20.100000000000001" customHeight="1">
      <c r="B14" s="136" t="s">
        <v>29</v>
      </c>
      <c r="D14" s="246" t="s">
        <v>30</v>
      </c>
      <c r="E14" s="246"/>
      <c r="F14" s="137"/>
      <c r="BB14" s="246" t="s">
        <v>30</v>
      </c>
      <c r="BC14" s="246"/>
    </row>
    <row r="15" spans="1:64">
      <c r="B15" s="63"/>
      <c r="D15" s="66"/>
      <c r="E15" s="67"/>
      <c r="F15" s="67"/>
      <c r="BB15" s="68"/>
      <c r="BC15" s="69"/>
    </row>
    <row r="16" spans="1:64" ht="20.100000000000001" customHeight="1">
      <c r="B16" s="70" t="s">
        <v>103</v>
      </c>
      <c r="D16" s="71" t="s">
        <v>31</v>
      </c>
      <c r="E16" s="72"/>
      <c r="F16" s="72"/>
      <c r="BB16" s="250" t="s">
        <v>32</v>
      </c>
      <c r="BC16" s="250"/>
      <c r="BD16" s="250"/>
    </row>
    <row r="17" spans="1:56" ht="20.100000000000001" customHeight="1">
      <c r="B17" s="138" t="s">
        <v>101</v>
      </c>
      <c r="D17" s="137" t="s">
        <v>33</v>
      </c>
      <c r="E17" s="137"/>
      <c r="F17" s="137"/>
      <c r="BB17" s="246" t="s">
        <v>34</v>
      </c>
      <c r="BC17" s="246"/>
      <c r="BD17" s="246"/>
    </row>
    <row r="20" spans="1:56">
      <c r="A20" s="52"/>
    </row>
  </sheetData>
  <mergeCells count="23">
    <mergeCell ref="BB16:BD16"/>
    <mergeCell ref="BB17:BD17"/>
    <mergeCell ref="AS5:AV6"/>
    <mergeCell ref="AW5:AY6"/>
    <mergeCell ref="AZ5:BC6"/>
    <mergeCell ref="BD5:BD7"/>
    <mergeCell ref="D14:E14"/>
    <mergeCell ref="BB14:BC14"/>
    <mergeCell ref="T5:W6"/>
    <mergeCell ref="X5:AA6"/>
    <mergeCell ref="AB5:AE6"/>
    <mergeCell ref="AF5:AJ6"/>
    <mergeCell ref="AK5:AN6"/>
    <mergeCell ref="AO5:AR6"/>
    <mergeCell ref="B11:D11"/>
    <mergeCell ref="AZ2:BB2"/>
    <mergeCell ref="B5:B7"/>
    <mergeCell ref="C5:C7"/>
    <mergeCell ref="D5:D7"/>
    <mergeCell ref="E5:H6"/>
    <mergeCell ref="I5:L6"/>
    <mergeCell ref="M5:O6"/>
    <mergeCell ref="P5:S6"/>
  </mergeCells>
  <pageMargins left="0.44" right="0.15748031496062992" top="0.9055118110236221" bottom="0.23622047244094491" header="0.82677165354330717" footer="0.19685039370078741"/>
  <pageSetup paperSize="9" scale="5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7"/>
  </sheetPr>
  <dimension ref="A1:BC28"/>
  <sheetViews>
    <sheetView view="pageBreakPreview" topLeftCell="A4" zoomScale="70" zoomScaleNormal="70" zoomScaleSheetLayoutView="70" workbookViewId="0">
      <selection activeCell="AQ24" sqref="AQ24"/>
    </sheetView>
  </sheetViews>
  <sheetFormatPr defaultColWidth="46.85546875" defaultRowHeight="16.5"/>
  <cols>
    <col min="1" max="1" width="4.5703125" style="74" bestFit="1" customWidth="1"/>
    <col min="2" max="2" width="36.28515625" style="52" customWidth="1"/>
    <col min="3" max="3" width="32.5703125" style="52" customWidth="1"/>
    <col min="4" max="4" width="24.7109375" style="52" customWidth="1"/>
    <col min="5" max="6" width="20.5703125" style="52" hidden="1" customWidth="1"/>
    <col min="7" max="7" width="20.5703125" style="64" hidden="1" customWidth="1"/>
    <col min="8" max="8" width="10.7109375" style="65" hidden="1" customWidth="1"/>
    <col min="9" max="10" width="20.7109375" style="52" hidden="1" customWidth="1"/>
    <col min="11" max="11" width="20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0.7109375" style="52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0.5703125" style="52" bestFit="1" customWidth="1"/>
    <col min="44" max="44" width="20.5703125" style="52" hidden="1" customWidth="1"/>
    <col min="45" max="45" width="20.5703125" style="64" bestFit="1" customWidth="1"/>
    <col min="46" max="46" width="10.7109375" style="52" customWidth="1"/>
    <col min="47" max="47" width="25.7109375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26.25" customHeight="1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239"/>
      <c r="AR2" s="239"/>
      <c r="AS2" s="239"/>
      <c r="AT2" s="5"/>
      <c r="AU2" s="5"/>
      <c r="AV2" s="8"/>
      <c r="AW2" s="9"/>
      <c r="AX2" s="9"/>
      <c r="BC2" s="11"/>
    </row>
    <row r="3" spans="1:55" s="10" customFormat="1" ht="45" customHeight="1">
      <c r="A3" s="1"/>
      <c r="B3" s="13" t="s">
        <v>178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257"/>
      <c r="AR3" s="257"/>
      <c r="AS3" s="257"/>
      <c r="AT3" s="257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4.5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5"/>
      <c r="R5" s="245"/>
      <c r="S5" s="244" t="s">
        <v>9</v>
      </c>
      <c r="T5" s="245"/>
      <c r="U5" s="245"/>
      <c r="V5" s="244" t="s">
        <v>10</v>
      </c>
      <c r="W5" s="245"/>
      <c r="X5" s="245"/>
      <c r="Y5" s="244" t="s">
        <v>11</v>
      </c>
      <c r="Z5" s="245"/>
      <c r="AA5" s="245"/>
      <c r="AB5" s="244" t="s">
        <v>12</v>
      </c>
      <c r="AC5" s="245"/>
      <c r="AD5" s="245"/>
      <c r="AE5" s="244" t="s">
        <v>13</v>
      </c>
      <c r="AF5" s="245"/>
      <c r="AG5" s="245"/>
      <c r="AH5" s="244" t="s">
        <v>14</v>
      </c>
      <c r="AI5" s="245"/>
      <c r="AJ5" s="245"/>
      <c r="AK5" s="244" t="s">
        <v>15</v>
      </c>
      <c r="AL5" s="245"/>
      <c r="AM5" s="245"/>
      <c r="AN5" s="244" t="s">
        <v>16</v>
      </c>
      <c r="AO5" s="245"/>
      <c r="AP5" s="245"/>
      <c r="AQ5" s="251" t="s">
        <v>17</v>
      </c>
      <c r="AR5" s="251"/>
      <c r="AS5" s="252"/>
      <c r="AT5" s="252"/>
      <c r="AU5" s="253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46.5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52"/>
      <c r="AR6" s="252"/>
      <c r="AS6" s="252"/>
      <c r="AT6" s="252"/>
      <c r="AU6" s="254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254"/>
      <c r="AV7" s="37" t="s">
        <v>26</v>
      </c>
      <c r="AW7" s="38" t="s">
        <v>27</v>
      </c>
      <c r="AX7" s="39" t="s">
        <v>24</v>
      </c>
      <c r="BC7" s="24"/>
    </row>
    <row r="8" spans="1:55" ht="18.75">
      <c r="A8" s="40">
        <v>1</v>
      </c>
      <c r="B8" s="41" t="s">
        <v>35</v>
      </c>
      <c r="C8" s="41" t="s">
        <v>48</v>
      </c>
      <c r="D8" s="77">
        <v>42970</v>
      </c>
      <c r="E8" s="43">
        <v>823045</v>
      </c>
      <c r="F8" s="43">
        <v>823045</v>
      </c>
      <c r="G8" s="44">
        <v>750000</v>
      </c>
      <c r="H8" s="45">
        <f>E8/G8</f>
        <v>1.0973933333333334</v>
      </c>
      <c r="I8" s="43">
        <v>456115</v>
      </c>
      <c r="J8" s="43">
        <v>456115</v>
      </c>
      <c r="K8" s="47">
        <v>750000</v>
      </c>
      <c r="L8" s="45">
        <v>0.61</v>
      </c>
      <c r="M8" s="43">
        <v>1152900</v>
      </c>
      <c r="N8" s="48">
        <v>750000</v>
      </c>
      <c r="O8" s="49">
        <v>1.54</v>
      </c>
      <c r="P8" s="43"/>
      <c r="Q8" s="48"/>
      <c r="R8" s="49" t="e">
        <f>P8/Q8</f>
        <v>#DIV/0!</v>
      </c>
      <c r="S8" s="43"/>
      <c r="T8" s="48"/>
      <c r="U8" s="49" t="e">
        <f>S8/T8</f>
        <v>#DIV/0!</v>
      </c>
      <c r="V8" s="43"/>
      <c r="W8" s="47"/>
      <c r="X8" s="45" t="e">
        <f>V8/W8</f>
        <v>#DIV/0!</v>
      </c>
      <c r="Y8" s="46"/>
      <c r="Z8" s="47"/>
      <c r="AA8" s="45" t="e">
        <f>Y8/Z8</f>
        <v>#DIV/0!</v>
      </c>
      <c r="AB8" s="46"/>
      <c r="AC8" s="47"/>
      <c r="AD8" s="45" t="e">
        <f>AB8/AC8</f>
        <v>#DIV/0!</v>
      </c>
      <c r="AE8" s="46"/>
      <c r="AF8" s="47"/>
      <c r="AG8" s="45" t="e">
        <f>AE8/AF8</f>
        <v>#DIV/0!</v>
      </c>
      <c r="AH8" s="46"/>
      <c r="AI8" s="47"/>
      <c r="AJ8" s="45" t="e">
        <f>AH8/AI8</f>
        <v>#DIV/0!</v>
      </c>
      <c r="AK8" s="46"/>
      <c r="AL8" s="47"/>
      <c r="AM8" s="45" t="e">
        <f>AK8/AL8</f>
        <v>#DIV/0!</v>
      </c>
      <c r="AN8" s="46"/>
      <c r="AO8" s="47"/>
      <c r="AP8" s="45" t="e">
        <f>AN8/AO8</f>
        <v>#DIV/0!</v>
      </c>
      <c r="AQ8" s="46">
        <f>E8+I8+M8</f>
        <v>2432060</v>
      </c>
      <c r="AR8" s="46">
        <f>F8+J8</f>
        <v>1279160</v>
      </c>
      <c r="AS8" s="47">
        <f>G8+K8+N8</f>
        <v>2250000</v>
      </c>
      <c r="AT8" s="45">
        <f>AQ8/AS8</f>
        <v>1.0809155555555556</v>
      </c>
      <c r="AU8" s="50">
        <f>AQ8/3</f>
        <v>810686.66666666663</v>
      </c>
    </row>
    <row r="9" spans="1:55" ht="18.75">
      <c r="A9" s="40">
        <v>2</v>
      </c>
      <c r="B9" s="41" t="s">
        <v>36</v>
      </c>
      <c r="C9" s="41" t="s">
        <v>49</v>
      </c>
      <c r="D9" s="77" t="s">
        <v>63</v>
      </c>
      <c r="E9" s="46">
        <v>268630</v>
      </c>
      <c r="F9" s="46">
        <v>268630</v>
      </c>
      <c r="G9" s="44">
        <v>750000</v>
      </c>
      <c r="H9" s="45">
        <f t="shared" ref="H9:H21" si="0">E9/G9</f>
        <v>0.35817333333333334</v>
      </c>
      <c r="I9" s="43">
        <v>554005</v>
      </c>
      <c r="J9" s="43">
        <v>554005</v>
      </c>
      <c r="K9" s="47">
        <v>750000</v>
      </c>
      <c r="L9" s="45">
        <v>0.74</v>
      </c>
      <c r="M9" s="43">
        <v>1403500</v>
      </c>
      <c r="N9" s="48">
        <v>750000</v>
      </c>
      <c r="O9" s="49">
        <v>1.87</v>
      </c>
      <c r="P9" s="43"/>
      <c r="Q9" s="48"/>
      <c r="R9" s="49" t="e">
        <f t="shared" ref="R9:R21" si="1">P9/Q9</f>
        <v>#DIV/0!</v>
      </c>
      <c r="S9" s="43"/>
      <c r="T9" s="48"/>
      <c r="U9" s="49" t="e">
        <f t="shared" ref="U9:U21" si="2">S9/T9</f>
        <v>#DIV/0!</v>
      </c>
      <c r="V9" s="43"/>
      <c r="W9" s="47"/>
      <c r="X9" s="45" t="e">
        <f t="shared" ref="X9:X21" si="3">V9/W9</f>
        <v>#DIV/0!</v>
      </c>
      <c r="Y9" s="46"/>
      <c r="Z9" s="47"/>
      <c r="AA9" s="45" t="e">
        <f t="shared" ref="AA9:AA21" si="4">Y9/Z9</f>
        <v>#DIV/0!</v>
      </c>
      <c r="AB9" s="46"/>
      <c r="AC9" s="47"/>
      <c r="AD9" s="45" t="e">
        <f t="shared" ref="AD9:AD21" si="5">AB9/AC9</f>
        <v>#DIV/0!</v>
      </c>
      <c r="AE9" s="46"/>
      <c r="AF9" s="47"/>
      <c r="AG9" s="45" t="e">
        <f t="shared" ref="AG9:AG21" si="6">AE9/AF9</f>
        <v>#DIV/0!</v>
      </c>
      <c r="AH9" s="46"/>
      <c r="AI9" s="47"/>
      <c r="AJ9" s="45" t="e">
        <f t="shared" ref="AJ9:AJ21" si="7">AH9/AI9</f>
        <v>#DIV/0!</v>
      </c>
      <c r="AK9" s="46"/>
      <c r="AL9" s="47"/>
      <c r="AM9" s="45" t="e">
        <f t="shared" ref="AM9:AM21" si="8">AK9/AL9</f>
        <v>#DIV/0!</v>
      </c>
      <c r="AN9" s="46"/>
      <c r="AO9" s="47"/>
      <c r="AP9" s="45" t="e">
        <f t="shared" ref="AP9:AP21" si="9">AN9/AO9</f>
        <v>#DIV/0!</v>
      </c>
      <c r="AQ9" s="46">
        <f t="shared" ref="AQ9:AQ21" si="10">E9+I9+M9</f>
        <v>2226135</v>
      </c>
      <c r="AR9" s="46">
        <f t="shared" ref="AR9:AR21" si="11">F9+J9</f>
        <v>822635</v>
      </c>
      <c r="AS9" s="47">
        <f t="shared" ref="AS9:AS21" si="12">G9+K9+N9</f>
        <v>2250000</v>
      </c>
      <c r="AT9" s="45">
        <f t="shared" ref="AT9:AT21" si="13">AQ9/AS9</f>
        <v>0.98939333333333335</v>
      </c>
      <c r="AU9" s="50">
        <f t="shared" ref="AU9:AU21" si="14">AQ9/3</f>
        <v>742045</v>
      </c>
    </row>
    <row r="10" spans="1:55" ht="18.75">
      <c r="A10" s="40">
        <v>3</v>
      </c>
      <c r="B10" s="41" t="s">
        <v>37</v>
      </c>
      <c r="C10" s="41" t="s">
        <v>50</v>
      </c>
      <c r="D10" s="77">
        <v>45019</v>
      </c>
      <c r="E10" s="46">
        <v>102585</v>
      </c>
      <c r="F10" s="46">
        <v>102585</v>
      </c>
      <c r="G10" s="44">
        <v>650000</v>
      </c>
      <c r="H10" s="45">
        <f t="shared" si="0"/>
        <v>0.15782307692307693</v>
      </c>
      <c r="I10" s="43">
        <v>735290</v>
      </c>
      <c r="J10" s="43">
        <v>735290</v>
      </c>
      <c r="K10" s="47">
        <v>650000</v>
      </c>
      <c r="L10" s="45">
        <v>1.1299999999999999</v>
      </c>
      <c r="M10" s="43">
        <v>976435</v>
      </c>
      <c r="N10" s="48">
        <v>700000</v>
      </c>
      <c r="O10" s="49">
        <v>1.39</v>
      </c>
      <c r="P10" s="43"/>
      <c r="Q10" s="48"/>
      <c r="R10" s="49" t="e">
        <f t="shared" si="1"/>
        <v>#DIV/0!</v>
      </c>
      <c r="S10" s="43"/>
      <c r="T10" s="48"/>
      <c r="U10" s="49" t="e">
        <f t="shared" si="2"/>
        <v>#DIV/0!</v>
      </c>
      <c r="V10" s="43"/>
      <c r="W10" s="47"/>
      <c r="X10" s="45" t="e">
        <f t="shared" si="3"/>
        <v>#DIV/0!</v>
      </c>
      <c r="Y10" s="46"/>
      <c r="Z10" s="47"/>
      <c r="AA10" s="45" t="e">
        <f t="shared" si="4"/>
        <v>#DIV/0!</v>
      </c>
      <c r="AB10" s="46"/>
      <c r="AC10" s="47"/>
      <c r="AD10" s="45" t="e">
        <f t="shared" si="5"/>
        <v>#DIV/0!</v>
      </c>
      <c r="AE10" s="46"/>
      <c r="AF10" s="47"/>
      <c r="AG10" s="45" t="e">
        <f t="shared" si="6"/>
        <v>#DIV/0!</v>
      </c>
      <c r="AH10" s="46"/>
      <c r="AI10" s="47"/>
      <c r="AJ10" s="45" t="e">
        <f t="shared" si="7"/>
        <v>#DIV/0!</v>
      </c>
      <c r="AK10" s="46"/>
      <c r="AL10" s="47"/>
      <c r="AM10" s="45" t="e">
        <f t="shared" si="8"/>
        <v>#DIV/0!</v>
      </c>
      <c r="AN10" s="46"/>
      <c r="AO10" s="47"/>
      <c r="AP10" s="45" t="e">
        <f t="shared" si="9"/>
        <v>#DIV/0!</v>
      </c>
      <c r="AQ10" s="46">
        <f t="shared" si="10"/>
        <v>1814310</v>
      </c>
      <c r="AR10" s="46">
        <f t="shared" si="11"/>
        <v>837875</v>
      </c>
      <c r="AS10" s="47">
        <f t="shared" si="12"/>
        <v>2000000</v>
      </c>
      <c r="AT10" s="45">
        <f t="shared" si="13"/>
        <v>0.90715500000000004</v>
      </c>
      <c r="AU10" s="50">
        <f t="shared" si="14"/>
        <v>604770</v>
      </c>
    </row>
    <row r="11" spans="1:55" ht="18.75">
      <c r="A11" s="40">
        <v>4</v>
      </c>
      <c r="B11" s="41" t="s">
        <v>38</v>
      </c>
      <c r="C11" s="41" t="s">
        <v>51</v>
      </c>
      <c r="D11" s="77">
        <v>43750</v>
      </c>
      <c r="E11" s="46">
        <v>2712300</v>
      </c>
      <c r="F11" s="46">
        <v>2712300</v>
      </c>
      <c r="G11" s="44">
        <v>2700000</v>
      </c>
      <c r="H11" s="45">
        <f t="shared" si="0"/>
        <v>1.0045555555555556</v>
      </c>
      <c r="I11" s="43">
        <v>2778585</v>
      </c>
      <c r="J11" s="43">
        <v>2778585</v>
      </c>
      <c r="K11" s="47">
        <v>2700000</v>
      </c>
      <c r="L11" s="45">
        <v>1.03</v>
      </c>
      <c r="M11" s="43">
        <v>3020715</v>
      </c>
      <c r="N11" s="48">
        <v>2850000</v>
      </c>
      <c r="O11" s="49">
        <v>1.06</v>
      </c>
      <c r="P11" s="43"/>
      <c r="Q11" s="48"/>
      <c r="R11" s="49" t="e">
        <f t="shared" si="1"/>
        <v>#DIV/0!</v>
      </c>
      <c r="S11" s="43"/>
      <c r="T11" s="48"/>
      <c r="U11" s="49" t="e">
        <f t="shared" si="2"/>
        <v>#DIV/0!</v>
      </c>
      <c r="V11" s="43"/>
      <c r="W11" s="47"/>
      <c r="X11" s="45" t="e">
        <f t="shared" si="3"/>
        <v>#DIV/0!</v>
      </c>
      <c r="Y11" s="46"/>
      <c r="Z11" s="47"/>
      <c r="AA11" s="45" t="e">
        <f t="shared" si="4"/>
        <v>#DIV/0!</v>
      </c>
      <c r="AB11" s="46"/>
      <c r="AC11" s="47"/>
      <c r="AD11" s="45" t="e">
        <f t="shared" si="5"/>
        <v>#DIV/0!</v>
      </c>
      <c r="AE11" s="46"/>
      <c r="AF11" s="47"/>
      <c r="AG11" s="45" t="e">
        <f t="shared" si="6"/>
        <v>#DIV/0!</v>
      </c>
      <c r="AH11" s="46"/>
      <c r="AI11" s="47"/>
      <c r="AJ11" s="45" t="e">
        <f t="shared" si="7"/>
        <v>#DIV/0!</v>
      </c>
      <c r="AK11" s="46"/>
      <c r="AL11" s="47"/>
      <c r="AM11" s="45" t="e">
        <f t="shared" si="8"/>
        <v>#DIV/0!</v>
      </c>
      <c r="AN11" s="46"/>
      <c r="AO11" s="47"/>
      <c r="AP11" s="45" t="e">
        <f t="shared" si="9"/>
        <v>#DIV/0!</v>
      </c>
      <c r="AQ11" s="46">
        <f t="shared" si="10"/>
        <v>8511600</v>
      </c>
      <c r="AR11" s="46">
        <f t="shared" si="11"/>
        <v>5490885</v>
      </c>
      <c r="AS11" s="47">
        <f t="shared" si="12"/>
        <v>8250000</v>
      </c>
      <c r="AT11" s="45">
        <f t="shared" si="13"/>
        <v>1.0317090909090909</v>
      </c>
      <c r="AU11" s="50">
        <f t="shared" si="14"/>
        <v>2837200</v>
      </c>
    </row>
    <row r="12" spans="1:55" ht="18.75">
      <c r="A12" s="40">
        <v>5</v>
      </c>
      <c r="B12" s="41" t="s">
        <v>39</v>
      </c>
      <c r="C12" s="41" t="s">
        <v>52</v>
      </c>
      <c r="D12" s="77">
        <v>40547</v>
      </c>
      <c r="E12" s="46">
        <v>2137805</v>
      </c>
      <c r="F12" s="46">
        <v>2137805</v>
      </c>
      <c r="G12" s="44">
        <v>2800000</v>
      </c>
      <c r="H12" s="45">
        <f t="shared" si="0"/>
        <v>0.76350178571428573</v>
      </c>
      <c r="I12" s="43">
        <v>2138615</v>
      </c>
      <c r="J12" s="43">
        <v>2138615</v>
      </c>
      <c r="K12" s="47">
        <v>2700000</v>
      </c>
      <c r="L12" s="45">
        <v>0.79</v>
      </c>
      <c r="M12" s="43">
        <v>3302565</v>
      </c>
      <c r="N12" s="48">
        <v>2700000</v>
      </c>
      <c r="O12" s="49">
        <v>1.22</v>
      </c>
      <c r="P12" s="43"/>
      <c r="Q12" s="48"/>
      <c r="R12" s="49" t="e">
        <f t="shared" si="1"/>
        <v>#DIV/0!</v>
      </c>
      <c r="S12" s="43"/>
      <c r="T12" s="48"/>
      <c r="U12" s="49" t="e">
        <f t="shared" si="2"/>
        <v>#DIV/0!</v>
      </c>
      <c r="V12" s="43"/>
      <c r="W12" s="47"/>
      <c r="X12" s="45" t="e">
        <f t="shared" si="3"/>
        <v>#DIV/0!</v>
      </c>
      <c r="Y12" s="46"/>
      <c r="Z12" s="47"/>
      <c r="AA12" s="45" t="e">
        <f t="shared" si="4"/>
        <v>#DIV/0!</v>
      </c>
      <c r="AB12" s="46"/>
      <c r="AC12" s="47"/>
      <c r="AD12" s="45" t="e">
        <f t="shared" si="5"/>
        <v>#DIV/0!</v>
      </c>
      <c r="AE12" s="46"/>
      <c r="AF12" s="47"/>
      <c r="AG12" s="45" t="e">
        <f t="shared" si="6"/>
        <v>#DIV/0!</v>
      </c>
      <c r="AH12" s="46"/>
      <c r="AI12" s="47"/>
      <c r="AJ12" s="45" t="e">
        <f t="shared" si="7"/>
        <v>#DIV/0!</v>
      </c>
      <c r="AK12" s="46"/>
      <c r="AL12" s="47"/>
      <c r="AM12" s="45" t="e">
        <f t="shared" si="8"/>
        <v>#DIV/0!</v>
      </c>
      <c r="AN12" s="46"/>
      <c r="AO12" s="47"/>
      <c r="AP12" s="45" t="e">
        <f t="shared" si="9"/>
        <v>#DIV/0!</v>
      </c>
      <c r="AQ12" s="46">
        <f t="shared" si="10"/>
        <v>7578985</v>
      </c>
      <c r="AR12" s="46">
        <f t="shared" si="11"/>
        <v>4276420</v>
      </c>
      <c r="AS12" s="47">
        <f t="shared" si="12"/>
        <v>8200000</v>
      </c>
      <c r="AT12" s="45">
        <f t="shared" si="13"/>
        <v>0.92426646341463414</v>
      </c>
      <c r="AU12" s="50">
        <f t="shared" si="14"/>
        <v>2526328.3333333335</v>
      </c>
    </row>
    <row r="13" spans="1:55" ht="18.75">
      <c r="A13" s="40">
        <v>6</v>
      </c>
      <c r="B13" s="41" t="s">
        <v>40</v>
      </c>
      <c r="C13" s="41" t="s">
        <v>53</v>
      </c>
      <c r="D13" s="77">
        <v>44841</v>
      </c>
      <c r="E13" s="46">
        <v>91075</v>
      </c>
      <c r="F13" s="46">
        <v>91075</v>
      </c>
      <c r="G13" s="44">
        <v>550000</v>
      </c>
      <c r="H13" s="45">
        <f t="shared" si="0"/>
        <v>0.16559090909090909</v>
      </c>
      <c r="I13" s="43">
        <v>58080</v>
      </c>
      <c r="J13" s="43">
        <v>58080</v>
      </c>
      <c r="K13" s="47">
        <v>550000</v>
      </c>
      <c r="L13" s="45">
        <v>0.11</v>
      </c>
      <c r="M13" s="43">
        <v>813780</v>
      </c>
      <c r="N13" s="48">
        <v>550000</v>
      </c>
      <c r="O13" s="49">
        <v>1.48</v>
      </c>
      <c r="P13" s="43"/>
      <c r="Q13" s="48"/>
      <c r="R13" s="49" t="e">
        <f t="shared" si="1"/>
        <v>#DIV/0!</v>
      </c>
      <c r="S13" s="43"/>
      <c r="T13" s="48"/>
      <c r="U13" s="49" t="e">
        <f t="shared" si="2"/>
        <v>#DIV/0!</v>
      </c>
      <c r="V13" s="43"/>
      <c r="W13" s="47"/>
      <c r="X13" s="45" t="e">
        <f t="shared" si="3"/>
        <v>#DIV/0!</v>
      </c>
      <c r="Y13" s="46"/>
      <c r="Z13" s="47"/>
      <c r="AA13" s="45" t="e">
        <f t="shared" si="4"/>
        <v>#DIV/0!</v>
      </c>
      <c r="AB13" s="46"/>
      <c r="AC13" s="47"/>
      <c r="AD13" s="45" t="e">
        <f t="shared" si="5"/>
        <v>#DIV/0!</v>
      </c>
      <c r="AE13" s="46"/>
      <c r="AF13" s="47"/>
      <c r="AG13" s="45" t="e">
        <f t="shared" si="6"/>
        <v>#DIV/0!</v>
      </c>
      <c r="AH13" s="46"/>
      <c r="AI13" s="47"/>
      <c r="AJ13" s="45" t="e">
        <f t="shared" si="7"/>
        <v>#DIV/0!</v>
      </c>
      <c r="AK13" s="46"/>
      <c r="AL13" s="47"/>
      <c r="AM13" s="45" t="e">
        <f t="shared" si="8"/>
        <v>#DIV/0!</v>
      </c>
      <c r="AN13" s="46"/>
      <c r="AO13" s="47"/>
      <c r="AP13" s="45" t="e">
        <f t="shared" si="9"/>
        <v>#DIV/0!</v>
      </c>
      <c r="AQ13" s="46">
        <f t="shared" si="10"/>
        <v>962935</v>
      </c>
      <c r="AR13" s="46">
        <f t="shared" si="11"/>
        <v>149155</v>
      </c>
      <c r="AS13" s="47">
        <f t="shared" si="12"/>
        <v>1650000</v>
      </c>
      <c r="AT13" s="45">
        <f t="shared" si="13"/>
        <v>0.58359696969696973</v>
      </c>
      <c r="AU13" s="50">
        <f t="shared" si="14"/>
        <v>320978.33333333331</v>
      </c>
    </row>
    <row r="14" spans="1:55" ht="18.75">
      <c r="A14" s="40">
        <v>7</v>
      </c>
      <c r="B14" s="41" t="s">
        <v>41</v>
      </c>
      <c r="C14" s="41" t="s">
        <v>54</v>
      </c>
      <c r="D14" s="77">
        <v>44999</v>
      </c>
      <c r="E14" s="46">
        <v>88680</v>
      </c>
      <c r="F14" s="46">
        <v>88680</v>
      </c>
      <c r="G14" s="44">
        <v>550000</v>
      </c>
      <c r="H14" s="45">
        <f t="shared" si="0"/>
        <v>0.16123636363636365</v>
      </c>
      <c r="I14" s="43">
        <v>0</v>
      </c>
      <c r="J14" s="43">
        <v>0</v>
      </c>
      <c r="K14" s="47">
        <v>550000</v>
      </c>
      <c r="L14" s="45">
        <v>0</v>
      </c>
      <c r="M14" s="43">
        <v>347930</v>
      </c>
      <c r="N14" s="48">
        <v>550000</v>
      </c>
      <c r="O14" s="49">
        <v>0.63</v>
      </c>
      <c r="P14" s="43"/>
      <c r="Q14" s="48"/>
      <c r="R14" s="49" t="e">
        <f t="shared" si="1"/>
        <v>#DIV/0!</v>
      </c>
      <c r="S14" s="43"/>
      <c r="T14" s="48"/>
      <c r="U14" s="49" t="e">
        <f t="shared" si="2"/>
        <v>#DIV/0!</v>
      </c>
      <c r="V14" s="43"/>
      <c r="W14" s="47"/>
      <c r="X14" s="45" t="e">
        <f t="shared" si="3"/>
        <v>#DIV/0!</v>
      </c>
      <c r="Y14" s="46"/>
      <c r="Z14" s="47"/>
      <c r="AA14" s="45" t="e">
        <f t="shared" si="4"/>
        <v>#DIV/0!</v>
      </c>
      <c r="AB14" s="46"/>
      <c r="AC14" s="47"/>
      <c r="AD14" s="45" t="e">
        <f t="shared" si="5"/>
        <v>#DIV/0!</v>
      </c>
      <c r="AE14" s="46"/>
      <c r="AF14" s="47"/>
      <c r="AG14" s="45" t="e">
        <f t="shared" si="6"/>
        <v>#DIV/0!</v>
      </c>
      <c r="AH14" s="46"/>
      <c r="AI14" s="47"/>
      <c r="AJ14" s="45" t="e">
        <f t="shared" si="7"/>
        <v>#DIV/0!</v>
      </c>
      <c r="AK14" s="46"/>
      <c r="AL14" s="47"/>
      <c r="AM14" s="45" t="e">
        <f t="shared" si="8"/>
        <v>#DIV/0!</v>
      </c>
      <c r="AN14" s="46"/>
      <c r="AO14" s="47"/>
      <c r="AP14" s="45" t="e">
        <f t="shared" si="9"/>
        <v>#DIV/0!</v>
      </c>
      <c r="AQ14" s="46">
        <f t="shared" si="10"/>
        <v>436610</v>
      </c>
      <c r="AR14" s="46">
        <f t="shared" si="11"/>
        <v>88680</v>
      </c>
      <c r="AS14" s="47">
        <f t="shared" si="12"/>
        <v>1650000</v>
      </c>
      <c r="AT14" s="45">
        <f t="shared" si="13"/>
        <v>0.26461212121212119</v>
      </c>
      <c r="AU14" s="50">
        <f t="shared" si="14"/>
        <v>145536.66666666666</v>
      </c>
    </row>
    <row r="15" spans="1:55" ht="18.75">
      <c r="A15" s="40">
        <v>8</v>
      </c>
      <c r="B15" s="41" t="s">
        <v>42</v>
      </c>
      <c r="C15" s="41" t="s">
        <v>55</v>
      </c>
      <c r="D15" s="77">
        <v>38681</v>
      </c>
      <c r="E15" s="46">
        <v>73880</v>
      </c>
      <c r="F15" s="46">
        <v>73880</v>
      </c>
      <c r="G15" s="44">
        <v>600000</v>
      </c>
      <c r="H15" s="45">
        <f t="shared" si="0"/>
        <v>0.12313333333333333</v>
      </c>
      <c r="I15" s="43">
        <v>814725</v>
      </c>
      <c r="J15" s="43">
        <v>814725</v>
      </c>
      <c r="K15" s="47">
        <v>600000</v>
      </c>
      <c r="L15" s="45">
        <v>1.36</v>
      </c>
      <c r="M15" s="43">
        <v>766370</v>
      </c>
      <c r="N15" s="48">
        <v>750000</v>
      </c>
      <c r="O15" s="49">
        <v>1.02</v>
      </c>
      <c r="P15" s="43"/>
      <c r="Q15" s="48"/>
      <c r="R15" s="49" t="e">
        <f t="shared" si="1"/>
        <v>#DIV/0!</v>
      </c>
      <c r="S15" s="43"/>
      <c r="T15" s="48"/>
      <c r="U15" s="49" t="e">
        <f t="shared" si="2"/>
        <v>#DIV/0!</v>
      </c>
      <c r="V15" s="43"/>
      <c r="W15" s="47"/>
      <c r="X15" s="45" t="e">
        <f t="shared" si="3"/>
        <v>#DIV/0!</v>
      </c>
      <c r="Y15" s="46"/>
      <c r="Z15" s="47"/>
      <c r="AA15" s="45" t="e">
        <f t="shared" si="4"/>
        <v>#DIV/0!</v>
      </c>
      <c r="AB15" s="46"/>
      <c r="AC15" s="47"/>
      <c r="AD15" s="45" t="e">
        <f t="shared" si="5"/>
        <v>#DIV/0!</v>
      </c>
      <c r="AE15" s="46"/>
      <c r="AF15" s="47"/>
      <c r="AG15" s="45" t="e">
        <f t="shared" si="6"/>
        <v>#DIV/0!</v>
      </c>
      <c r="AH15" s="46"/>
      <c r="AI15" s="47"/>
      <c r="AJ15" s="45" t="e">
        <f t="shared" si="7"/>
        <v>#DIV/0!</v>
      </c>
      <c r="AK15" s="46"/>
      <c r="AL15" s="47"/>
      <c r="AM15" s="45" t="e">
        <f t="shared" si="8"/>
        <v>#DIV/0!</v>
      </c>
      <c r="AN15" s="46"/>
      <c r="AO15" s="47"/>
      <c r="AP15" s="45" t="e">
        <f t="shared" si="9"/>
        <v>#DIV/0!</v>
      </c>
      <c r="AQ15" s="46">
        <f t="shared" si="10"/>
        <v>1654975</v>
      </c>
      <c r="AR15" s="46">
        <f t="shared" si="11"/>
        <v>888605</v>
      </c>
      <c r="AS15" s="47">
        <f t="shared" si="12"/>
        <v>1950000</v>
      </c>
      <c r="AT15" s="45">
        <f t="shared" si="13"/>
        <v>0.84870512820512822</v>
      </c>
      <c r="AU15" s="50">
        <f t="shared" si="14"/>
        <v>551658.33333333337</v>
      </c>
    </row>
    <row r="16" spans="1:55" ht="18.75">
      <c r="A16" s="40">
        <v>9</v>
      </c>
      <c r="B16" s="41" t="s">
        <v>43</v>
      </c>
      <c r="C16" s="41" t="s">
        <v>56</v>
      </c>
      <c r="D16" s="77">
        <v>41704</v>
      </c>
      <c r="E16" s="43">
        <v>739085</v>
      </c>
      <c r="F16" s="43">
        <v>739085</v>
      </c>
      <c r="G16" s="44">
        <v>1500000</v>
      </c>
      <c r="H16" s="45">
        <f t="shared" si="0"/>
        <v>0.49272333333333335</v>
      </c>
      <c r="I16" s="43">
        <v>1508110</v>
      </c>
      <c r="J16" s="43">
        <v>1508110</v>
      </c>
      <c r="K16" s="47">
        <v>1500000</v>
      </c>
      <c r="L16" s="45">
        <v>1.01</v>
      </c>
      <c r="M16" s="43">
        <v>1667650</v>
      </c>
      <c r="N16" s="48">
        <v>1500000</v>
      </c>
      <c r="O16" s="49">
        <v>1.1100000000000001</v>
      </c>
      <c r="P16" s="43"/>
      <c r="Q16" s="48"/>
      <c r="R16" s="49" t="e">
        <f t="shared" si="1"/>
        <v>#DIV/0!</v>
      </c>
      <c r="S16" s="43"/>
      <c r="T16" s="48"/>
      <c r="U16" s="49" t="e">
        <f t="shared" si="2"/>
        <v>#DIV/0!</v>
      </c>
      <c r="V16" s="43"/>
      <c r="W16" s="47"/>
      <c r="X16" s="45" t="e">
        <f t="shared" si="3"/>
        <v>#DIV/0!</v>
      </c>
      <c r="Y16" s="46"/>
      <c r="Z16" s="47"/>
      <c r="AA16" s="45" t="e">
        <f t="shared" si="4"/>
        <v>#DIV/0!</v>
      </c>
      <c r="AB16" s="46"/>
      <c r="AC16" s="47"/>
      <c r="AD16" s="45" t="e">
        <f t="shared" si="5"/>
        <v>#DIV/0!</v>
      </c>
      <c r="AE16" s="46"/>
      <c r="AF16" s="47"/>
      <c r="AG16" s="45" t="e">
        <f t="shared" si="6"/>
        <v>#DIV/0!</v>
      </c>
      <c r="AH16" s="46"/>
      <c r="AI16" s="47"/>
      <c r="AJ16" s="45" t="e">
        <f t="shared" si="7"/>
        <v>#DIV/0!</v>
      </c>
      <c r="AK16" s="46"/>
      <c r="AL16" s="47"/>
      <c r="AM16" s="45" t="e">
        <f t="shared" si="8"/>
        <v>#DIV/0!</v>
      </c>
      <c r="AN16" s="46"/>
      <c r="AO16" s="47"/>
      <c r="AP16" s="45" t="e">
        <f t="shared" si="9"/>
        <v>#DIV/0!</v>
      </c>
      <c r="AQ16" s="46">
        <f t="shared" si="10"/>
        <v>3914845</v>
      </c>
      <c r="AR16" s="46">
        <f t="shared" si="11"/>
        <v>2247195</v>
      </c>
      <c r="AS16" s="47">
        <f t="shared" si="12"/>
        <v>4500000</v>
      </c>
      <c r="AT16" s="45">
        <f t="shared" si="13"/>
        <v>0.86996555555555555</v>
      </c>
      <c r="AU16" s="50">
        <f t="shared" si="14"/>
        <v>1304948.3333333333</v>
      </c>
    </row>
    <row r="17" spans="1:47" ht="18.75">
      <c r="A17" s="40">
        <v>10</v>
      </c>
      <c r="B17" s="41" t="s">
        <v>44</v>
      </c>
      <c r="C17" s="41" t="s">
        <v>57</v>
      </c>
      <c r="D17" s="77">
        <v>44511</v>
      </c>
      <c r="E17" s="46">
        <v>294350</v>
      </c>
      <c r="F17" s="46">
        <v>294350</v>
      </c>
      <c r="G17" s="44">
        <v>550000</v>
      </c>
      <c r="H17" s="45">
        <f t="shared" si="0"/>
        <v>0.5351818181818182</v>
      </c>
      <c r="I17" s="43">
        <v>302755</v>
      </c>
      <c r="J17" s="43">
        <v>302755</v>
      </c>
      <c r="K17" s="47">
        <v>550000</v>
      </c>
      <c r="L17" s="45">
        <v>0.55000000000000004</v>
      </c>
      <c r="M17" s="43">
        <v>522405</v>
      </c>
      <c r="N17" s="48">
        <v>550000</v>
      </c>
      <c r="O17" s="49">
        <v>0.95</v>
      </c>
      <c r="P17" s="43"/>
      <c r="Q17" s="48"/>
      <c r="R17" s="49" t="e">
        <f t="shared" si="1"/>
        <v>#DIV/0!</v>
      </c>
      <c r="S17" s="43"/>
      <c r="T17" s="48"/>
      <c r="U17" s="49" t="e">
        <f t="shared" si="2"/>
        <v>#DIV/0!</v>
      </c>
      <c r="V17" s="43"/>
      <c r="W17" s="47"/>
      <c r="X17" s="45" t="e">
        <f t="shared" si="3"/>
        <v>#DIV/0!</v>
      </c>
      <c r="Y17" s="46"/>
      <c r="Z17" s="47"/>
      <c r="AA17" s="45" t="e">
        <f t="shared" si="4"/>
        <v>#DIV/0!</v>
      </c>
      <c r="AB17" s="46"/>
      <c r="AC17" s="47"/>
      <c r="AD17" s="45" t="e">
        <f t="shared" si="5"/>
        <v>#DIV/0!</v>
      </c>
      <c r="AE17" s="46"/>
      <c r="AF17" s="47"/>
      <c r="AG17" s="45" t="e">
        <f t="shared" si="6"/>
        <v>#DIV/0!</v>
      </c>
      <c r="AH17" s="46"/>
      <c r="AI17" s="47"/>
      <c r="AJ17" s="45" t="e">
        <f t="shared" si="7"/>
        <v>#DIV/0!</v>
      </c>
      <c r="AK17" s="46"/>
      <c r="AL17" s="47"/>
      <c r="AM17" s="45" t="e">
        <f t="shared" si="8"/>
        <v>#DIV/0!</v>
      </c>
      <c r="AN17" s="46"/>
      <c r="AO17" s="47"/>
      <c r="AP17" s="45" t="e">
        <f t="shared" si="9"/>
        <v>#DIV/0!</v>
      </c>
      <c r="AQ17" s="46">
        <f t="shared" si="10"/>
        <v>1119510</v>
      </c>
      <c r="AR17" s="46">
        <f t="shared" si="11"/>
        <v>597105</v>
      </c>
      <c r="AS17" s="47">
        <f t="shared" si="12"/>
        <v>1650000</v>
      </c>
      <c r="AT17" s="45">
        <f t="shared" si="13"/>
        <v>0.67849090909090914</v>
      </c>
      <c r="AU17" s="50">
        <f t="shared" si="14"/>
        <v>373170</v>
      </c>
    </row>
    <row r="18" spans="1:47" ht="18.75">
      <c r="A18" s="40">
        <v>11</v>
      </c>
      <c r="B18" s="41" t="s">
        <v>45</v>
      </c>
      <c r="C18" s="41" t="s">
        <v>58</v>
      </c>
      <c r="D18" s="77">
        <v>43055</v>
      </c>
      <c r="E18" s="46">
        <v>383740</v>
      </c>
      <c r="F18" s="46">
        <v>383740</v>
      </c>
      <c r="G18" s="44">
        <v>550000</v>
      </c>
      <c r="H18" s="45">
        <f t="shared" si="0"/>
        <v>0.69770909090909095</v>
      </c>
      <c r="I18" s="46">
        <v>65990</v>
      </c>
      <c r="J18" s="46">
        <v>65990</v>
      </c>
      <c r="K18" s="47">
        <v>550000</v>
      </c>
      <c r="L18" s="45">
        <v>0.12</v>
      </c>
      <c r="M18" s="43">
        <v>617585</v>
      </c>
      <c r="N18" s="48">
        <v>550000</v>
      </c>
      <c r="O18" s="49">
        <v>1.1200000000000001</v>
      </c>
      <c r="P18" s="43"/>
      <c r="Q18" s="48"/>
      <c r="R18" s="49" t="e">
        <f t="shared" si="1"/>
        <v>#DIV/0!</v>
      </c>
      <c r="S18" s="43"/>
      <c r="T18" s="48"/>
      <c r="U18" s="49" t="e">
        <f t="shared" si="2"/>
        <v>#DIV/0!</v>
      </c>
      <c r="V18" s="43"/>
      <c r="W18" s="47"/>
      <c r="X18" s="45" t="e">
        <f t="shared" si="3"/>
        <v>#DIV/0!</v>
      </c>
      <c r="Y18" s="46"/>
      <c r="Z18" s="47"/>
      <c r="AA18" s="45" t="e">
        <f t="shared" si="4"/>
        <v>#DIV/0!</v>
      </c>
      <c r="AB18" s="46"/>
      <c r="AC18" s="47"/>
      <c r="AD18" s="45" t="e">
        <f t="shared" si="5"/>
        <v>#DIV/0!</v>
      </c>
      <c r="AE18" s="46"/>
      <c r="AF18" s="47"/>
      <c r="AG18" s="45" t="e">
        <f t="shared" si="6"/>
        <v>#DIV/0!</v>
      </c>
      <c r="AH18" s="46"/>
      <c r="AI18" s="47"/>
      <c r="AJ18" s="45" t="e">
        <f t="shared" si="7"/>
        <v>#DIV/0!</v>
      </c>
      <c r="AK18" s="46"/>
      <c r="AL18" s="47"/>
      <c r="AM18" s="45" t="e">
        <f t="shared" si="8"/>
        <v>#DIV/0!</v>
      </c>
      <c r="AN18" s="46"/>
      <c r="AO18" s="47"/>
      <c r="AP18" s="45" t="e">
        <f t="shared" si="9"/>
        <v>#DIV/0!</v>
      </c>
      <c r="AQ18" s="46">
        <f t="shared" si="10"/>
        <v>1067315</v>
      </c>
      <c r="AR18" s="46">
        <f t="shared" si="11"/>
        <v>449730</v>
      </c>
      <c r="AS18" s="47">
        <f t="shared" si="12"/>
        <v>1650000</v>
      </c>
      <c r="AT18" s="45">
        <f t="shared" si="13"/>
        <v>0.64685757575757574</v>
      </c>
      <c r="AU18" s="50">
        <f t="shared" si="14"/>
        <v>355771.66666666669</v>
      </c>
    </row>
    <row r="19" spans="1:47" ht="18.75">
      <c r="A19" s="40">
        <v>12</v>
      </c>
      <c r="B19" s="41" t="s">
        <v>46</v>
      </c>
      <c r="C19" s="41" t="s">
        <v>59</v>
      </c>
      <c r="D19" s="77">
        <v>44597</v>
      </c>
      <c r="E19" s="46">
        <v>1505020</v>
      </c>
      <c r="F19" s="46">
        <v>1505020</v>
      </c>
      <c r="G19" s="44">
        <v>1650000</v>
      </c>
      <c r="H19" s="45">
        <f t="shared" si="0"/>
        <v>0.91213333333333335</v>
      </c>
      <c r="I19" s="46">
        <v>1853065</v>
      </c>
      <c r="J19" s="46">
        <v>1823070</v>
      </c>
      <c r="K19" s="47">
        <v>1650000</v>
      </c>
      <c r="L19" s="45">
        <v>1.1200000000000001</v>
      </c>
      <c r="M19" s="43">
        <v>2474060</v>
      </c>
      <c r="N19" s="48">
        <v>1700000</v>
      </c>
      <c r="O19" s="49">
        <v>1.46</v>
      </c>
      <c r="P19" s="43"/>
      <c r="Q19" s="48"/>
      <c r="R19" s="49" t="e">
        <f t="shared" si="1"/>
        <v>#DIV/0!</v>
      </c>
      <c r="S19" s="43"/>
      <c r="T19" s="48"/>
      <c r="U19" s="49" t="e">
        <f t="shared" si="2"/>
        <v>#DIV/0!</v>
      </c>
      <c r="V19" s="43"/>
      <c r="W19" s="47"/>
      <c r="X19" s="45" t="e">
        <f t="shared" si="3"/>
        <v>#DIV/0!</v>
      </c>
      <c r="Y19" s="46"/>
      <c r="Z19" s="47"/>
      <c r="AA19" s="45" t="e">
        <f t="shared" si="4"/>
        <v>#DIV/0!</v>
      </c>
      <c r="AB19" s="46"/>
      <c r="AC19" s="47"/>
      <c r="AD19" s="45" t="e">
        <f t="shared" si="5"/>
        <v>#DIV/0!</v>
      </c>
      <c r="AE19" s="46"/>
      <c r="AF19" s="47"/>
      <c r="AG19" s="45" t="e">
        <f t="shared" si="6"/>
        <v>#DIV/0!</v>
      </c>
      <c r="AH19" s="46"/>
      <c r="AI19" s="47"/>
      <c r="AJ19" s="45" t="e">
        <f t="shared" si="7"/>
        <v>#DIV/0!</v>
      </c>
      <c r="AK19" s="46"/>
      <c r="AL19" s="47"/>
      <c r="AM19" s="45" t="e">
        <f t="shared" si="8"/>
        <v>#DIV/0!</v>
      </c>
      <c r="AN19" s="46"/>
      <c r="AO19" s="47"/>
      <c r="AP19" s="45" t="e">
        <f t="shared" si="9"/>
        <v>#DIV/0!</v>
      </c>
      <c r="AQ19" s="46">
        <f t="shared" si="10"/>
        <v>5832145</v>
      </c>
      <c r="AR19" s="46">
        <f t="shared" si="11"/>
        <v>3328090</v>
      </c>
      <c r="AS19" s="47">
        <f t="shared" si="12"/>
        <v>5000000</v>
      </c>
      <c r="AT19" s="45">
        <f t="shared" si="13"/>
        <v>1.1664289999999999</v>
      </c>
      <c r="AU19" s="50">
        <f t="shared" si="14"/>
        <v>1944048.3333333333</v>
      </c>
    </row>
    <row r="20" spans="1:47" ht="18.75">
      <c r="A20" s="40">
        <v>13</v>
      </c>
      <c r="B20" s="41" t="s">
        <v>60</v>
      </c>
      <c r="C20" s="41" t="s">
        <v>61</v>
      </c>
      <c r="D20" s="77">
        <v>45418</v>
      </c>
      <c r="E20" s="46">
        <v>356450</v>
      </c>
      <c r="F20" s="46">
        <v>437835</v>
      </c>
      <c r="G20" s="44">
        <v>550000</v>
      </c>
      <c r="H20" s="45">
        <f t="shared" si="0"/>
        <v>0.64809090909090905</v>
      </c>
      <c r="I20" s="46">
        <v>253450</v>
      </c>
      <c r="J20" s="46">
        <v>253450</v>
      </c>
      <c r="K20" s="47">
        <v>550000</v>
      </c>
      <c r="L20" s="45">
        <v>0.46</v>
      </c>
      <c r="M20" s="46">
        <v>365405</v>
      </c>
      <c r="N20" s="47">
        <v>550000</v>
      </c>
      <c r="O20" s="49">
        <v>0.66</v>
      </c>
      <c r="P20" s="46"/>
      <c r="Q20" s="47"/>
      <c r="R20" s="49" t="e">
        <f t="shared" si="1"/>
        <v>#DIV/0!</v>
      </c>
      <c r="S20" s="46"/>
      <c r="T20" s="47"/>
      <c r="U20" s="49" t="e">
        <f t="shared" si="2"/>
        <v>#DIV/0!</v>
      </c>
      <c r="V20" s="46"/>
      <c r="W20" s="47"/>
      <c r="X20" s="45" t="e">
        <f t="shared" si="3"/>
        <v>#DIV/0!</v>
      </c>
      <c r="Y20" s="46"/>
      <c r="Z20" s="47"/>
      <c r="AA20" s="45" t="e">
        <f t="shared" si="4"/>
        <v>#DIV/0!</v>
      </c>
      <c r="AB20" s="46"/>
      <c r="AC20" s="47"/>
      <c r="AD20" s="45" t="e">
        <f t="shared" si="5"/>
        <v>#DIV/0!</v>
      </c>
      <c r="AE20" s="46"/>
      <c r="AF20" s="47"/>
      <c r="AG20" s="45" t="e">
        <f t="shared" si="6"/>
        <v>#DIV/0!</v>
      </c>
      <c r="AH20" s="46"/>
      <c r="AI20" s="47"/>
      <c r="AJ20" s="45" t="e">
        <f t="shared" si="7"/>
        <v>#DIV/0!</v>
      </c>
      <c r="AK20" s="46"/>
      <c r="AL20" s="47"/>
      <c r="AM20" s="45" t="e">
        <f t="shared" si="8"/>
        <v>#DIV/0!</v>
      </c>
      <c r="AN20" s="46"/>
      <c r="AO20" s="47"/>
      <c r="AP20" s="45" t="e">
        <f t="shared" si="9"/>
        <v>#DIV/0!</v>
      </c>
      <c r="AQ20" s="46">
        <f t="shared" si="10"/>
        <v>975305</v>
      </c>
      <c r="AR20" s="46">
        <f t="shared" si="11"/>
        <v>691285</v>
      </c>
      <c r="AS20" s="47">
        <f t="shared" si="12"/>
        <v>1650000</v>
      </c>
      <c r="AT20" s="45">
        <f t="shared" si="13"/>
        <v>0.59109393939393939</v>
      </c>
      <c r="AU20" s="50">
        <f t="shared" si="14"/>
        <v>325101.66666666669</v>
      </c>
    </row>
    <row r="21" spans="1:47" ht="18.75">
      <c r="A21" s="40">
        <v>14</v>
      </c>
      <c r="B21" s="41" t="s">
        <v>47</v>
      </c>
      <c r="C21" s="41" t="s">
        <v>62</v>
      </c>
      <c r="D21" s="77">
        <v>43601</v>
      </c>
      <c r="E21" s="46">
        <v>627100</v>
      </c>
      <c r="F21" s="46">
        <v>627100</v>
      </c>
      <c r="G21" s="44">
        <v>2100000</v>
      </c>
      <c r="H21" s="45">
        <f t="shared" si="0"/>
        <v>0.29861904761904762</v>
      </c>
      <c r="I21" s="46">
        <v>352020</v>
      </c>
      <c r="J21" s="46">
        <v>352020</v>
      </c>
      <c r="K21" s="47">
        <v>1900000</v>
      </c>
      <c r="L21" s="45">
        <v>0.19</v>
      </c>
      <c r="M21" s="46">
        <v>1367685</v>
      </c>
      <c r="N21" s="47">
        <v>1700000</v>
      </c>
      <c r="O21" s="49">
        <v>0.8</v>
      </c>
      <c r="P21" s="46"/>
      <c r="Q21" s="47"/>
      <c r="R21" s="49" t="e">
        <f t="shared" si="1"/>
        <v>#DIV/0!</v>
      </c>
      <c r="S21" s="46"/>
      <c r="T21" s="47"/>
      <c r="U21" s="49" t="e">
        <f t="shared" si="2"/>
        <v>#DIV/0!</v>
      </c>
      <c r="V21" s="54"/>
      <c r="W21" s="55"/>
      <c r="X21" s="45" t="e">
        <f t="shared" si="3"/>
        <v>#DIV/0!</v>
      </c>
      <c r="Y21" s="46"/>
      <c r="Z21" s="47"/>
      <c r="AA21" s="45" t="e">
        <f t="shared" si="4"/>
        <v>#DIV/0!</v>
      </c>
      <c r="AB21" s="46"/>
      <c r="AC21" s="47"/>
      <c r="AD21" s="45" t="e">
        <f t="shared" si="5"/>
        <v>#DIV/0!</v>
      </c>
      <c r="AE21" s="46"/>
      <c r="AF21" s="47"/>
      <c r="AG21" s="45" t="e">
        <f t="shared" si="6"/>
        <v>#DIV/0!</v>
      </c>
      <c r="AH21" s="46"/>
      <c r="AI21" s="47"/>
      <c r="AJ21" s="45" t="e">
        <f t="shared" si="7"/>
        <v>#DIV/0!</v>
      </c>
      <c r="AK21" s="46"/>
      <c r="AL21" s="47"/>
      <c r="AM21" s="45" t="e">
        <f t="shared" si="8"/>
        <v>#DIV/0!</v>
      </c>
      <c r="AN21" s="46"/>
      <c r="AO21" s="47"/>
      <c r="AP21" s="45" t="e">
        <f t="shared" si="9"/>
        <v>#DIV/0!</v>
      </c>
      <c r="AQ21" s="46">
        <f t="shared" si="10"/>
        <v>2346805</v>
      </c>
      <c r="AR21" s="46">
        <f t="shared" si="11"/>
        <v>979120</v>
      </c>
      <c r="AS21" s="47">
        <f t="shared" si="12"/>
        <v>5700000</v>
      </c>
      <c r="AT21" s="45">
        <f t="shared" si="13"/>
        <v>0.41172017543859651</v>
      </c>
      <c r="AU21" s="50">
        <f t="shared" si="14"/>
        <v>782268.33333333337</v>
      </c>
    </row>
    <row r="22" spans="1:47" ht="24.95" customHeight="1">
      <c r="B22" s="247" t="s">
        <v>28</v>
      </c>
      <c r="C22" s="248"/>
      <c r="D22" s="249"/>
      <c r="E22" s="60">
        <f>SUM(E8:E21)</f>
        <v>10203745</v>
      </c>
      <c r="F22" s="60">
        <v>10285130</v>
      </c>
      <c r="G22" s="61">
        <f>SUM(G8:G21)</f>
        <v>16250000</v>
      </c>
      <c r="H22" s="62">
        <f>E22/G22</f>
        <v>0.62792276923076928</v>
      </c>
      <c r="I22" s="60">
        <f>SUM(I8:I21)</f>
        <v>11870805</v>
      </c>
      <c r="J22" s="60">
        <v>11840810</v>
      </c>
      <c r="K22" s="61">
        <f>SUM(K8:K21)</f>
        <v>15950000</v>
      </c>
      <c r="L22" s="62">
        <f>I22/K22</f>
        <v>0.74425109717868343</v>
      </c>
      <c r="M22" s="60">
        <f>SUM(M8:M21)</f>
        <v>18798985</v>
      </c>
      <c r="N22" s="95">
        <f>SUM(N8:N21)</f>
        <v>16150000</v>
      </c>
      <c r="O22" s="62">
        <f>M22/N22</f>
        <v>1.1640238390092879</v>
      </c>
      <c r="P22" s="60">
        <f>SUM(P8:P21)</f>
        <v>0</v>
      </c>
      <c r="Q22" s="60">
        <f>SUM(Q8:Q21)</f>
        <v>0</v>
      </c>
      <c r="R22" s="62" t="e">
        <f>P22/Q22</f>
        <v>#DIV/0!</v>
      </c>
      <c r="S22" s="60">
        <f>SUM(S8:S21)</f>
        <v>0</v>
      </c>
      <c r="T22" s="60">
        <f>SUM(T8:T21)</f>
        <v>0</v>
      </c>
      <c r="U22" s="62" t="e">
        <f>S22/T22</f>
        <v>#DIV/0!</v>
      </c>
      <c r="V22" s="60">
        <f>SUM(V8:V21)</f>
        <v>0</v>
      </c>
      <c r="W22" s="60">
        <f>SUM(W8:W21)</f>
        <v>0</v>
      </c>
      <c r="X22" s="62" t="e">
        <f>V22/W22</f>
        <v>#DIV/0!</v>
      </c>
      <c r="Y22" s="60">
        <f>SUM(Y8:Y21)</f>
        <v>0</v>
      </c>
      <c r="Z22" s="60">
        <f>SUM(Z8:Z21)</f>
        <v>0</v>
      </c>
      <c r="AA22" s="62" t="e">
        <f>Y22/Z22</f>
        <v>#DIV/0!</v>
      </c>
      <c r="AB22" s="60">
        <f>SUM(AB8:AB21)</f>
        <v>0</v>
      </c>
      <c r="AC22" s="60">
        <f>SUM(AC8:AC21)</f>
        <v>0</v>
      </c>
      <c r="AD22" s="62" t="e">
        <f>AB22/AC22</f>
        <v>#DIV/0!</v>
      </c>
      <c r="AE22" s="60">
        <f>SUM(AE8:AE21)</f>
        <v>0</v>
      </c>
      <c r="AF22" s="60">
        <f>SUM(AF8:AF21)</f>
        <v>0</v>
      </c>
      <c r="AG22" s="62" t="e">
        <f>AE22/AF22</f>
        <v>#DIV/0!</v>
      </c>
      <c r="AH22" s="60">
        <f>SUM(AH8:AH21)</f>
        <v>0</v>
      </c>
      <c r="AI22" s="60">
        <f>SUM(AI8:AI21)</f>
        <v>0</v>
      </c>
      <c r="AJ22" s="62" t="e">
        <f>AH22/AI22</f>
        <v>#DIV/0!</v>
      </c>
      <c r="AK22" s="60">
        <f>SUM(AK8:AK21)</f>
        <v>0</v>
      </c>
      <c r="AL22" s="60">
        <f>SUM(AL8:AL21)</f>
        <v>0</v>
      </c>
      <c r="AM22" s="62" t="e">
        <f>AK22/AL22</f>
        <v>#DIV/0!</v>
      </c>
      <c r="AN22" s="60">
        <f>SUM(AN8:AN21)</f>
        <v>0</v>
      </c>
      <c r="AO22" s="60">
        <f>SUM(AO8:AO21)</f>
        <v>0</v>
      </c>
      <c r="AP22" s="62" t="e">
        <f>AN22/AO22</f>
        <v>#DIV/0!</v>
      </c>
      <c r="AQ22" s="120">
        <f>SUM(AQ8:AQ21)</f>
        <v>40873535</v>
      </c>
      <c r="AR22" s="60">
        <f>SUM(AR8:AR21)</f>
        <v>22125940</v>
      </c>
      <c r="AS22" s="61">
        <f>G22+K22+N22</f>
        <v>48350000</v>
      </c>
      <c r="AT22" s="62">
        <f>AQ22/AS22</f>
        <v>0.84536783867631848</v>
      </c>
      <c r="AU22" s="60">
        <f>AQ22/3</f>
        <v>13624511.666666666</v>
      </c>
    </row>
    <row r="23" spans="1:47">
      <c r="AQ23" s="65"/>
    </row>
    <row r="24" spans="1:47">
      <c r="E24" s="81"/>
      <c r="F24" s="81"/>
      <c r="G24" s="81"/>
      <c r="H24" s="81"/>
      <c r="J24" s="81"/>
      <c r="M24" s="81"/>
    </row>
    <row r="25" spans="1:47" ht="20.100000000000001" customHeight="1">
      <c r="B25" s="63" t="s">
        <v>29</v>
      </c>
      <c r="D25" s="256" t="s">
        <v>30</v>
      </c>
      <c r="E25" s="256"/>
      <c r="F25" s="82"/>
      <c r="AS25" s="256" t="s">
        <v>30</v>
      </c>
      <c r="AT25" s="256"/>
    </row>
    <row r="26" spans="1:47">
      <c r="B26" s="63"/>
      <c r="D26" s="66"/>
      <c r="E26" s="67"/>
      <c r="F26" s="67"/>
      <c r="AS26" s="68"/>
      <c r="AT26" s="69"/>
    </row>
    <row r="27" spans="1:47" ht="20.100000000000001" customHeight="1">
      <c r="B27" s="70" t="s">
        <v>102</v>
      </c>
      <c r="D27" s="76" t="s">
        <v>31</v>
      </c>
      <c r="E27" s="72"/>
      <c r="F27" s="72"/>
      <c r="AS27" s="250" t="s">
        <v>32</v>
      </c>
      <c r="AT27" s="250"/>
      <c r="AU27" s="250"/>
    </row>
    <row r="28" spans="1:47" ht="20.100000000000001" customHeight="1">
      <c r="B28" s="73" t="s">
        <v>101</v>
      </c>
      <c r="D28" s="75" t="s">
        <v>33</v>
      </c>
      <c r="E28" s="75"/>
      <c r="F28" s="82"/>
      <c r="AS28" s="255" t="s">
        <v>34</v>
      </c>
      <c r="AT28" s="255"/>
      <c r="AU28" s="255"/>
    </row>
  </sheetData>
  <mergeCells count="25"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  <mergeCell ref="D25:E25"/>
    <mergeCell ref="AS25:AT25"/>
    <mergeCell ref="S5:U6"/>
    <mergeCell ref="V5:X6"/>
    <mergeCell ref="Y5:AA6"/>
    <mergeCell ref="AB5:AD6"/>
    <mergeCell ref="AE5:AG6"/>
    <mergeCell ref="AH5:AJ6"/>
    <mergeCell ref="B22:D22"/>
    <mergeCell ref="AS27:AU27"/>
    <mergeCell ref="AS28:AU28"/>
    <mergeCell ref="AK5:AM6"/>
    <mergeCell ref="AN5:AP6"/>
    <mergeCell ref="AQ5:AT6"/>
    <mergeCell ref="AU5:AU7"/>
  </mergeCells>
  <pageMargins left="0.47" right="0.15748031496062992" top="0.70866141732283472" bottom="0.23622047244094491" header="0.6692913385826772" footer="0.19685039370078741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7"/>
  </sheetPr>
  <dimension ref="A1:BC49"/>
  <sheetViews>
    <sheetView view="pageBreakPreview" topLeftCell="A16" zoomScale="70" zoomScaleNormal="70" zoomScaleSheetLayoutView="70" workbookViewId="0">
      <selection activeCell="N45" sqref="N45"/>
    </sheetView>
  </sheetViews>
  <sheetFormatPr defaultColWidth="46.85546875" defaultRowHeight="16.5"/>
  <cols>
    <col min="1" max="1" width="5.7109375" style="74" customWidth="1"/>
    <col min="2" max="2" width="58.85546875" style="52" customWidth="1"/>
    <col min="3" max="3" width="43.42578125" style="52" bestFit="1" customWidth="1"/>
    <col min="4" max="4" width="29.710937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9" width="20.7109375" style="52" hidden="1" customWidth="1"/>
    <col min="10" max="10" width="21" style="52" hidden="1" customWidth="1"/>
    <col min="11" max="11" width="20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0.7109375" style="52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10.7109375" style="52" customWidth="1"/>
    <col min="47" max="47" width="25.7109375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27.75" customHeight="1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239"/>
      <c r="AR2" s="239"/>
      <c r="AS2" s="239"/>
      <c r="AT2" s="5"/>
      <c r="AU2" s="5"/>
      <c r="AV2" s="8"/>
      <c r="AW2" s="9"/>
      <c r="AX2" s="9"/>
      <c r="BC2" s="11"/>
    </row>
    <row r="3" spans="1:55" s="10" customFormat="1" ht="35.25">
      <c r="A3" s="1"/>
      <c r="B3" s="13" t="s">
        <v>177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257"/>
      <c r="AR3" s="257"/>
      <c r="AS3" s="257"/>
      <c r="AT3" s="257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5"/>
      <c r="R5" s="245"/>
      <c r="S5" s="244" t="s">
        <v>9</v>
      </c>
      <c r="T5" s="245"/>
      <c r="U5" s="245"/>
      <c r="V5" s="244" t="s">
        <v>10</v>
      </c>
      <c r="W5" s="245"/>
      <c r="X5" s="245"/>
      <c r="Y5" s="244" t="s">
        <v>11</v>
      </c>
      <c r="Z5" s="245"/>
      <c r="AA5" s="245"/>
      <c r="AB5" s="244" t="s">
        <v>12</v>
      </c>
      <c r="AC5" s="245"/>
      <c r="AD5" s="245"/>
      <c r="AE5" s="244" t="s">
        <v>13</v>
      </c>
      <c r="AF5" s="245"/>
      <c r="AG5" s="245"/>
      <c r="AH5" s="244" t="s">
        <v>14</v>
      </c>
      <c r="AI5" s="245"/>
      <c r="AJ5" s="245"/>
      <c r="AK5" s="244" t="s">
        <v>15</v>
      </c>
      <c r="AL5" s="245"/>
      <c r="AM5" s="245"/>
      <c r="AN5" s="244" t="s">
        <v>16</v>
      </c>
      <c r="AO5" s="245"/>
      <c r="AP5" s="245"/>
      <c r="AQ5" s="251" t="s">
        <v>17</v>
      </c>
      <c r="AR5" s="251"/>
      <c r="AS5" s="252"/>
      <c r="AT5" s="252"/>
      <c r="AU5" s="253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52"/>
      <c r="AR6" s="252"/>
      <c r="AS6" s="252"/>
      <c r="AT6" s="252"/>
      <c r="AU6" s="254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254"/>
      <c r="AV7" s="37" t="s">
        <v>26</v>
      </c>
      <c r="AW7" s="38" t="s">
        <v>27</v>
      </c>
      <c r="AX7" s="39" t="s">
        <v>24</v>
      </c>
      <c r="BC7" s="24"/>
    </row>
    <row r="8" spans="1:55" ht="18.75">
      <c r="A8" s="40">
        <v>1</v>
      </c>
      <c r="B8" s="41" t="s">
        <v>70</v>
      </c>
      <c r="C8" s="78" t="s">
        <v>104</v>
      </c>
      <c r="D8" s="42" t="s">
        <v>137</v>
      </c>
      <c r="E8" s="43">
        <v>846165</v>
      </c>
      <c r="F8" s="43">
        <v>846165</v>
      </c>
      <c r="G8" s="44">
        <v>600000</v>
      </c>
      <c r="H8" s="45">
        <f>E8/G8</f>
        <v>1.4102749999999999</v>
      </c>
      <c r="I8" s="43">
        <v>1147825</v>
      </c>
      <c r="J8" s="43">
        <v>1147825</v>
      </c>
      <c r="K8" s="47">
        <v>600000</v>
      </c>
      <c r="L8" s="45">
        <v>1.9130416666666668</v>
      </c>
      <c r="M8" s="43">
        <v>934740</v>
      </c>
      <c r="N8" s="48">
        <v>700000</v>
      </c>
      <c r="O8" s="49">
        <v>1.34</v>
      </c>
      <c r="P8" s="43">
        <v>700000</v>
      </c>
      <c r="Q8" s="48"/>
      <c r="R8" s="49" t="e">
        <f>P8/Q8</f>
        <v>#DIV/0!</v>
      </c>
      <c r="S8" s="43"/>
      <c r="T8" s="48"/>
      <c r="U8" s="49" t="e">
        <f>S8/T8</f>
        <v>#DIV/0!</v>
      </c>
      <c r="V8" s="43"/>
      <c r="W8" s="47"/>
      <c r="X8" s="45" t="e">
        <f>V8/W8</f>
        <v>#DIV/0!</v>
      </c>
      <c r="Y8" s="46"/>
      <c r="Z8" s="47"/>
      <c r="AA8" s="45" t="e">
        <f>Y8/Z8</f>
        <v>#DIV/0!</v>
      </c>
      <c r="AB8" s="46"/>
      <c r="AC8" s="47"/>
      <c r="AD8" s="45" t="e">
        <f>AB8/AC8</f>
        <v>#DIV/0!</v>
      </c>
      <c r="AE8" s="46"/>
      <c r="AF8" s="47"/>
      <c r="AG8" s="45" t="e">
        <f>AE8/AF8</f>
        <v>#DIV/0!</v>
      </c>
      <c r="AH8" s="46"/>
      <c r="AI8" s="47"/>
      <c r="AJ8" s="45" t="e">
        <f>AH8/AI8</f>
        <v>#DIV/0!</v>
      </c>
      <c r="AK8" s="46"/>
      <c r="AL8" s="47"/>
      <c r="AM8" s="45" t="e">
        <f>AK8/AL8</f>
        <v>#DIV/0!</v>
      </c>
      <c r="AN8" s="46"/>
      <c r="AO8" s="47"/>
      <c r="AP8" s="45" t="e">
        <f>AN8/AO8</f>
        <v>#DIV/0!</v>
      </c>
      <c r="AQ8" s="46">
        <f>E8+I8</f>
        <v>1993990</v>
      </c>
      <c r="AR8" s="46">
        <f>F8+J8</f>
        <v>1993990</v>
      </c>
      <c r="AS8" s="47">
        <f>G8+K8</f>
        <v>1200000</v>
      </c>
      <c r="AT8" s="45">
        <f>AQ8/AS8</f>
        <v>1.6616583333333332</v>
      </c>
      <c r="AU8" s="50">
        <f>AQ8/2</f>
        <v>996995</v>
      </c>
    </row>
    <row r="9" spans="1:55" ht="18.75">
      <c r="A9" s="40">
        <v>2</v>
      </c>
      <c r="B9" s="41" t="s">
        <v>71</v>
      </c>
      <c r="C9" s="78" t="s">
        <v>105</v>
      </c>
      <c r="D9" s="42">
        <v>44242</v>
      </c>
      <c r="E9" s="46">
        <v>62990</v>
      </c>
      <c r="F9" s="46">
        <v>62990</v>
      </c>
      <c r="G9" s="44">
        <v>500000</v>
      </c>
      <c r="H9" s="45">
        <f t="shared" ref="H9:H42" si="0">E9/G9</f>
        <v>0.12598000000000001</v>
      </c>
      <c r="I9" s="43">
        <v>29995</v>
      </c>
      <c r="J9" s="43">
        <v>29995</v>
      </c>
      <c r="K9" s="47">
        <v>550000</v>
      </c>
      <c r="L9" s="45">
        <v>5.453636363636364E-2</v>
      </c>
      <c r="M9" s="43">
        <v>107690</v>
      </c>
      <c r="N9" s="48">
        <v>600000</v>
      </c>
      <c r="O9" s="49">
        <v>0.18</v>
      </c>
      <c r="P9" s="43"/>
      <c r="Q9" s="48"/>
      <c r="R9" s="49" t="e">
        <f t="shared" ref="R9:R42" si="1">P9/Q9</f>
        <v>#DIV/0!</v>
      </c>
      <c r="S9" s="43"/>
      <c r="T9" s="48"/>
      <c r="U9" s="49" t="e">
        <f t="shared" ref="U9:U42" si="2">S9/T9</f>
        <v>#DIV/0!</v>
      </c>
      <c r="V9" s="43"/>
      <c r="W9" s="47"/>
      <c r="X9" s="45" t="e">
        <f t="shared" ref="X9:X42" si="3">V9/W9</f>
        <v>#DIV/0!</v>
      </c>
      <c r="Y9" s="46"/>
      <c r="Z9" s="47"/>
      <c r="AA9" s="45" t="e">
        <f t="shared" ref="AA9:AA42" si="4">Y9/Z9</f>
        <v>#DIV/0!</v>
      </c>
      <c r="AB9" s="46"/>
      <c r="AC9" s="47"/>
      <c r="AD9" s="45" t="e">
        <f t="shared" ref="AD9:AD42" si="5">AB9/AC9</f>
        <v>#DIV/0!</v>
      </c>
      <c r="AE9" s="46"/>
      <c r="AF9" s="47"/>
      <c r="AG9" s="45" t="e">
        <f t="shared" ref="AG9:AG42" si="6">AE9/AF9</f>
        <v>#DIV/0!</v>
      </c>
      <c r="AH9" s="46"/>
      <c r="AI9" s="47"/>
      <c r="AJ9" s="45" t="e">
        <f t="shared" ref="AJ9:AJ42" si="7">AH9/AI9</f>
        <v>#DIV/0!</v>
      </c>
      <c r="AK9" s="46"/>
      <c r="AL9" s="47"/>
      <c r="AM9" s="45" t="e">
        <f t="shared" ref="AM9:AM42" si="8">AK9/AL9</f>
        <v>#DIV/0!</v>
      </c>
      <c r="AN9" s="46"/>
      <c r="AO9" s="47"/>
      <c r="AP9" s="45" t="e">
        <f t="shared" ref="AP9:AP42" si="9">AN9/AO9</f>
        <v>#DIV/0!</v>
      </c>
      <c r="AQ9" s="46">
        <f t="shared" ref="AQ9:AQ42" si="10">E9+I9</f>
        <v>92985</v>
      </c>
      <c r="AR9" s="46">
        <f t="shared" ref="AR9:AR42" si="11">F9+J9</f>
        <v>92985</v>
      </c>
      <c r="AS9" s="47">
        <f t="shared" ref="AS9:AS42" si="12">G9+K9</f>
        <v>1050000</v>
      </c>
      <c r="AT9" s="45">
        <f t="shared" ref="AT9:AT42" si="13">AQ9/AS9</f>
        <v>8.8557142857142862E-2</v>
      </c>
      <c r="AU9" s="50">
        <f t="shared" ref="AU9:AU42" si="14">AQ9/2</f>
        <v>46492.5</v>
      </c>
    </row>
    <row r="10" spans="1:55" ht="18.75">
      <c r="A10" s="40">
        <v>3</v>
      </c>
      <c r="B10" s="41" t="s">
        <v>72</v>
      </c>
      <c r="C10" s="78" t="s">
        <v>106</v>
      </c>
      <c r="D10" s="42">
        <v>44344</v>
      </c>
      <c r="E10" s="46">
        <v>362430</v>
      </c>
      <c r="F10" s="46">
        <v>362430</v>
      </c>
      <c r="G10" s="44">
        <v>600000</v>
      </c>
      <c r="H10" s="45">
        <f t="shared" si="0"/>
        <v>0.60404999999999998</v>
      </c>
      <c r="I10" s="43">
        <v>863230</v>
      </c>
      <c r="J10" s="43">
        <v>863230</v>
      </c>
      <c r="K10" s="47">
        <v>600000</v>
      </c>
      <c r="L10" s="45">
        <v>1.4387166666666666</v>
      </c>
      <c r="M10" s="43">
        <v>611210</v>
      </c>
      <c r="N10" s="48">
        <v>600000</v>
      </c>
      <c r="O10" s="49">
        <v>1.02</v>
      </c>
      <c r="P10" s="43"/>
      <c r="Q10" s="48"/>
      <c r="R10" s="49" t="e">
        <f t="shared" si="1"/>
        <v>#DIV/0!</v>
      </c>
      <c r="S10" s="43"/>
      <c r="T10" s="48"/>
      <c r="U10" s="49" t="e">
        <f t="shared" si="2"/>
        <v>#DIV/0!</v>
      </c>
      <c r="V10" s="43"/>
      <c r="W10" s="47"/>
      <c r="X10" s="45" t="e">
        <f t="shared" si="3"/>
        <v>#DIV/0!</v>
      </c>
      <c r="Y10" s="46"/>
      <c r="Z10" s="47"/>
      <c r="AA10" s="45" t="e">
        <f t="shared" si="4"/>
        <v>#DIV/0!</v>
      </c>
      <c r="AB10" s="46"/>
      <c r="AC10" s="47"/>
      <c r="AD10" s="45" t="e">
        <f t="shared" si="5"/>
        <v>#DIV/0!</v>
      </c>
      <c r="AE10" s="46"/>
      <c r="AF10" s="47"/>
      <c r="AG10" s="45" t="e">
        <f t="shared" si="6"/>
        <v>#DIV/0!</v>
      </c>
      <c r="AH10" s="46"/>
      <c r="AI10" s="47"/>
      <c r="AJ10" s="45" t="e">
        <f t="shared" si="7"/>
        <v>#DIV/0!</v>
      </c>
      <c r="AK10" s="46"/>
      <c r="AL10" s="47"/>
      <c r="AM10" s="45" t="e">
        <f t="shared" si="8"/>
        <v>#DIV/0!</v>
      </c>
      <c r="AN10" s="46"/>
      <c r="AO10" s="47"/>
      <c r="AP10" s="45" t="e">
        <f t="shared" si="9"/>
        <v>#DIV/0!</v>
      </c>
      <c r="AQ10" s="46">
        <f t="shared" si="10"/>
        <v>1225660</v>
      </c>
      <c r="AR10" s="46">
        <f t="shared" si="11"/>
        <v>1225660</v>
      </c>
      <c r="AS10" s="47">
        <f t="shared" si="12"/>
        <v>1200000</v>
      </c>
      <c r="AT10" s="45">
        <f t="shared" si="13"/>
        <v>1.0213833333333333</v>
      </c>
      <c r="AU10" s="50">
        <f t="shared" si="14"/>
        <v>612830</v>
      </c>
    </row>
    <row r="11" spans="1:55" ht="18.75">
      <c r="A11" s="40">
        <v>4</v>
      </c>
      <c r="B11" s="41" t="s">
        <v>73</v>
      </c>
      <c r="C11" s="78" t="s">
        <v>107</v>
      </c>
      <c r="D11" s="42">
        <v>45251</v>
      </c>
      <c r="E11" s="46">
        <v>980545</v>
      </c>
      <c r="F11" s="46">
        <v>980545</v>
      </c>
      <c r="G11" s="44">
        <v>750000</v>
      </c>
      <c r="H11" s="45">
        <f t="shared" si="0"/>
        <v>1.3073933333333334</v>
      </c>
      <c r="I11" s="43">
        <v>980045</v>
      </c>
      <c r="J11" s="43">
        <v>980045</v>
      </c>
      <c r="K11" s="47">
        <v>750000</v>
      </c>
      <c r="L11" s="45">
        <v>1.3067266666666666</v>
      </c>
      <c r="M11" s="43">
        <v>1102310</v>
      </c>
      <c r="N11" s="48">
        <v>800000</v>
      </c>
      <c r="O11" s="49">
        <v>1.38</v>
      </c>
      <c r="P11" s="43"/>
      <c r="Q11" s="48"/>
      <c r="R11" s="49" t="e">
        <f t="shared" si="1"/>
        <v>#DIV/0!</v>
      </c>
      <c r="S11" s="43"/>
      <c r="T11" s="48"/>
      <c r="U11" s="49" t="e">
        <f t="shared" si="2"/>
        <v>#DIV/0!</v>
      </c>
      <c r="V11" s="43"/>
      <c r="W11" s="47"/>
      <c r="X11" s="45" t="e">
        <f t="shared" si="3"/>
        <v>#DIV/0!</v>
      </c>
      <c r="Y11" s="46"/>
      <c r="Z11" s="47"/>
      <c r="AA11" s="45" t="e">
        <f t="shared" si="4"/>
        <v>#DIV/0!</v>
      </c>
      <c r="AB11" s="46"/>
      <c r="AC11" s="47"/>
      <c r="AD11" s="45" t="e">
        <f t="shared" si="5"/>
        <v>#DIV/0!</v>
      </c>
      <c r="AE11" s="46"/>
      <c r="AF11" s="47"/>
      <c r="AG11" s="45" t="e">
        <f t="shared" si="6"/>
        <v>#DIV/0!</v>
      </c>
      <c r="AH11" s="46"/>
      <c r="AI11" s="47"/>
      <c r="AJ11" s="45" t="e">
        <f t="shared" si="7"/>
        <v>#DIV/0!</v>
      </c>
      <c r="AK11" s="46"/>
      <c r="AL11" s="47"/>
      <c r="AM11" s="45" t="e">
        <f t="shared" si="8"/>
        <v>#DIV/0!</v>
      </c>
      <c r="AN11" s="46"/>
      <c r="AO11" s="47"/>
      <c r="AP11" s="45" t="e">
        <f t="shared" si="9"/>
        <v>#DIV/0!</v>
      </c>
      <c r="AQ11" s="46">
        <f t="shared" si="10"/>
        <v>1960590</v>
      </c>
      <c r="AR11" s="46">
        <f t="shared" si="11"/>
        <v>1960590</v>
      </c>
      <c r="AS11" s="47">
        <f t="shared" si="12"/>
        <v>1500000</v>
      </c>
      <c r="AT11" s="45">
        <f t="shared" si="13"/>
        <v>1.3070600000000001</v>
      </c>
      <c r="AU11" s="50">
        <f t="shared" si="14"/>
        <v>980295</v>
      </c>
    </row>
    <row r="12" spans="1:55" ht="18.75">
      <c r="A12" s="40">
        <v>5</v>
      </c>
      <c r="B12" s="41" t="s">
        <v>74</v>
      </c>
      <c r="C12" s="78" t="s">
        <v>109</v>
      </c>
      <c r="D12" s="42">
        <v>45187</v>
      </c>
      <c r="E12" s="46">
        <v>254080</v>
      </c>
      <c r="F12" s="46">
        <v>254080</v>
      </c>
      <c r="G12" s="44">
        <v>550000</v>
      </c>
      <c r="H12" s="45">
        <f t="shared" si="0"/>
        <v>0.46196363636363635</v>
      </c>
      <c r="I12" s="43">
        <v>303050</v>
      </c>
      <c r="J12" s="43">
        <v>303050</v>
      </c>
      <c r="K12" s="47">
        <v>550000</v>
      </c>
      <c r="L12" s="45">
        <v>0.55100000000000005</v>
      </c>
      <c r="M12" s="43">
        <v>796370</v>
      </c>
      <c r="N12" s="48">
        <v>550000</v>
      </c>
      <c r="O12" s="49">
        <v>1.45</v>
      </c>
      <c r="P12" s="43"/>
      <c r="Q12" s="48"/>
      <c r="R12" s="49" t="e">
        <f t="shared" si="1"/>
        <v>#DIV/0!</v>
      </c>
      <c r="S12" s="43"/>
      <c r="T12" s="48"/>
      <c r="U12" s="49" t="e">
        <f t="shared" si="2"/>
        <v>#DIV/0!</v>
      </c>
      <c r="V12" s="43"/>
      <c r="W12" s="47"/>
      <c r="X12" s="45" t="e">
        <f t="shared" si="3"/>
        <v>#DIV/0!</v>
      </c>
      <c r="Y12" s="46"/>
      <c r="Z12" s="47"/>
      <c r="AA12" s="45" t="e">
        <f t="shared" si="4"/>
        <v>#DIV/0!</v>
      </c>
      <c r="AB12" s="46"/>
      <c r="AC12" s="47"/>
      <c r="AD12" s="45" t="e">
        <f t="shared" si="5"/>
        <v>#DIV/0!</v>
      </c>
      <c r="AE12" s="46"/>
      <c r="AF12" s="47"/>
      <c r="AG12" s="45" t="e">
        <f t="shared" si="6"/>
        <v>#DIV/0!</v>
      </c>
      <c r="AH12" s="46"/>
      <c r="AI12" s="47"/>
      <c r="AJ12" s="45" t="e">
        <f t="shared" si="7"/>
        <v>#DIV/0!</v>
      </c>
      <c r="AK12" s="46"/>
      <c r="AL12" s="47"/>
      <c r="AM12" s="45" t="e">
        <f t="shared" si="8"/>
        <v>#DIV/0!</v>
      </c>
      <c r="AN12" s="46"/>
      <c r="AO12" s="47"/>
      <c r="AP12" s="45" t="e">
        <f t="shared" si="9"/>
        <v>#DIV/0!</v>
      </c>
      <c r="AQ12" s="46">
        <f t="shared" si="10"/>
        <v>557130</v>
      </c>
      <c r="AR12" s="46">
        <f t="shared" si="11"/>
        <v>557130</v>
      </c>
      <c r="AS12" s="47">
        <f t="shared" si="12"/>
        <v>1100000</v>
      </c>
      <c r="AT12" s="45">
        <f t="shared" si="13"/>
        <v>0.50648181818181814</v>
      </c>
      <c r="AU12" s="50">
        <f t="shared" si="14"/>
        <v>278565</v>
      </c>
    </row>
    <row r="13" spans="1:55" s="94" customFormat="1" ht="18.75">
      <c r="A13" s="40">
        <v>6</v>
      </c>
      <c r="B13" s="85" t="s">
        <v>75</v>
      </c>
      <c r="C13" s="86" t="s">
        <v>110</v>
      </c>
      <c r="D13" s="87">
        <v>45355</v>
      </c>
      <c r="E13" s="88">
        <v>189970</v>
      </c>
      <c r="F13" s="88">
        <v>189970</v>
      </c>
      <c r="G13" s="84">
        <v>550000</v>
      </c>
      <c r="H13" s="89">
        <f t="shared" si="0"/>
        <v>0.34539999999999998</v>
      </c>
      <c r="I13" s="88">
        <v>0</v>
      </c>
      <c r="J13" s="88">
        <v>0</v>
      </c>
      <c r="K13" s="83">
        <v>0</v>
      </c>
      <c r="L13" s="89">
        <v>0</v>
      </c>
      <c r="M13" s="88"/>
      <c r="N13" s="88"/>
      <c r="O13" s="89" t="e">
        <f t="shared" ref="O13:O42" si="15">M13/N13</f>
        <v>#DIV/0!</v>
      </c>
      <c r="P13" s="88"/>
      <c r="Q13" s="88"/>
      <c r="R13" s="89" t="e">
        <f t="shared" si="1"/>
        <v>#DIV/0!</v>
      </c>
      <c r="S13" s="88"/>
      <c r="T13" s="88"/>
      <c r="U13" s="89" t="e">
        <f t="shared" si="2"/>
        <v>#DIV/0!</v>
      </c>
      <c r="V13" s="88"/>
      <c r="W13" s="88"/>
      <c r="X13" s="89" t="e">
        <f t="shared" si="3"/>
        <v>#DIV/0!</v>
      </c>
      <c r="Y13" s="88"/>
      <c r="Z13" s="88"/>
      <c r="AA13" s="89" t="e">
        <f t="shared" si="4"/>
        <v>#DIV/0!</v>
      </c>
      <c r="AB13" s="88"/>
      <c r="AC13" s="88"/>
      <c r="AD13" s="89" t="e">
        <f t="shared" si="5"/>
        <v>#DIV/0!</v>
      </c>
      <c r="AE13" s="88"/>
      <c r="AF13" s="88"/>
      <c r="AG13" s="89" t="e">
        <f t="shared" si="6"/>
        <v>#DIV/0!</v>
      </c>
      <c r="AH13" s="88"/>
      <c r="AI13" s="88"/>
      <c r="AJ13" s="89" t="e">
        <f t="shared" si="7"/>
        <v>#DIV/0!</v>
      </c>
      <c r="AK13" s="88"/>
      <c r="AL13" s="88"/>
      <c r="AM13" s="89" t="e">
        <f t="shared" si="8"/>
        <v>#DIV/0!</v>
      </c>
      <c r="AN13" s="88"/>
      <c r="AO13" s="88"/>
      <c r="AP13" s="89" t="e">
        <f t="shared" si="9"/>
        <v>#DIV/0!</v>
      </c>
      <c r="AQ13" s="43">
        <f t="shared" si="10"/>
        <v>189970</v>
      </c>
      <c r="AR13" s="46">
        <f t="shared" si="11"/>
        <v>189970</v>
      </c>
      <c r="AS13" s="47">
        <f t="shared" si="12"/>
        <v>550000</v>
      </c>
      <c r="AT13" s="49">
        <f t="shared" si="13"/>
        <v>0.34539999999999998</v>
      </c>
      <c r="AU13" s="92">
        <f t="shared" si="14"/>
        <v>94985</v>
      </c>
    </row>
    <row r="14" spans="1:55" ht="18.75">
      <c r="A14" s="40">
        <v>7</v>
      </c>
      <c r="B14" s="41" t="s">
        <v>76</v>
      </c>
      <c r="C14" s="78" t="s">
        <v>111</v>
      </c>
      <c r="D14" s="42">
        <v>45559</v>
      </c>
      <c r="E14" s="46">
        <v>10695</v>
      </c>
      <c r="F14" s="46">
        <v>10695</v>
      </c>
      <c r="G14" s="44">
        <v>550000</v>
      </c>
      <c r="H14" s="45">
        <f t="shared" si="0"/>
        <v>1.9445454545454547E-2</v>
      </c>
      <c r="I14" s="46">
        <v>58990</v>
      </c>
      <c r="J14" s="46">
        <v>58990</v>
      </c>
      <c r="K14" s="48">
        <v>550000</v>
      </c>
      <c r="L14" s="45">
        <v>0.10725454545454545</v>
      </c>
      <c r="M14" s="43"/>
      <c r="N14" s="48"/>
      <c r="O14" s="49" t="e">
        <f t="shared" si="15"/>
        <v>#DIV/0!</v>
      </c>
      <c r="P14" s="43"/>
      <c r="Q14" s="48"/>
      <c r="R14" s="49" t="e">
        <f t="shared" si="1"/>
        <v>#DIV/0!</v>
      </c>
      <c r="S14" s="43"/>
      <c r="T14" s="48"/>
      <c r="U14" s="49" t="e">
        <f t="shared" si="2"/>
        <v>#DIV/0!</v>
      </c>
      <c r="V14" s="43"/>
      <c r="W14" s="47"/>
      <c r="X14" s="45" t="e">
        <f t="shared" si="3"/>
        <v>#DIV/0!</v>
      </c>
      <c r="Y14" s="46"/>
      <c r="Z14" s="47"/>
      <c r="AA14" s="45" t="e">
        <f t="shared" si="4"/>
        <v>#DIV/0!</v>
      </c>
      <c r="AB14" s="46"/>
      <c r="AC14" s="47"/>
      <c r="AD14" s="45" t="e">
        <f t="shared" si="5"/>
        <v>#DIV/0!</v>
      </c>
      <c r="AE14" s="46"/>
      <c r="AF14" s="47"/>
      <c r="AG14" s="45" t="e">
        <f t="shared" si="6"/>
        <v>#DIV/0!</v>
      </c>
      <c r="AH14" s="46"/>
      <c r="AI14" s="47"/>
      <c r="AJ14" s="45" t="e">
        <f t="shared" si="7"/>
        <v>#DIV/0!</v>
      </c>
      <c r="AK14" s="46"/>
      <c r="AL14" s="47"/>
      <c r="AM14" s="45" t="e">
        <f t="shared" si="8"/>
        <v>#DIV/0!</v>
      </c>
      <c r="AN14" s="46"/>
      <c r="AO14" s="47"/>
      <c r="AP14" s="45" t="e">
        <f t="shared" si="9"/>
        <v>#DIV/0!</v>
      </c>
      <c r="AQ14" s="46">
        <f>E14+I14</f>
        <v>69685</v>
      </c>
      <c r="AR14" s="46">
        <f t="shared" si="11"/>
        <v>69685</v>
      </c>
      <c r="AS14" s="47">
        <f t="shared" si="12"/>
        <v>1100000</v>
      </c>
      <c r="AT14" s="45">
        <f t="shared" si="13"/>
        <v>6.3350000000000004E-2</v>
      </c>
      <c r="AU14" s="50">
        <f t="shared" si="14"/>
        <v>34842.5</v>
      </c>
    </row>
    <row r="15" spans="1:55" s="93" customFormat="1" ht="18.75">
      <c r="A15" s="97">
        <v>8</v>
      </c>
      <c r="B15" s="41" t="s">
        <v>258</v>
      </c>
      <c r="C15" s="78" t="s">
        <v>112</v>
      </c>
      <c r="D15" s="42">
        <v>45509</v>
      </c>
      <c r="E15" s="43">
        <v>43690</v>
      </c>
      <c r="F15" s="43">
        <v>43690</v>
      </c>
      <c r="G15" s="44">
        <v>500000</v>
      </c>
      <c r="H15" s="49">
        <f t="shared" si="0"/>
        <v>8.7379999999999999E-2</v>
      </c>
      <c r="I15" s="43">
        <v>0</v>
      </c>
      <c r="J15" s="43">
        <v>0</v>
      </c>
      <c r="K15" s="83">
        <v>0</v>
      </c>
      <c r="L15" s="49">
        <v>0</v>
      </c>
      <c r="M15" s="43"/>
      <c r="N15" s="48"/>
      <c r="O15" s="49" t="e">
        <f t="shared" si="15"/>
        <v>#DIV/0!</v>
      </c>
      <c r="P15" s="43"/>
      <c r="Q15" s="48"/>
      <c r="R15" s="49" t="e">
        <f t="shared" si="1"/>
        <v>#DIV/0!</v>
      </c>
      <c r="S15" s="43"/>
      <c r="T15" s="48"/>
      <c r="U15" s="49" t="e">
        <f t="shared" si="2"/>
        <v>#DIV/0!</v>
      </c>
      <c r="V15" s="43"/>
      <c r="W15" s="48"/>
      <c r="X15" s="49" t="e">
        <f t="shared" si="3"/>
        <v>#DIV/0!</v>
      </c>
      <c r="Y15" s="43"/>
      <c r="Z15" s="48"/>
      <c r="AA15" s="49" t="e">
        <f t="shared" si="4"/>
        <v>#DIV/0!</v>
      </c>
      <c r="AB15" s="43"/>
      <c r="AC15" s="48"/>
      <c r="AD15" s="49" t="e">
        <f t="shared" si="5"/>
        <v>#DIV/0!</v>
      </c>
      <c r="AE15" s="43"/>
      <c r="AF15" s="48"/>
      <c r="AG15" s="49" t="e">
        <f t="shared" si="6"/>
        <v>#DIV/0!</v>
      </c>
      <c r="AH15" s="43"/>
      <c r="AI15" s="48"/>
      <c r="AJ15" s="49" t="e">
        <f t="shared" si="7"/>
        <v>#DIV/0!</v>
      </c>
      <c r="AK15" s="43"/>
      <c r="AL15" s="48"/>
      <c r="AM15" s="49" t="e">
        <f t="shared" si="8"/>
        <v>#DIV/0!</v>
      </c>
      <c r="AN15" s="43"/>
      <c r="AO15" s="48"/>
      <c r="AP15" s="49" t="e">
        <f t="shared" si="9"/>
        <v>#DIV/0!</v>
      </c>
      <c r="AQ15" s="43">
        <f t="shared" si="10"/>
        <v>43690</v>
      </c>
      <c r="AR15" s="46">
        <f t="shared" si="11"/>
        <v>43690</v>
      </c>
      <c r="AS15" s="47">
        <f t="shared" si="12"/>
        <v>500000</v>
      </c>
      <c r="AT15" s="49">
        <f t="shared" si="13"/>
        <v>8.7379999999999999E-2</v>
      </c>
      <c r="AU15" s="92">
        <f>AQ15/1</f>
        <v>43690</v>
      </c>
    </row>
    <row r="16" spans="1:55" s="93" customFormat="1" ht="18.75">
      <c r="A16" s="102">
        <v>9</v>
      </c>
      <c r="B16" s="41" t="s">
        <v>258</v>
      </c>
      <c r="C16" s="78" t="s">
        <v>259</v>
      </c>
      <c r="D16" s="42" t="s">
        <v>260</v>
      </c>
      <c r="E16" s="43">
        <v>0</v>
      </c>
      <c r="F16" s="43">
        <v>0</v>
      </c>
      <c r="G16" s="44">
        <v>0</v>
      </c>
      <c r="H16" s="49" t="e">
        <f t="shared" si="0"/>
        <v>#DIV/0!</v>
      </c>
      <c r="I16" s="43">
        <v>0</v>
      </c>
      <c r="J16" s="43">
        <v>0</v>
      </c>
      <c r="K16" s="48">
        <v>235714</v>
      </c>
      <c r="L16" s="49">
        <v>0</v>
      </c>
      <c r="M16" s="43"/>
      <c r="N16" s="48"/>
      <c r="O16" s="49"/>
      <c r="P16" s="43"/>
      <c r="Q16" s="48"/>
      <c r="R16" s="49"/>
      <c r="S16" s="43"/>
      <c r="T16" s="48"/>
      <c r="U16" s="49"/>
      <c r="V16" s="43"/>
      <c r="W16" s="48"/>
      <c r="X16" s="49"/>
      <c r="Y16" s="43"/>
      <c r="Z16" s="48"/>
      <c r="AA16" s="49"/>
      <c r="AB16" s="43"/>
      <c r="AC16" s="48"/>
      <c r="AD16" s="49"/>
      <c r="AE16" s="43"/>
      <c r="AF16" s="48"/>
      <c r="AG16" s="49"/>
      <c r="AH16" s="43"/>
      <c r="AI16" s="48"/>
      <c r="AJ16" s="49"/>
      <c r="AK16" s="43"/>
      <c r="AL16" s="48"/>
      <c r="AM16" s="49"/>
      <c r="AN16" s="43"/>
      <c r="AO16" s="48"/>
      <c r="AP16" s="49"/>
      <c r="AQ16" s="43">
        <f t="shared" si="10"/>
        <v>0</v>
      </c>
      <c r="AR16" s="46">
        <f t="shared" si="11"/>
        <v>0</v>
      </c>
      <c r="AS16" s="47">
        <f t="shared" si="12"/>
        <v>235714</v>
      </c>
      <c r="AT16" s="49">
        <f t="shared" si="13"/>
        <v>0</v>
      </c>
      <c r="AU16" s="92">
        <f t="shared" si="14"/>
        <v>0</v>
      </c>
    </row>
    <row r="17" spans="1:47" ht="22.5" customHeight="1">
      <c r="A17" s="102">
        <v>10</v>
      </c>
      <c r="B17" s="41" t="s">
        <v>77</v>
      </c>
      <c r="C17" s="78" t="s">
        <v>113</v>
      </c>
      <c r="D17" s="42">
        <v>45324</v>
      </c>
      <c r="E17" s="46">
        <v>365640</v>
      </c>
      <c r="F17" s="46">
        <v>365640</v>
      </c>
      <c r="G17" s="44">
        <v>550000</v>
      </c>
      <c r="H17" s="45">
        <f t="shared" si="0"/>
        <v>0.66479999999999995</v>
      </c>
      <c r="I17" s="46">
        <v>133275</v>
      </c>
      <c r="J17" s="46">
        <v>133275</v>
      </c>
      <c r="K17" s="47">
        <v>550000</v>
      </c>
      <c r="L17" s="45">
        <f t="shared" ref="L17:L19" si="16">I17/K17</f>
        <v>0.24231818181818182</v>
      </c>
      <c r="M17" s="43">
        <v>724285</v>
      </c>
      <c r="N17" s="48">
        <v>550000</v>
      </c>
      <c r="O17" s="49">
        <v>1.32</v>
      </c>
      <c r="P17" s="43"/>
      <c r="Q17" s="48"/>
      <c r="R17" s="49" t="e">
        <f t="shared" si="1"/>
        <v>#DIV/0!</v>
      </c>
      <c r="S17" s="43"/>
      <c r="T17" s="48"/>
      <c r="U17" s="49" t="e">
        <f t="shared" si="2"/>
        <v>#DIV/0!</v>
      </c>
      <c r="V17" s="43"/>
      <c r="W17" s="47"/>
      <c r="X17" s="45" t="e">
        <f t="shared" si="3"/>
        <v>#DIV/0!</v>
      </c>
      <c r="Y17" s="46"/>
      <c r="Z17" s="47"/>
      <c r="AA17" s="45" t="e">
        <f t="shared" si="4"/>
        <v>#DIV/0!</v>
      </c>
      <c r="AB17" s="46"/>
      <c r="AC17" s="47"/>
      <c r="AD17" s="45" t="e">
        <f t="shared" si="5"/>
        <v>#DIV/0!</v>
      </c>
      <c r="AE17" s="46"/>
      <c r="AF17" s="47"/>
      <c r="AG17" s="45" t="e">
        <f t="shared" si="6"/>
        <v>#DIV/0!</v>
      </c>
      <c r="AH17" s="46"/>
      <c r="AI17" s="47"/>
      <c r="AJ17" s="45" t="e">
        <f t="shared" si="7"/>
        <v>#DIV/0!</v>
      </c>
      <c r="AK17" s="46"/>
      <c r="AL17" s="47"/>
      <c r="AM17" s="45" t="e">
        <f t="shared" si="8"/>
        <v>#DIV/0!</v>
      </c>
      <c r="AN17" s="46"/>
      <c r="AO17" s="47"/>
      <c r="AP17" s="45" t="e">
        <f t="shared" si="9"/>
        <v>#DIV/0!</v>
      </c>
      <c r="AQ17" s="46">
        <f t="shared" si="10"/>
        <v>498915</v>
      </c>
      <c r="AR17" s="46">
        <f t="shared" si="11"/>
        <v>498915</v>
      </c>
      <c r="AS17" s="47">
        <f t="shared" si="12"/>
        <v>1100000</v>
      </c>
      <c r="AT17" s="45">
        <f t="shared" si="13"/>
        <v>0.45355909090909091</v>
      </c>
      <c r="AU17" s="50">
        <f t="shared" si="14"/>
        <v>249457.5</v>
      </c>
    </row>
    <row r="18" spans="1:47" ht="18.75">
      <c r="A18" s="102">
        <v>11</v>
      </c>
      <c r="B18" s="41" t="s">
        <v>78</v>
      </c>
      <c r="C18" s="78" t="s">
        <v>114</v>
      </c>
      <c r="D18" s="42">
        <v>45352</v>
      </c>
      <c r="E18" s="46">
        <v>669400</v>
      </c>
      <c r="F18" s="46">
        <v>669400</v>
      </c>
      <c r="G18" s="44">
        <v>600000</v>
      </c>
      <c r="H18" s="45">
        <f t="shared" si="0"/>
        <v>1.1156666666666666</v>
      </c>
      <c r="I18" s="46">
        <v>437330</v>
      </c>
      <c r="J18" s="46">
        <v>437330</v>
      </c>
      <c r="K18" s="47">
        <v>600000</v>
      </c>
      <c r="L18" s="45">
        <f t="shared" si="16"/>
        <v>0.72888333333333333</v>
      </c>
      <c r="M18" s="46"/>
      <c r="N18" s="47"/>
      <c r="O18" s="49" t="e">
        <f t="shared" si="15"/>
        <v>#DIV/0!</v>
      </c>
      <c r="P18" s="46"/>
      <c r="Q18" s="47"/>
      <c r="R18" s="49" t="e">
        <f t="shared" si="1"/>
        <v>#DIV/0!</v>
      </c>
      <c r="S18" s="46"/>
      <c r="T18" s="47"/>
      <c r="U18" s="49" t="e">
        <f t="shared" si="2"/>
        <v>#DIV/0!</v>
      </c>
      <c r="V18" s="46"/>
      <c r="W18" s="47"/>
      <c r="X18" s="45" t="e">
        <f t="shared" si="3"/>
        <v>#DIV/0!</v>
      </c>
      <c r="Y18" s="46"/>
      <c r="Z18" s="47"/>
      <c r="AA18" s="45" t="e">
        <f t="shared" si="4"/>
        <v>#DIV/0!</v>
      </c>
      <c r="AB18" s="46"/>
      <c r="AC18" s="47"/>
      <c r="AD18" s="45" t="e">
        <f t="shared" si="5"/>
        <v>#DIV/0!</v>
      </c>
      <c r="AE18" s="46"/>
      <c r="AF18" s="47"/>
      <c r="AG18" s="45" t="e">
        <f t="shared" si="6"/>
        <v>#DIV/0!</v>
      </c>
      <c r="AH18" s="46"/>
      <c r="AI18" s="47"/>
      <c r="AJ18" s="45" t="e">
        <f t="shared" si="7"/>
        <v>#DIV/0!</v>
      </c>
      <c r="AK18" s="46"/>
      <c r="AL18" s="47"/>
      <c r="AM18" s="45" t="e">
        <f t="shared" si="8"/>
        <v>#DIV/0!</v>
      </c>
      <c r="AN18" s="46"/>
      <c r="AO18" s="47"/>
      <c r="AP18" s="45" t="e">
        <f t="shared" si="9"/>
        <v>#DIV/0!</v>
      </c>
      <c r="AQ18" s="46">
        <f t="shared" si="10"/>
        <v>1106730</v>
      </c>
      <c r="AR18" s="46">
        <f t="shared" si="11"/>
        <v>1106730</v>
      </c>
      <c r="AS18" s="47">
        <f t="shared" si="12"/>
        <v>1200000</v>
      </c>
      <c r="AT18" s="45">
        <f t="shared" si="13"/>
        <v>0.92227499999999996</v>
      </c>
      <c r="AU18" s="50">
        <f t="shared" si="14"/>
        <v>553365</v>
      </c>
    </row>
    <row r="19" spans="1:47" s="93" customFormat="1" ht="18.75">
      <c r="A19" s="102">
        <v>12</v>
      </c>
      <c r="B19" s="41" t="s">
        <v>79</v>
      </c>
      <c r="C19" s="78" t="s">
        <v>115</v>
      </c>
      <c r="D19" s="53">
        <v>44715</v>
      </c>
      <c r="E19" s="43">
        <v>118180</v>
      </c>
      <c r="F19" s="43">
        <v>118180</v>
      </c>
      <c r="G19" s="44">
        <v>550000</v>
      </c>
      <c r="H19" s="49">
        <f t="shared" si="0"/>
        <v>0.21487272727272727</v>
      </c>
      <c r="I19" s="43">
        <v>570990</v>
      </c>
      <c r="J19" s="43">
        <v>570990</v>
      </c>
      <c r="K19" s="48">
        <v>550000</v>
      </c>
      <c r="L19" s="49">
        <f t="shared" si="16"/>
        <v>1.0381636363636364</v>
      </c>
      <c r="M19" s="43">
        <v>801455</v>
      </c>
      <c r="N19" s="48">
        <v>550000</v>
      </c>
      <c r="O19" s="49">
        <v>1.46</v>
      </c>
      <c r="P19" s="43"/>
      <c r="Q19" s="48"/>
      <c r="R19" s="49" t="e">
        <f t="shared" si="1"/>
        <v>#DIV/0!</v>
      </c>
      <c r="S19" s="43"/>
      <c r="T19" s="48"/>
      <c r="U19" s="49" t="e">
        <f t="shared" si="2"/>
        <v>#DIV/0!</v>
      </c>
      <c r="V19" s="90"/>
      <c r="W19" s="91"/>
      <c r="X19" s="49" t="e">
        <f t="shared" si="3"/>
        <v>#DIV/0!</v>
      </c>
      <c r="Y19" s="43"/>
      <c r="Z19" s="48"/>
      <c r="AA19" s="49" t="e">
        <f t="shared" si="4"/>
        <v>#DIV/0!</v>
      </c>
      <c r="AB19" s="43"/>
      <c r="AC19" s="48"/>
      <c r="AD19" s="49" t="e">
        <f t="shared" si="5"/>
        <v>#DIV/0!</v>
      </c>
      <c r="AE19" s="43"/>
      <c r="AF19" s="48"/>
      <c r="AG19" s="49" t="e">
        <f t="shared" si="6"/>
        <v>#DIV/0!</v>
      </c>
      <c r="AH19" s="43"/>
      <c r="AI19" s="48"/>
      <c r="AJ19" s="49" t="e">
        <f t="shared" si="7"/>
        <v>#DIV/0!</v>
      </c>
      <c r="AK19" s="43"/>
      <c r="AL19" s="48"/>
      <c r="AM19" s="49" t="e">
        <f t="shared" si="8"/>
        <v>#DIV/0!</v>
      </c>
      <c r="AN19" s="43"/>
      <c r="AO19" s="48"/>
      <c r="AP19" s="49" t="e">
        <f t="shared" si="9"/>
        <v>#DIV/0!</v>
      </c>
      <c r="AQ19" s="46">
        <f t="shared" si="10"/>
        <v>689170</v>
      </c>
      <c r="AR19" s="46">
        <f t="shared" si="11"/>
        <v>689170</v>
      </c>
      <c r="AS19" s="47">
        <f t="shared" si="12"/>
        <v>1100000</v>
      </c>
      <c r="AT19" s="45">
        <f t="shared" si="13"/>
        <v>0.62651818181818186</v>
      </c>
      <c r="AU19" s="50">
        <f t="shared" si="14"/>
        <v>344585</v>
      </c>
    </row>
    <row r="20" spans="1:47" s="93" customFormat="1" ht="18.75">
      <c r="A20" s="97">
        <v>13</v>
      </c>
      <c r="B20" s="41" t="s">
        <v>80</v>
      </c>
      <c r="C20" s="78" t="s">
        <v>116</v>
      </c>
      <c r="D20" s="56">
        <v>44872</v>
      </c>
      <c r="E20" s="43">
        <v>0</v>
      </c>
      <c r="F20" s="43">
        <v>0</v>
      </c>
      <c r="G20" s="44">
        <v>550000</v>
      </c>
      <c r="H20" s="49">
        <f t="shared" si="0"/>
        <v>0</v>
      </c>
      <c r="I20" s="43">
        <v>0</v>
      </c>
      <c r="J20" s="43"/>
      <c r="K20" s="83">
        <v>0</v>
      </c>
      <c r="L20" s="49">
        <v>0</v>
      </c>
      <c r="M20" s="43"/>
      <c r="N20" s="48"/>
      <c r="O20" s="49" t="e">
        <f t="shared" si="15"/>
        <v>#DIV/0!</v>
      </c>
      <c r="P20" s="43"/>
      <c r="Q20" s="48"/>
      <c r="R20" s="49" t="e">
        <f t="shared" si="1"/>
        <v>#DIV/0!</v>
      </c>
      <c r="S20" s="43"/>
      <c r="T20" s="48"/>
      <c r="U20" s="49" t="e">
        <f t="shared" si="2"/>
        <v>#DIV/0!</v>
      </c>
      <c r="V20" s="90"/>
      <c r="W20" s="91"/>
      <c r="X20" s="49" t="e">
        <f t="shared" si="3"/>
        <v>#DIV/0!</v>
      </c>
      <c r="Y20" s="43"/>
      <c r="Z20" s="48"/>
      <c r="AA20" s="49" t="e">
        <f t="shared" si="4"/>
        <v>#DIV/0!</v>
      </c>
      <c r="AB20" s="43"/>
      <c r="AC20" s="48"/>
      <c r="AD20" s="49" t="e">
        <f t="shared" si="5"/>
        <v>#DIV/0!</v>
      </c>
      <c r="AE20" s="43"/>
      <c r="AF20" s="48"/>
      <c r="AG20" s="49" t="e">
        <f t="shared" si="6"/>
        <v>#DIV/0!</v>
      </c>
      <c r="AH20" s="43"/>
      <c r="AI20" s="48"/>
      <c r="AJ20" s="49" t="e">
        <f t="shared" si="7"/>
        <v>#DIV/0!</v>
      </c>
      <c r="AK20" s="43"/>
      <c r="AL20" s="48"/>
      <c r="AM20" s="49" t="e">
        <f t="shared" si="8"/>
        <v>#DIV/0!</v>
      </c>
      <c r="AN20" s="43"/>
      <c r="AO20" s="48"/>
      <c r="AP20" s="49" t="e">
        <f t="shared" si="9"/>
        <v>#DIV/0!</v>
      </c>
      <c r="AQ20" s="43">
        <f t="shared" si="10"/>
        <v>0</v>
      </c>
      <c r="AR20" s="46">
        <f t="shared" si="11"/>
        <v>0</v>
      </c>
      <c r="AS20" s="47">
        <f t="shared" si="12"/>
        <v>550000</v>
      </c>
      <c r="AT20" s="49">
        <f t="shared" si="13"/>
        <v>0</v>
      </c>
      <c r="AU20" s="92">
        <f>AQ20/1</f>
        <v>0</v>
      </c>
    </row>
    <row r="21" spans="1:47" ht="18.75">
      <c r="A21" s="102">
        <v>14</v>
      </c>
      <c r="B21" s="41" t="s">
        <v>81</v>
      </c>
      <c r="C21" s="78" t="s">
        <v>117</v>
      </c>
      <c r="D21" s="42">
        <v>44583</v>
      </c>
      <c r="E21" s="46">
        <v>508830</v>
      </c>
      <c r="F21" s="46">
        <v>508830</v>
      </c>
      <c r="G21" s="44">
        <v>550000</v>
      </c>
      <c r="H21" s="45">
        <f t="shared" si="0"/>
        <v>0.92514545454545449</v>
      </c>
      <c r="I21" s="46">
        <v>653785</v>
      </c>
      <c r="J21" s="46">
        <v>620790</v>
      </c>
      <c r="K21" s="47">
        <v>550000</v>
      </c>
      <c r="L21" s="45">
        <f t="shared" ref="L21:L43" si="17">I21/K21</f>
        <v>1.1887000000000001</v>
      </c>
      <c r="M21" s="43"/>
      <c r="N21" s="48"/>
      <c r="O21" s="49" t="e">
        <f t="shared" si="15"/>
        <v>#DIV/0!</v>
      </c>
      <c r="P21" s="43"/>
      <c r="Q21" s="48"/>
      <c r="R21" s="49" t="e">
        <f t="shared" si="1"/>
        <v>#DIV/0!</v>
      </c>
      <c r="S21" s="43"/>
      <c r="T21" s="48"/>
      <c r="U21" s="49" t="e">
        <f t="shared" si="2"/>
        <v>#DIV/0!</v>
      </c>
      <c r="V21" s="43"/>
      <c r="W21" s="47"/>
      <c r="X21" s="45" t="e">
        <f t="shared" si="3"/>
        <v>#DIV/0!</v>
      </c>
      <c r="Y21" s="46"/>
      <c r="Z21" s="47"/>
      <c r="AA21" s="45" t="e">
        <f t="shared" si="4"/>
        <v>#DIV/0!</v>
      </c>
      <c r="AB21" s="46"/>
      <c r="AC21" s="47"/>
      <c r="AD21" s="45" t="e">
        <f t="shared" si="5"/>
        <v>#DIV/0!</v>
      </c>
      <c r="AE21" s="46"/>
      <c r="AF21" s="47"/>
      <c r="AG21" s="45" t="e">
        <f t="shared" si="6"/>
        <v>#DIV/0!</v>
      </c>
      <c r="AH21" s="46"/>
      <c r="AI21" s="47"/>
      <c r="AJ21" s="45" t="e">
        <f t="shared" si="7"/>
        <v>#DIV/0!</v>
      </c>
      <c r="AK21" s="46"/>
      <c r="AL21" s="47"/>
      <c r="AM21" s="45" t="e">
        <f t="shared" si="8"/>
        <v>#DIV/0!</v>
      </c>
      <c r="AN21" s="46"/>
      <c r="AO21" s="47"/>
      <c r="AP21" s="45" t="e">
        <f t="shared" si="9"/>
        <v>#DIV/0!</v>
      </c>
      <c r="AQ21" s="46">
        <f t="shared" si="10"/>
        <v>1162615</v>
      </c>
      <c r="AR21" s="46">
        <f t="shared" si="11"/>
        <v>1129620</v>
      </c>
      <c r="AS21" s="47">
        <f t="shared" si="12"/>
        <v>1100000</v>
      </c>
      <c r="AT21" s="45">
        <f t="shared" si="13"/>
        <v>1.0569227272727273</v>
      </c>
      <c r="AU21" s="50">
        <f t="shared" si="14"/>
        <v>581307.5</v>
      </c>
    </row>
    <row r="22" spans="1:47" s="93" customFormat="1" ht="18.75">
      <c r="A22" s="102">
        <v>15</v>
      </c>
      <c r="B22" s="41" t="s">
        <v>261</v>
      </c>
      <c r="C22" s="78" t="s">
        <v>262</v>
      </c>
      <c r="D22" s="42">
        <v>45694</v>
      </c>
      <c r="E22" s="43">
        <v>0</v>
      </c>
      <c r="F22" s="43">
        <v>0</v>
      </c>
      <c r="G22" s="44">
        <v>0</v>
      </c>
      <c r="H22" s="49">
        <v>0</v>
      </c>
      <c r="I22" s="43">
        <v>93685</v>
      </c>
      <c r="J22" s="43">
        <v>93685</v>
      </c>
      <c r="K22" s="48">
        <v>451785</v>
      </c>
      <c r="L22" s="49">
        <f t="shared" si="17"/>
        <v>0.20736633575705257</v>
      </c>
      <c r="M22" s="43"/>
      <c r="N22" s="48"/>
      <c r="O22" s="49"/>
      <c r="P22" s="43"/>
      <c r="Q22" s="48"/>
      <c r="R22" s="49"/>
      <c r="S22" s="43"/>
      <c r="T22" s="48"/>
      <c r="U22" s="49"/>
      <c r="V22" s="43"/>
      <c r="W22" s="48"/>
      <c r="X22" s="49"/>
      <c r="Y22" s="43"/>
      <c r="Z22" s="48"/>
      <c r="AA22" s="49"/>
      <c r="AB22" s="43"/>
      <c r="AC22" s="48"/>
      <c r="AD22" s="49"/>
      <c r="AE22" s="43"/>
      <c r="AF22" s="48"/>
      <c r="AG22" s="49"/>
      <c r="AH22" s="43"/>
      <c r="AI22" s="48"/>
      <c r="AJ22" s="49"/>
      <c r="AK22" s="43"/>
      <c r="AL22" s="48"/>
      <c r="AM22" s="49"/>
      <c r="AN22" s="43"/>
      <c r="AO22" s="48"/>
      <c r="AP22" s="49"/>
      <c r="AQ22" s="43">
        <f t="shared" si="10"/>
        <v>93685</v>
      </c>
      <c r="AR22" s="46">
        <f t="shared" si="11"/>
        <v>93685</v>
      </c>
      <c r="AS22" s="47">
        <f t="shared" si="12"/>
        <v>451785</v>
      </c>
      <c r="AT22" s="49">
        <f t="shared" si="13"/>
        <v>0.20736633575705257</v>
      </c>
      <c r="AU22" s="92">
        <f>AQ22/1</f>
        <v>93685</v>
      </c>
    </row>
    <row r="23" spans="1:47" ht="18.75">
      <c r="A23" s="102">
        <v>16</v>
      </c>
      <c r="B23" s="41" t="s">
        <v>82</v>
      </c>
      <c r="C23" s="78" t="s">
        <v>118</v>
      </c>
      <c r="D23" s="42">
        <v>45267</v>
      </c>
      <c r="E23" s="46">
        <v>1667105</v>
      </c>
      <c r="F23" s="46">
        <v>1667105</v>
      </c>
      <c r="G23" s="44">
        <v>1150000</v>
      </c>
      <c r="H23" s="45">
        <f t="shared" si="0"/>
        <v>1.4496565217391304</v>
      </c>
      <c r="I23" s="46">
        <v>799485</v>
      </c>
      <c r="J23" s="46">
        <v>799485</v>
      </c>
      <c r="K23" s="47">
        <v>1200000</v>
      </c>
      <c r="L23" s="45">
        <f t="shared" si="17"/>
        <v>0.66623750000000004</v>
      </c>
      <c r="M23" s="43"/>
      <c r="N23" s="48"/>
      <c r="O23" s="49" t="e">
        <f t="shared" si="15"/>
        <v>#DIV/0!</v>
      </c>
      <c r="P23" s="43"/>
      <c r="Q23" s="48"/>
      <c r="R23" s="49" t="e">
        <f t="shared" si="1"/>
        <v>#DIV/0!</v>
      </c>
      <c r="S23" s="43"/>
      <c r="T23" s="48"/>
      <c r="U23" s="49" t="e">
        <f t="shared" si="2"/>
        <v>#DIV/0!</v>
      </c>
      <c r="V23" s="43"/>
      <c r="W23" s="47"/>
      <c r="X23" s="45" t="e">
        <f t="shared" si="3"/>
        <v>#DIV/0!</v>
      </c>
      <c r="Y23" s="46"/>
      <c r="Z23" s="47"/>
      <c r="AA23" s="45" t="e">
        <f t="shared" si="4"/>
        <v>#DIV/0!</v>
      </c>
      <c r="AB23" s="46"/>
      <c r="AC23" s="47"/>
      <c r="AD23" s="45" t="e">
        <f t="shared" si="5"/>
        <v>#DIV/0!</v>
      </c>
      <c r="AE23" s="46"/>
      <c r="AF23" s="47"/>
      <c r="AG23" s="45" t="e">
        <f t="shared" si="6"/>
        <v>#DIV/0!</v>
      </c>
      <c r="AH23" s="46"/>
      <c r="AI23" s="47"/>
      <c r="AJ23" s="45" t="e">
        <f t="shared" si="7"/>
        <v>#DIV/0!</v>
      </c>
      <c r="AK23" s="46"/>
      <c r="AL23" s="47"/>
      <c r="AM23" s="45" t="e">
        <f t="shared" si="8"/>
        <v>#DIV/0!</v>
      </c>
      <c r="AN23" s="46"/>
      <c r="AO23" s="47"/>
      <c r="AP23" s="45" t="e">
        <f t="shared" si="9"/>
        <v>#DIV/0!</v>
      </c>
      <c r="AQ23" s="46">
        <f t="shared" si="10"/>
        <v>2466590</v>
      </c>
      <c r="AR23" s="46">
        <f t="shared" si="11"/>
        <v>2466590</v>
      </c>
      <c r="AS23" s="47">
        <f t="shared" si="12"/>
        <v>2350000</v>
      </c>
      <c r="AT23" s="45">
        <f t="shared" si="13"/>
        <v>1.0496127659574468</v>
      </c>
      <c r="AU23" s="50">
        <f t="shared" si="14"/>
        <v>1233295</v>
      </c>
    </row>
    <row r="24" spans="1:47" ht="18.75">
      <c r="A24" s="102">
        <v>17</v>
      </c>
      <c r="B24" s="41" t="s">
        <v>83</v>
      </c>
      <c r="C24" s="78" t="s">
        <v>119</v>
      </c>
      <c r="D24" s="42">
        <v>43717</v>
      </c>
      <c r="E24" s="46">
        <v>976050</v>
      </c>
      <c r="F24" s="46">
        <v>976050</v>
      </c>
      <c r="G24" s="44">
        <v>550000</v>
      </c>
      <c r="H24" s="45">
        <f t="shared" si="0"/>
        <v>1.7746363636363636</v>
      </c>
      <c r="I24" s="46">
        <v>439315</v>
      </c>
      <c r="J24" s="46">
        <v>439315</v>
      </c>
      <c r="K24" s="47">
        <v>600000</v>
      </c>
      <c r="L24" s="45">
        <f t="shared" si="17"/>
        <v>0.73219166666666669</v>
      </c>
      <c r="M24" s="43"/>
      <c r="N24" s="48"/>
      <c r="O24" s="49" t="e">
        <f t="shared" si="15"/>
        <v>#DIV/0!</v>
      </c>
      <c r="P24" s="43"/>
      <c r="Q24" s="48"/>
      <c r="R24" s="49" t="e">
        <f t="shared" si="1"/>
        <v>#DIV/0!</v>
      </c>
      <c r="S24" s="43"/>
      <c r="T24" s="48"/>
      <c r="U24" s="49" t="e">
        <f t="shared" si="2"/>
        <v>#DIV/0!</v>
      </c>
      <c r="V24" s="43"/>
      <c r="W24" s="47"/>
      <c r="X24" s="45" t="e">
        <f t="shared" si="3"/>
        <v>#DIV/0!</v>
      </c>
      <c r="Y24" s="46"/>
      <c r="Z24" s="47"/>
      <c r="AA24" s="45" t="e">
        <f t="shared" si="4"/>
        <v>#DIV/0!</v>
      </c>
      <c r="AB24" s="46"/>
      <c r="AC24" s="47"/>
      <c r="AD24" s="45" t="e">
        <f t="shared" si="5"/>
        <v>#DIV/0!</v>
      </c>
      <c r="AE24" s="46"/>
      <c r="AF24" s="47"/>
      <c r="AG24" s="45" t="e">
        <f t="shared" si="6"/>
        <v>#DIV/0!</v>
      </c>
      <c r="AH24" s="46"/>
      <c r="AI24" s="47"/>
      <c r="AJ24" s="45" t="e">
        <f t="shared" si="7"/>
        <v>#DIV/0!</v>
      </c>
      <c r="AK24" s="46"/>
      <c r="AL24" s="47"/>
      <c r="AM24" s="45" t="e">
        <f t="shared" si="8"/>
        <v>#DIV/0!</v>
      </c>
      <c r="AN24" s="46"/>
      <c r="AO24" s="47"/>
      <c r="AP24" s="45" t="e">
        <f t="shared" si="9"/>
        <v>#DIV/0!</v>
      </c>
      <c r="AQ24" s="46">
        <f t="shared" si="10"/>
        <v>1415365</v>
      </c>
      <c r="AR24" s="46">
        <f t="shared" si="11"/>
        <v>1415365</v>
      </c>
      <c r="AS24" s="47">
        <f t="shared" si="12"/>
        <v>1150000</v>
      </c>
      <c r="AT24" s="45">
        <f t="shared" si="13"/>
        <v>1.2307521739130434</v>
      </c>
      <c r="AU24" s="50">
        <f t="shared" si="14"/>
        <v>707682.5</v>
      </c>
    </row>
    <row r="25" spans="1:47" ht="18.75">
      <c r="A25" s="102">
        <v>18</v>
      </c>
      <c r="B25" s="41" t="s">
        <v>84</v>
      </c>
      <c r="C25" s="78" t="s">
        <v>120</v>
      </c>
      <c r="D25" s="42">
        <v>45020</v>
      </c>
      <c r="E25" s="46">
        <v>468210</v>
      </c>
      <c r="F25" s="46">
        <v>468210</v>
      </c>
      <c r="G25" s="44">
        <v>550000</v>
      </c>
      <c r="H25" s="45">
        <f t="shared" si="0"/>
        <v>0.8512909090909091</v>
      </c>
      <c r="I25" s="46">
        <v>571220</v>
      </c>
      <c r="J25" s="46">
        <v>571220</v>
      </c>
      <c r="K25" s="47">
        <v>550000</v>
      </c>
      <c r="L25" s="45">
        <f t="shared" si="17"/>
        <v>1.0385818181818183</v>
      </c>
      <c r="M25" s="46"/>
      <c r="N25" s="47"/>
      <c r="O25" s="49" t="e">
        <f t="shared" si="15"/>
        <v>#DIV/0!</v>
      </c>
      <c r="P25" s="46"/>
      <c r="Q25" s="47"/>
      <c r="R25" s="49" t="e">
        <f t="shared" si="1"/>
        <v>#DIV/0!</v>
      </c>
      <c r="S25" s="46"/>
      <c r="T25" s="47"/>
      <c r="U25" s="49" t="e">
        <f t="shared" si="2"/>
        <v>#DIV/0!</v>
      </c>
      <c r="V25" s="46"/>
      <c r="W25" s="47"/>
      <c r="X25" s="45" t="e">
        <f t="shared" si="3"/>
        <v>#DIV/0!</v>
      </c>
      <c r="Y25" s="46"/>
      <c r="Z25" s="47"/>
      <c r="AA25" s="45" t="e">
        <f t="shared" si="4"/>
        <v>#DIV/0!</v>
      </c>
      <c r="AB25" s="46"/>
      <c r="AC25" s="47"/>
      <c r="AD25" s="45" t="e">
        <f t="shared" si="5"/>
        <v>#DIV/0!</v>
      </c>
      <c r="AE25" s="46"/>
      <c r="AF25" s="47"/>
      <c r="AG25" s="45" t="e">
        <f t="shared" si="6"/>
        <v>#DIV/0!</v>
      </c>
      <c r="AH25" s="46"/>
      <c r="AI25" s="47"/>
      <c r="AJ25" s="45" t="e">
        <f t="shared" si="7"/>
        <v>#DIV/0!</v>
      </c>
      <c r="AK25" s="46"/>
      <c r="AL25" s="47"/>
      <c r="AM25" s="45" t="e">
        <f t="shared" si="8"/>
        <v>#DIV/0!</v>
      </c>
      <c r="AN25" s="46"/>
      <c r="AO25" s="47"/>
      <c r="AP25" s="45" t="e">
        <f t="shared" si="9"/>
        <v>#DIV/0!</v>
      </c>
      <c r="AQ25" s="46">
        <f t="shared" si="10"/>
        <v>1039430</v>
      </c>
      <c r="AR25" s="46">
        <f t="shared" si="11"/>
        <v>1039430</v>
      </c>
      <c r="AS25" s="47">
        <f t="shared" si="12"/>
        <v>1100000</v>
      </c>
      <c r="AT25" s="45">
        <f t="shared" si="13"/>
        <v>0.94493636363636369</v>
      </c>
      <c r="AU25" s="50">
        <f t="shared" si="14"/>
        <v>519715</v>
      </c>
    </row>
    <row r="26" spans="1:47" ht="18.75">
      <c r="A26" s="102">
        <v>19</v>
      </c>
      <c r="B26" s="41" t="s">
        <v>85</v>
      </c>
      <c r="C26" s="78" t="s">
        <v>121</v>
      </c>
      <c r="D26" s="53">
        <v>43519</v>
      </c>
      <c r="E26" s="46">
        <v>1503430</v>
      </c>
      <c r="F26" s="46">
        <v>1503430</v>
      </c>
      <c r="G26" s="44">
        <v>1500000</v>
      </c>
      <c r="H26" s="45">
        <f t="shared" si="0"/>
        <v>1.0022866666666668</v>
      </c>
      <c r="I26" s="46">
        <v>1011460</v>
      </c>
      <c r="J26" s="46">
        <v>1011460</v>
      </c>
      <c r="K26" s="47">
        <v>1500000</v>
      </c>
      <c r="L26" s="45">
        <f t="shared" si="17"/>
        <v>0.67430666666666672</v>
      </c>
      <c r="M26" s="46"/>
      <c r="N26" s="47"/>
      <c r="O26" s="49" t="e">
        <f t="shared" si="15"/>
        <v>#DIV/0!</v>
      </c>
      <c r="P26" s="46"/>
      <c r="Q26" s="47"/>
      <c r="R26" s="49" t="e">
        <f t="shared" si="1"/>
        <v>#DIV/0!</v>
      </c>
      <c r="S26" s="46"/>
      <c r="T26" s="47"/>
      <c r="U26" s="49" t="e">
        <f t="shared" si="2"/>
        <v>#DIV/0!</v>
      </c>
      <c r="V26" s="54"/>
      <c r="W26" s="55"/>
      <c r="X26" s="45" t="e">
        <f t="shared" si="3"/>
        <v>#DIV/0!</v>
      </c>
      <c r="Y26" s="46"/>
      <c r="Z26" s="47"/>
      <c r="AA26" s="45" t="e">
        <f t="shared" si="4"/>
        <v>#DIV/0!</v>
      </c>
      <c r="AB26" s="46"/>
      <c r="AC26" s="47"/>
      <c r="AD26" s="45" t="e">
        <f t="shared" si="5"/>
        <v>#DIV/0!</v>
      </c>
      <c r="AE26" s="46"/>
      <c r="AF26" s="47"/>
      <c r="AG26" s="45" t="e">
        <f t="shared" si="6"/>
        <v>#DIV/0!</v>
      </c>
      <c r="AH26" s="46"/>
      <c r="AI26" s="47"/>
      <c r="AJ26" s="45" t="e">
        <f t="shared" si="7"/>
        <v>#DIV/0!</v>
      </c>
      <c r="AK26" s="46"/>
      <c r="AL26" s="47"/>
      <c r="AM26" s="45" t="e">
        <f t="shared" si="8"/>
        <v>#DIV/0!</v>
      </c>
      <c r="AN26" s="46"/>
      <c r="AO26" s="47"/>
      <c r="AP26" s="45" t="e">
        <f t="shared" si="9"/>
        <v>#DIV/0!</v>
      </c>
      <c r="AQ26" s="46">
        <f t="shared" si="10"/>
        <v>2514890</v>
      </c>
      <c r="AR26" s="46">
        <f t="shared" si="11"/>
        <v>2514890</v>
      </c>
      <c r="AS26" s="47">
        <f t="shared" si="12"/>
        <v>3000000</v>
      </c>
      <c r="AT26" s="45">
        <f t="shared" si="13"/>
        <v>0.83829666666666669</v>
      </c>
      <c r="AU26" s="50">
        <f t="shared" si="14"/>
        <v>1257445</v>
      </c>
    </row>
    <row r="27" spans="1:47" ht="18.75">
      <c r="A27" s="102">
        <v>20</v>
      </c>
      <c r="B27" s="41" t="s">
        <v>86</v>
      </c>
      <c r="C27" s="78" t="s">
        <v>122</v>
      </c>
      <c r="D27" s="42">
        <v>45404</v>
      </c>
      <c r="E27" s="46">
        <v>555110</v>
      </c>
      <c r="F27" s="46">
        <v>555110</v>
      </c>
      <c r="G27" s="44">
        <v>550000</v>
      </c>
      <c r="H27" s="45">
        <f t="shared" si="0"/>
        <v>1.009290909090909</v>
      </c>
      <c r="I27" s="46">
        <v>553105</v>
      </c>
      <c r="J27" s="46">
        <v>553105</v>
      </c>
      <c r="K27" s="47">
        <v>550000</v>
      </c>
      <c r="L27" s="45">
        <f t="shared" si="17"/>
        <v>1.0056454545454545</v>
      </c>
      <c r="M27" s="43"/>
      <c r="N27" s="48"/>
      <c r="O27" s="49" t="e">
        <f t="shared" si="15"/>
        <v>#DIV/0!</v>
      </c>
      <c r="P27" s="43"/>
      <c r="Q27" s="48"/>
      <c r="R27" s="49" t="e">
        <f t="shared" si="1"/>
        <v>#DIV/0!</v>
      </c>
      <c r="S27" s="43"/>
      <c r="T27" s="48"/>
      <c r="U27" s="49" t="e">
        <f t="shared" si="2"/>
        <v>#DIV/0!</v>
      </c>
      <c r="V27" s="43"/>
      <c r="W27" s="47"/>
      <c r="X27" s="45" t="e">
        <f t="shared" si="3"/>
        <v>#DIV/0!</v>
      </c>
      <c r="Y27" s="46"/>
      <c r="Z27" s="47"/>
      <c r="AA27" s="45" t="e">
        <f t="shared" si="4"/>
        <v>#DIV/0!</v>
      </c>
      <c r="AB27" s="46"/>
      <c r="AC27" s="47"/>
      <c r="AD27" s="45" t="e">
        <f t="shared" si="5"/>
        <v>#DIV/0!</v>
      </c>
      <c r="AE27" s="46"/>
      <c r="AF27" s="47"/>
      <c r="AG27" s="45" t="e">
        <f t="shared" si="6"/>
        <v>#DIV/0!</v>
      </c>
      <c r="AH27" s="46"/>
      <c r="AI27" s="47"/>
      <c r="AJ27" s="45" t="e">
        <f t="shared" si="7"/>
        <v>#DIV/0!</v>
      </c>
      <c r="AK27" s="46"/>
      <c r="AL27" s="47"/>
      <c r="AM27" s="45" t="e">
        <f t="shared" si="8"/>
        <v>#DIV/0!</v>
      </c>
      <c r="AN27" s="46"/>
      <c r="AO27" s="47"/>
      <c r="AP27" s="45" t="e">
        <f t="shared" si="9"/>
        <v>#DIV/0!</v>
      </c>
      <c r="AQ27" s="46">
        <f t="shared" si="10"/>
        <v>1108215</v>
      </c>
      <c r="AR27" s="46">
        <f t="shared" si="11"/>
        <v>1108215</v>
      </c>
      <c r="AS27" s="47">
        <f t="shared" si="12"/>
        <v>1100000</v>
      </c>
      <c r="AT27" s="45">
        <f t="shared" si="13"/>
        <v>1.0074681818181819</v>
      </c>
      <c r="AU27" s="50">
        <f t="shared" si="14"/>
        <v>554107.5</v>
      </c>
    </row>
    <row r="28" spans="1:47" ht="18.75">
      <c r="A28" s="102">
        <v>21</v>
      </c>
      <c r="B28" s="41" t="s">
        <v>87</v>
      </c>
      <c r="C28" s="78" t="s">
        <v>123</v>
      </c>
      <c r="D28" s="42">
        <v>44693</v>
      </c>
      <c r="E28" s="46">
        <v>582115</v>
      </c>
      <c r="F28" s="46">
        <v>582115</v>
      </c>
      <c r="G28" s="44">
        <v>550000</v>
      </c>
      <c r="H28" s="45">
        <f t="shared" si="0"/>
        <v>1.0583909090909092</v>
      </c>
      <c r="I28" s="46">
        <v>176465</v>
      </c>
      <c r="J28" s="46">
        <v>176465</v>
      </c>
      <c r="K28" s="47">
        <v>550000</v>
      </c>
      <c r="L28" s="45">
        <f t="shared" si="17"/>
        <v>0.32084545454545454</v>
      </c>
      <c r="M28" s="43"/>
      <c r="N28" s="48"/>
      <c r="O28" s="49" t="e">
        <f t="shared" si="15"/>
        <v>#DIV/0!</v>
      </c>
      <c r="P28" s="43"/>
      <c r="Q28" s="48"/>
      <c r="R28" s="49" t="e">
        <f t="shared" si="1"/>
        <v>#DIV/0!</v>
      </c>
      <c r="S28" s="43"/>
      <c r="T28" s="48"/>
      <c r="U28" s="49" t="e">
        <f t="shared" si="2"/>
        <v>#DIV/0!</v>
      </c>
      <c r="V28" s="43"/>
      <c r="W28" s="47"/>
      <c r="X28" s="45" t="e">
        <f t="shared" si="3"/>
        <v>#DIV/0!</v>
      </c>
      <c r="Y28" s="46"/>
      <c r="Z28" s="47"/>
      <c r="AA28" s="45" t="e">
        <f t="shared" si="4"/>
        <v>#DIV/0!</v>
      </c>
      <c r="AB28" s="46"/>
      <c r="AC28" s="47"/>
      <c r="AD28" s="45" t="e">
        <f t="shared" si="5"/>
        <v>#DIV/0!</v>
      </c>
      <c r="AE28" s="46"/>
      <c r="AF28" s="47"/>
      <c r="AG28" s="45" t="e">
        <f t="shared" si="6"/>
        <v>#DIV/0!</v>
      </c>
      <c r="AH28" s="46"/>
      <c r="AI28" s="47"/>
      <c r="AJ28" s="45" t="e">
        <f t="shared" si="7"/>
        <v>#DIV/0!</v>
      </c>
      <c r="AK28" s="46"/>
      <c r="AL28" s="47"/>
      <c r="AM28" s="45" t="e">
        <f t="shared" si="8"/>
        <v>#DIV/0!</v>
      </c>
      <c r="AN28" s="46"/>
      <c r="AO28" s="47"/>
      <c r="AP28" s="45" t="e">
        <f t="shared" si="9"/>
        <v>#DIV/0!</v>
      </c>
      <c r="AQ28" s="46">
        <f t="shared" si="10"/>
        <v>758580</v>
      </c>
      <c r="AR28" s="46">
        <f t="shared" si="11"/>
        <v>758580</v>
      </c>
      <c r="AS28" s="47">
        <f t="shared" si="12"/>
        <v>1100000</v>
      </c>
      <c r="AT28" s="45">
        <f t="shared" si="13"/>
        <v>0.6896181818181818</v>
      </c>
      <c r="AU28" s="50">
        <f t="shared" si="14"/>
        <v>379290</v>
      </c>
    </row>
    <row r="29" spans="1:47" ht="18.75">
      <c r="A29" s="102">
        <v>22</v>
      </c>
      <c r="B29" s="41" t="s">
        <v>88</v>
      </c>
      <c r="C29" s="78" t="s">
        <v>124</v>
      </c>
      <c r="D29" s="42">
        <v>44552</v>
      </c>
      <c r="E29" s="46">
        <v>328255</v>
      </c>
      <c r="F29" s="46">
        <v>328255</v>
      </c>
      <c r="G29" s="44">
        <v>550000</v>
      </c>
      <c r="H29" s="45">
        <f t="shared" si="0"/>
        <v>0.59682727272727276</v>
      </c>
      <c r="I29" s="46">
        <v>58990</v>
      </c>
      <c r="J29" s="46">
        <v>58990</v>
      </c>
      <c r="K29" s="47">
        <v>550000</v>
      </c>
      <c r="L29" s="45">
        <f t="shared" si="17"/>
        <v>0.10725454545454545</v>
      </c>
      <c r="M29" s="43"/>
      <c r="N29" s="48"/>
      <c r="O29" s="49" t="e">
        <f t="shared" si="15"/>
        <v>#DIV/0!</v>
      </c>
      <c r="P29" s="43"/>
      <c r="Q29" s="48"/>
      <c r="R29" s="49" t="e">
        <f t="shared" si="1"/>
        <v>#DIV/0!</v>
      </c>
      <c r="S29" s="43"/>
      <c r="T29" s="48"/>
      <c r="U29" s="49" t="e">
        <f t="shared" si="2"/>
        <v>#DIV/0!</v>
      </c>
      <c r="V29" s="43"/>
      <c r="W29" s="47"/>
      <c r="X29" s="45" t="e">
        <f t="shared" si="3"/>
        <v>#DIV/0!</v>
      </c>
      <c r="Y29" s="46"/>
      <c r="Z29" s="47"/>
      <c r="AA29" s="45" t="e">
        <f t="shared" si="4"/>
        <v>#DIV/0!</v>
      </c>
      <c r="AB29" s="46"/>
      <c r="AC29" s="47"/>
      <c r="AD29" s="45" t="e">
        <f t="shared" si="5"/>
        <v>#DIV/0!</v>
      </c>
      <c r="AE29" s="46"/>
      <c r="AF29" s="47"/>
      <c r="AG29" s="45" t="e">
        <f t="shared" si="6"/>
        <v>#DIV/0!</v>
      </c>
      <c r="AH29" s="46"/>
      <c r="AI29" s="47"/>
      <c r="AJ29" s="45" t="e">
        <f t="shared" si="7"/>
        <v>#DIV/0!</v>
      </c>
      <c r="AK29" s="46"/>
      <c r="AL29" s="47"/>
      <c r="AM29" s="45" t="e">
        <f t="shared" si="8"/>
        <v>#DIV/0!</v>
      </c>
      <c r="AN29" s="46"/>
      <c r="AO29" s="47"/>
      <c r="AP29" s="45" t="e">
        <f t="shared" si="9"/>
        <v>#DIV/0!</v>
      </c>
      <c r="AQ29" s="46">
        <f t="shared" si="10"/>
        <v>387245</v>
      </c>
      <c r="AR29" s="46">
        <f t="shared" si="11"/>
        <v>387245</v>
      </c>
      <c r="AS29" s="47">
        <f t="shared" si="12"/>
        <v>1100000</v>
      </c>
      <c r="AT29" s="45">
        <f t="shared" si="13"/>
        <v>0.35204090909090907</v>
      </c>
      <c r="AU29" s="50">
        <f t="shared" si="14"/>
        <v>193622.5</v>
      </c>
    </row>
    <row r="30" spans="1:47" ht="18.75">
      <c r="A30" s="102">
        <v>23</v>
      </c>
      <c r="B30" s="41" t="s">
        <v>89</v>
      </c>
      <c r="C30" s="78" t="s">
        <v>125</v>
      </c>
      <c r="D30" s="56">
        <v>44733</v>
      </c>
      <c r="E30" s="46">
        <v>4065645</v>
      </c>
      <c r="F30" s="46">
        <v>4065645</v>
      </c>
      <c r="G30" s="44">
        <v>1500000</v>
      </c>
      <c r="H30" s="45">
        <f t="shared" si="0"/>
        <v>2.7104300000000001</v>
      </c>
      <c r="I30" s="46">
        <v>1823670</v>
      </c>
      <c r="J30" s="46">
        <v>1823670</v>
      </c>
      <c r="K30" s="47">
        <v>1650000</v>
      </c>
      <c r="L30" s="45">
        <f t="shared" si="17"/>
        <v>1.1052545454545455</v>
      </c>
      <c r="M30" s="46"/>
      <c r="N30" s="47"/>
      <c r="O30" s="49" t="e">
        <f t="shared" si="15"/>
        <v>#DIV/0!</v>
      </c>
      <c r="P30" s="46"/>
      <c r="Q30" s="47"/>
      <c r="R30" s="49" t="e">
        <f t="shared" si="1"/>
        <v>#DIV/0!</v>
      </c>
      <c r="S30" s="46"/>
      <c r="T30" s="47"/>
      <c r="U30" s="49" t="e">
        <f t="shared" si="2"/>
        <v>#DIV/0!</v>
      </c>
      <c r="V30" s="54"/>
      <c r="W30" s="55"/>
      <c r="X30" s="45" t="e">
        <f t="shared" si="3"/>
        <v>#DIV/0!</v>
      </c>
      <c r="Y30" s="46"/>
      <c r="Z30" s="47"/>
      <c r="AA30" s="45" t="e">
        <f t="shared" si="4"/>
        <v>#DIV/0!</v>
      </c>
      <c r="AB30" s="46"/>
      <c r="AC30" s="47"/>
      <c r="AD30" s="45" t="e">
        <f t="shared" si="5"/>
        <v>#DIV/0!</v>
      </c>
      <c r="AE30" s="46"/>
      <c r="AF30" s="47"/>
      <c r="AG30" s="45" t="e">
        <f t="shared" si="6"/>
        <v>#DIV/0!</v>
      </c>
      <c r="AH30" s="46"/>
      <c r="AI30" s="47"/>
      <c r="AJ30" s="45" t="e">
        <f t="shared" si="7"/>
        <v>#DIV/0!</v>
      </c>
      <c r="AK30" s="46"/>
      <c r="AL30" s="47"/>
      <c r="AM30" s="45" t="e">
        <f t="shared" si="8"/>
        <v>#DIV/0!</v>
      </c>
      <c r="AN30" s="46"/>
      <c r="AO30" s="47"/>
      <c r="AP30" s="45" t="e">
        <f t="shared" si="9"/>
        <v>#DIV/0!</v>
      </c>
      <c r="AQ30" s="46">
        <f t="shared" si="10"/>
        <v>5889315</v>
      </c>
      <c r="AR30" s="46">
        <f t="shared" si="11"/>
        <v>5889315</v>
      </c>
      <c r="AS30" s="47">
        <f t="shared" si="12"/>
        <v>3150000</v>
      </c>
      <c r="AT30" s="45">
        <f t="shared" si="13"/>
        <v>1.8696238095238096</v>
      </c>
      <c r="AU30" s="50">
        <f t="shared" si="14"/>
        <v>2944657.5</v>
      </c>
    </row>
    <row r="31" spans="1:47" ht="18.75">
      <c r="A31" s="102">
        <v>24</v>
      </c>
      <c r="B31" s="41" t="s">
        <v>90</v>
      </c>
      <c r="C31" s="78" t="s">
        <v>126</v>
      </c>
      <c r="D31" s="42">
        <v>45301</v>
      </c>
      <c r="E31" s="46">
        <v>103680</v>
      </c>
      <c r="F31" s="46">
        <v>103680</v>
      </c>
      <c r="G31" s="44">
        <v>550000</v>
      </c>
      <c r="H31" s="45">
        <f t="shared" si="0"/>
        <v>0.1885090909090909</v>
      </c>
      <c r="I31" s="46">
        <v>59990</v>
      </c>
      <c r="J31" s="46">
        <v>59990</v>
      </c>
      <c r="K31" s="47">
        <v>550000</v>
      </c>
      <c r="L31" s="45">
        <f t="shared" si="17"/>
        <v>0.10907272727272728</v>
      </c>
      <c r="M31" s="43"/>
      <c r="N31" s="48"/>
      <c r="O31" s="49" t="e">
        <f t="shared" si="15"/>
        <v>#DIV/0!</v>
      </c>
      <c r="P31" s="43"/>
      <c r="Q31" s="48"/>
      <c r="R31" s="49" t="e">
        <f t="shared" si="1"/>
        <v>#DIV/0!</v>
      </c>
      <c r="S31" s="43"/>
      <c r="T31" s="48"/>
      <c r="U31" s="49" t="e">
        <f t="shared" si="2"/>
        <v>#DIV/0!</v>
      </c>
      <c r="V31" s="43"/>
      <c r="W31" s="47"/>
      <c r="X31" s="45" t="e">
        <f t="shared" si="3"/>
        <v>#DIV/0!</v>
      </c>
      <c r="Y31" s="46"/>
      <c r="Z31" s="47"/>
      <c r="AA31" s="45" t="e">
        <f t="shared" si="4"/>
        <v>#DIV/0!</v>
      </c>
      <c r="AB31" s="46"/>
      <c r="AC31" s="47"/>
      <c r="AD31" s="45" t="e">
        <f t="shared" si="5"/>
        <v>#DIV/0!</v>
      </c>
      <c r="AE31" s="46"/>
      <c r="AF31" s="47"/>
      <c r="AG31" s="45" t="e">
        <f t="shared" si="6"/>
        <v>#DIV/0!</v>
      </c>
      <c r="AH31" s="46"/>
      <c r="AI31" s="47"/>
      <c r="AJ31" s="45" t="e">
        <f t="shared" si="7"/>
        <v>#DIV/0!</v>
      </c>
      <c r="AK31" s="46"/>
      <c r="AL31" s="47"/>
      <c r="AM31" s="45" t="e">
        <f t="shared" si="8"/>
        <v>#DIV/0!</v>
      </c>
      <c r="AN31" s="46"/>
      <c r="AO31" s="47"/>
      <c r="AP31" s="45" t="e">
        <f t="shared" si="9"/>
        <v>#DIV/0!</v>
      </c>
      <c r="AQ31" s="46">
        <f t="shared" si="10"/>
        <v>163670</v>
      </c>
      <c r="AR31" s="46">
        <f t="shared" si="11"/>
        <v>163670</v>
      </c>
      <c r="AS31" s="47">
        <f t="shared" si="12"/>
        <v>1100000</v>
      </c>
      <c r="AT31" s="45">
        <f t="shared" si="13"/>
        <v>0.14879090909090908</v>
      </c>
      <c r="AU31" s="50">
        <f t="shared" si="14"/>
        <v>81835</v>
      </c>
    </row>
    <row r="32" spans="1:47" s="93" customFormat="1" ht="18" customHeight="1">
      <c r="A32" s="102">
        <v>25</v>
      </c>
      <c r="B32" s="41" t="s">
        <v>263</v>
      </c>
      <c r="C32" s="78" t="s">
        <v>264</v>
      </c>
      <c r="D32" s="42" t="s">
        <v>265</v>
      </c>
      <c r="E32" s="43">
        <v>0</v>
      </c>
      <c r="F32" s="43">
        <v>0</v>
      </c>
      <c r="G32" s="44">
        <v>0</v>
      </c>
      <c r="H32" s="49">
        <v>0</v>
      </c>
      <c r="I32" s="43">
        <v>120875</v>
      </c>
      <c r="J32" s="43">
        <v>120875</v>
      </c>
      <c r="K32" s="48">
        <v>294642</v>
      </c>
      <c r="L32" s="49">
        <f t="shared" si="17"/>
        <v>0.41024361767840295</v>
      </c>
      <c r="M32" s="43"/>
      <c r="N32" s="48"/>
      <c r="O32" s="49"/>
      <c r="P32" s="43"/>
      <c r="Q32" s="48"/>
      <c r="R32" s="49"/>
      <c r="S32" s="43"/>
      <c r="T32" s="48"/>
      <c r="U32" s="49"/>
      <c r="V32" s="43"/>
      <c r="W32" s="48"/>
      <c r="X32" s="49"/>
      <c r="Y32" s="43"/>
      <c r="Z32" s="48"/>
      <c r="AA32" s="49"/>
      <c r="AB32" s="43"/>
      <c r="AC32" s="48"/>
      <c r="AD32" s="49"/>
      <c r="AE32" s="43"/>
      <c r="AF32" s="48"/>
      <c r="AG32" s="49"/>
      <c r="AH32" s="43"/>
      <c r="AI32" s="48"/>
      <c r="AJ32" s="49"/>
      <c r="AK32" s="43"/>
      <c r="AL32" s="48"/>
      <c r="AM32" s="49"/>
      <c r="AN32" s="43"/>
      <c r="AO32" s="48"/>
      <c r="AP32" s="49"/>
      <c r="AQ32" s="43">
        <f t="shared" si="10"/>
        <v>120875</v>
      </c>
      <c r="AR32" s="46">
        <f t="shared" si="11"/>
        <v>120875</v>
      </c>
      <c r="AS32" s="47">
        <f t="shared" si="12"/>
        <v>294642</v>
      </c>
      <c r="AT32" s="49">
        <f t="shared" si="13"/>
        <v>0.41024361767840295</v>
      </c>
      <c r="AU32" s="92">
        <f>AQ32/1</f>
        <v>120875</v>
      </c>
    </row>
    <row r="33" spans="1:47" ht="18.75">
      <c r="A33" s="102">
        <v>26</v>
      </c>
      <c r="B33" s="41" t="s">
        <v>91</v>
      </c>
      <c r="C33" s="78" t="s">
        <v>127</v>
      </c>
      <c r="D33" s="42">
        <v>45320</v>
      </c>
      <c r="E33" s="46">
        <v>220960</v>
      </c>
      <c r="F33" s="46">
        <v>220960</v>
      </c>
      <c r="G33" s="44">
        <v>550000</v>
      </c>
      <c r="H33" s="45">
        <f t="shared" si="0"/>
        <v>0.40174545454545457</v>
      </c>
      <c r="I33" s="46">
        <v>161275</v>
      </c>
      <c r="J33" s="46">
        <v>161275</v>
      </c>
      <c r="K33" s="47">
        <v>550000</v>
      </c>
      <c r="L33" s="45">
        <f t="shared" si="17"/>
        <v>0.29322727272727273</v>
      </c>
      <c r="M33" s="43"/>
      <c r="N33" s="48"/>
      <c r="O33" s="49" t="e">
        <f t="shared" si="15"/>
        <v>#DIV/0!</v>
      </c>
      <c r="P33" s="43"/>
      <c r="Q33" s="48"/>
      <c r="R33" s="49" t="e">
        <f t="shared" si="1"/>
        <v>#DIV/0!</v>
      </c>
      <c r="S33" s="43"/>
      <c r="T33" s="48"/>
      <c r="U33" s="49" t="e">
        <f t="shared" si="2"/>
        <v>#DIV/0!</v>
      </c>
      <c r="V33" s="43"/>
      <c r="W33" s="47"/>
      <c r="X33" s="45" t="e">
        <f t="shared" si="3"/>
        <v>#DIV/0!</v>
      </c>
      <c r="Y33" s="46"/>
      <c r="Z33" s="47"/>
      <c r="AA33" s="45" t="e">
        <f t="shared" si="4"/>
        <v>#DIV/0!</v>
      </c>
      <c r="AB33" s="46"/>
      <c r="AC33" s="47"/>
      <c r="AD33" s="45" t="e">
        <f t="shared" si="5"/>
        <v>#DIV/0!</v>
      </c>
      <c r="AE33" s="46"/>
      <c r="AF33" s="47"/>
      <c r="AG33" s="45" t="e">
        <f t="shared" si="6"/>
        <v>#DIV/0!</v>
      </c>
      <c r="AH33" s="46"/>
      <c r="AI33" s="47"/>
      <c r="AJ33" s="45" t="e">
        <f t="shared" si="7"/>
        <v>#DIV/0!</v>
      </c>
      <c r="AK33" s="46"/>
      <c r="AL33" s="47"/>
      <c r="AM33" s="45" t="e">
        <f t="shared" si="8"/>
        <v>#DIV/0!</v>
      </c>
      <c r="AN33" s="46"/>
      <c r="AO33" s="47"/>
      <c r="AP33" s="45" t="e">
        <f t="shared" si="9"/>
        <v>#DIV/0!</v>
      </c>
      <c r="AQ33" s="46">
        <f t="shared" si="10"/>
        <v>382235</v>
      </c>
      <c r="AR33" s="46">
        <f t="shared" si="11"/>
        <v>382235</v>
      </c>
      <c r="AS33" s="47">
        <f t="shared" si="12"/>
        <v>1100000</v>
      </c>
      <c r="AT33" s="45">
        <f t="shared" si="13"/>
        <v>0.34748636363636365</v>
      </c>
      <c r="AU33" s="50">
        <f t="shared" si="14"/>
        <v>191117.5</v>
      </c>
    </row>
    <row r="34" spans="1:47" ht="18.75">
      <c r="A34" s="102">
        <v>27</v>
      </c>
      <c r="B34" s="41" t="s">
        <v>92</v>
      </c>
      <c r="C34" s="78" t="s">
        <v>128</v>
      </c>
      <c r="D34" s="56">
        <v>45008</v>
      </c>
      <c r="E34" s="46">
        <v>112785</v>
      </c>
      <c r="F34" s="46">
        <v>112785</v>
      </c>
      <c r="G34" s="44">
        <v>550000</v>
      </c>
      <c r="H34" s="45">
        <f t="shared" si="0"/>
        <v>0.20506363636363636</v>
      </c>
      <c r="I34" s="46">
        <v>155580</v>
      </c>
      <c r="J34" s="46">
        <v>155580</v>
      </c>
      <c r="K34" s="47">
        <v>550000</v>
      </c>
      <c r="L34" s="45">
        <f t="shared" si="17"/>
        <v>0.28287272727272728</v>
      </c>
      <c r="M34" s="46"/>
      <c r="N34" s="47"/>
      <c r="O34" s="49" t="e">
        <f t="shared" si="15"/>
        <v>#DIV/0!</v>
      </c>
      <c r="P34" s="46"/>
      <c r="Q34" s="47"/>
      <c r="R34" s="49" t="e">
        <f t="shared" si="1"/>
        <v>#DIV/0!</v>
      </c>
      <c r="S34" s="46"/>
      <c r="T34" s="47"/>
      <c r="U34" s="49" t="e">
        <f t="shared" si="2"/>
        <v>#DIV/0!</v>
      </c>
      <c r="V34" s="54"/>
      <c r="W34" s="55"/>
      <c r="X34" s="45" t="e">
        <f t="shared" si="3"/>
        <v>#DIV/0!</v>
      </c>
      <c r="Y34" s="46"/>
      <c r="Z34" s="47"/>
      <c r="AA34" s="45" t="e">
        <f t="shared" si="4"/>
        <v>#DIV/0!</v>
      </c>
      <c r="AB34" s="46"/>
      <c r="AC34" s="47"/>
      <c r="AD34" s="45" t="e">
        <f t="shared" si="5"/>
        <v>#DIV/0!</v>
      </c>
      <c r="AE34" s="46"/>
      <c r="AF34" s="47"/>
      <c r="AG34" s="45" t="e">
        <f t="shared" si="6"/>
        <v>#DIV/0!</v>
      </c>
      <c r="AH34" s="46"/>
      <c r="AI34" s="47"/>
      <c r="AJ34" s="45" t="e">
        <f t="shared" si="7"/>
        <v>#DIV/0!</v>
      </c>
      <c r="AK34" s="46"/>
      <c r="AL34" s="47"/>
      <c r="AM34" s="45" t="e">
        <f t="shared" si="8"/>
        <v>#DIV/0!</v>
      </c>
      <c r="AN34" s="46"/>
      <c r="AO34" s="47"/>
      <c r="AP34" s="45" t="e">
        <f t="shared" si="9"/>
        <v>#DIV/0!</v>
      </c>
      <c r="AQ34" s="46">
        <f t="shared" si="10"/>
        <v>268365</v>
      </c>
      <c r="AR34" s="46">
        <f t="shared" si="11"/>
        <v>268365</v>
      </c>
      <c r="AS34" s="47">
        <f t="shared" si="12"/>
        <v>1100000</v>
      </c>
      <c r="AT34" s="45">
        <f t="shared" si="13"/>
        <v>0.24396818181818181</v>
      </c>
      <c r="AU34" s="50">
        <f t="shared" si="14"/>
        <v>134182.5</v>
      </c>
    </row>
    <row r="35" spans="1:47" ht="18.75">
      <c r="A35" s="102">
        <v>28</v>
      </c>
      <c r="B35" s="41" t="s">
        <v>93</v>
      </c>
      <c r="C35" s="78" t="s">
        <v>129</v>
      </c>
      <c r="D35" s="42">
        <v>44853</v>
      </c>
      <c r="E35" s="46">
        <v>108470</v>
      </c>
      <c r="F35" s="46">
        <v>108470</v>
      </c>
      <c r="G35" s="44">
        <v>550000</v>
      </c>
      <c r="H35" s="45">
        <f t="shared" si="0"/>
        <v>0.19721818181818182</v>
      </c>
      <c r="I35" s="46">
        <v>337430</v>
      </c>
      <c r="J35" s="46">
        <v>337430</v>
      </c>
      <c r="K35" s="47">
        <v>550000</v>
      </c>
      <c r="L35" s="45">
        <f t="shared" si="17"/>
        <v>0.61350909090909089</v>
      </c>
      <c r="M35" s="43"/>
      <c r="N35" s="48"/>
      <c r="O35" s="49" t="e">
        <f t="shared" si="15"/>
        <v>#DIV/0!</v>
      </c>
      <c r="P35" s="43"/>
      <c r="Q35" s="48"/>
      <c r="R35" s="49" t="e">
        <f t="shared" si="1"/>
        <v>#DIV/0!</v>
      </c>
      <c r="S35" s="43"/>
      <c r="T35" s="48"/>
      <c r="U35" s="49" t="e">
        <f t="shared" si="2"/>
        <v>#DIV/0!</v>
      </c>
      <c r="V35" s="43"/>
      <c r="W35" s="47"/>
      <c r="X35" s="45" t="e">
        <f t="shared" si="3"/>
        <v>#DIV/0!</v>
      </c>
      <c r="Y35" s="46"/>
      <c r="Z35" s="47"/>
      <c r="AA35" s="45" t="e">
        <f t="shared" si="4"/>
        <v>#DIV/0!</v>
      </c>
      <c r="AB35" s="46"/>
      <c r="AC35" s="47"/>
      <c r="AD35" s="45" t="e">
        <f t="shared" si="5"/>
        <v>#DIV/0!</v>
      </c>
      <c r="AE35" s="46"/>
      <c r="AF35" s="47"/>
      <c r="AG35" s="45" t="e">
        <f t="shared" si="6"/>
        <v>#DIV/0!</v>
      </c>
      <c r="AH35" s="46"/>
      <c r="AI35" s="47"/>
      <c r="AJ35" s="45" t="e">
        <f t="shared" si="7"/>
        <v>#DIV/0!</v>
      </c>
      <c r="AK35" s="46"/>
      <c r="AL35" s="47"/>
      <c r="AM35" s="45" t="e">
        <f t="shared" si="8"/>
        <v>#DIV/0!</v>
      </c>
      <c r="AN35" s="46"/>
      <c r="AO35" s="47"/>
      <c r="AP35" s="45" t="e">
        <f t="shared" si="9"/>
        <v>#DIV/0!</v>
      </c>
      <c r="AQ35" s="46">
        <f t="shared" si="10"/>
        <v>445900</v>
      </c>
      <c r="AR35" s="46">
        <f t="shared" si="11"/>
        <v>445900</v>
      </c>
      <c r="AS35" s="47">
        <f t="shared" si="12"/>
        <v>1100000</v>
      </c>
      <c r="AT35" s="45">
        <f t="shared" si="13"/>
        <v>0.40536363636363637</v>
      </c>
      <c r="AU35" s="50">
        <f t="shared" si="14"/>
        <v>222950</v>
      </c>
    </row>
    <row r="36" spans="1:47" ht="18.75">
      <c r="A36" s="102">
        <v>29</v>
      </c>
      <c r="B36" s="41" t="s">
        <v>94</v>
      </c>
      <c r="C36" s="78" t="s">
        <v>130</v>
      </c>
      <c r="D36" s="42">
        <v>45104</v>
      </c>
      <c r="E36" s="46">
        <v>46685</v>
      </c>
      <c r="F36" s="46">
        <v>46685</v>
      </c>
      <c r="G36" s="44">
        <v>550000</v>
      </c>
      <c r="H36" s="45">
        <f t="shared" si="0"/>
        <v>8.4881818181818183E-2</v>
      </c>
      <c r="I36" s="46">
        <v>1052075</v>
      </c>
      <c r="J36" s="46">
        <v>1052075</v>
      </c>
      <c r="K36" s="47">
        <v>550000</v>
      </c>
      <c r="L36" s="45">
        <f t="shared" si="17"/>
        <v>1.9128636363636364</v>
      </c>
      <c r="M36" s="43"/>
      <c r="N36" s="48"/>
      <c r="O36" s="49" t="e">
        <f t="shared" si="15"/>
        <v>#DIV/0!</v>
      </c>
      <c r="P36" s="43"/>
      <c r="Q36" s="48"/>
      <c r="R36" s="49" t="e">
        <f t="shared" si="1"/>
        <v>#DIV/0!</v>
      </c>
      <c r="S36" s="43"/>
      <c r="T36" s="48"/>
      <c r="U36" s="49" t="e">
        <f t="shared" si="2"/>
        <v>#DIV/0!</v>
      </c>
      <c r="V36" s="43"/>
      <c r="W36" s="47"/>
      <c r="X36" s="45" t="e">
        <f t="shared" si="3"/>
        <v>#DIV/0!</v>
      </c>
      <c r="Y36" s="46"/>
      <c r="Z36" s="47"/>
      <c r="AA36" s="45" t="e">
        <f t="shared" si="4"/>
        <v>#DIV/0!</v>
      </c>
      <c r="AB36" s="46"/>
      <c r="AC36" s="47"/>
      <c r="AD36" s="45" t="e">
        <f t="shared" si="5"/>
        <v>#DIV/0!</v>
      </c>
      <c r="AE36" s="46"/>
      <c r="AF36" s="47"/>
      <c r="AG36" s="45" t="e">
        <f t="shared" si="6"/>
        <v>#DIV/0!</v>
      </c>
      <c r="AH36" s="46"/>
      <c r="AI36" s="47"/>
      <c r="AJ36" s="45" t="e">
        <f t="shared" si="7"/>
        <v>#DIV/0!</v>
      </c>
      <c r="AK36" s="46"/>
      <c r="AL36" s="47"/>
      <c r="AM36" s="45" t="e">
        <f t="shared" si="8"/>
        <v>#DIV/0!</v>
      </c>
      <c r="AN36" s="46"/>
      <c r="AO36" s="47"/>
      <c r="AP36" s="45" t="e">
        <f t="shared" si="9"/>
        <v>#DIV/0!</v>
      </c>
      <c r="AQ36" s="46">
        <f t="shared" si="10"/>
        <v>1098760</v>
      </c>
      <c r="AR36" s="46">
        <f t="shared" si="11"/>
        <v>1098760</v>
      </c>
      <c r="AS36" s="47">
        <f t="shared" si="12"/>
        <v>1100000</v>
      </c>
      <c r="AT36" s="45">
        <f t="shared" si="13"/>
        <v>0.99887272727272725</v>
      </c>
      <c r="AU36" s="50">
        <f t="shared" si="14"/>
        <v>549380</v>
      </c>
    </row>
    <row r="37" spans="1:47" ht="18.75">
      <c r="A37" s="102">
        <v>30</v>
      </c>
      <c r="B37" s="41" t="s">
        <v>95</v>
      </c>
      <c r="C37" s="78" t="s">
        <v>131</v>
      </c>
      <c r="D37" s="56">
        <v>43530</v>
      </c>
      <c r="E37" s="46">
        <v>10695</v>
      </c>
      <c r="F37" s="46">
        <v>10695</v>
      </c>
      <c r="G37" s="44">
        <v>550000</v>
      </c>
      <c r="H37" s="45">
        <f t="shared" si="0"/>
        <v>1.9445454545454547E-2</v>
      </c>
      <c r="I37" s="46">
        <v>395235</v>
      </c>
      <c r="J37" s="46">
        <v>395235</v>
      </c>
      <c r="K37" s="47">
        <v>550000</v>
      </c>
      <c r="L37" s="45">
        <f t="shared" si="17"/>
        <v>0.71860909090909086</v>
      </c>
      <c r="M37" s="46"/>
      <c r="N37" s="47"/>
      <c r="O37" s="49" t="e">
        <f t="shared" si="15"/>
        <v>#DIV/0!</v>
      </c>
      <c r="P37" s="46"/>
      <c r="Q37" s="47"/>
      <c r="R37" s="49" t="e">
        <f t="shared" si="1"/>
        <v>#DIV/0!</v>
      </c>
      <c r="S37" s="46"/>
      <c r="T37" s="47"/>
      <c r="U37" s="49" t="e">
        <f t="shared" si="2"/>
        <v>#DIV/0!</v>
      </c>
      <c r="V37" s="54"/>
      <c r="W37" s="55"/>
      <c r="X37" s="45" t="e">
        <f t="shared" si="3"/>
        <v>#DIV/0!</v>
      </c>
      <c r="Y37" s="46"/>
      <c r="Z37" s="47"/>
      <c r="AA37" s="45" t="e">
        <f t="shared" si="4"/>
        <v>#DIV/0!</v>
      </c>
      <c r="AB37" s="46"/>
      <c r="AC37" s="47"/>
      <c r="AD37" s="45" t="e">
        <f t="shared" si="5"/>
        <v>#DIV/0!</v>
      </c>
      <c r="AE37" s="46"/>
      <c r="AF37" s="47"/>
      <c r="AG37" s="45" t="e">
        <f t="shared" si="6"/>
        <v>#DIV/0!</v>
      </c>
      <c r="AH37" s="46"/>
      <c r="AI37" s="47"/>
      <c r="AJ37" s="45" t="e">
        <f t="shared" si="7"/>
        <v>#DIV/0!</v>
      </c>
      <c r="AK37" s="46"/>
      <c r="AL37" s="47"/>
      <c r="AM37" s="45" t="e">
        <f t="shared" si="8"/>
        <v>#DIV/0!</v>
      </c>
      <c r="AN37" s="46"/>
      <c r="AO37" s="47"/>
      <c r="AP37" s="45" t="e">
        <f t="shared" si="9"/>
        <v>#DIV/0!</v>
      </c>
      <c r="AQ37" s="46">
        <f t="shared" si="10"/>
        <v>405930</v>
      </c>
      <c r="AR37" s="46">
        <f t="shared" si="11"/>
        <v>405930</v>
      </c>
      <c r="AS37" s="47">
        <f t="shared" si="12"/>
        <v>1100000</v>
      </c>
      <c r="AT37" s="45">
        <f t="shared" si="13"/>
        <v>0.3690272727272727</v>
      </c>
      <c r="AU37" s="50">
        <f t="shared" si="14"/>
        <v>202965</v>
      </c>
    </row>
    <row r="38" spans="1:47" ht="18.75">
      <c r="A38" s="102">
        <v>31</v>
      </c>
      <c r="B38" s="41" t="s">
        <v>96</v>
      </c>
      <c r="C38" s="78" t="s">
        <v>132</v>
      </c>
      <c r="D38" s="42">
        <v>44636</v>
      </c>
      <c r="E38" s="46">
        <v>141175</v>
      </c>
      <c r="F38" s="46">
        <v>141175</v>
      </c>
      <c r="G38" s="44">
        <v>550000</v>
      </c>
      <c r="H38" s="45">
        <f t="shared" si="0"/>
        <v>0.25668181818181818</v>
      </c>
      <c r="I38" s="46">
        <v>58990</v>
      </c>
      <c r="J38" s="46">
        <v>58990</v>
      </c>
      <c r="K38" s="47">
        <v>550000</v>
      </c>
      <c r="L38" s="45">
        <f t="shared" si="17"/>
        <v>0.10725454545454545</v>
      </c>
      <c r="M38" s="43"/>
      <c r="N38" s="48"/>
      <c r="O38" s="49" t="e">
        <f t="shared" si="15"/>
        <v>#DIV/0!</v>
      </c>
      <c r="P38" s="43"/>
      <c r="Q38" s="48"/>
      <c r="R38" s="49" t="e">
        <f t="shared" si="1"/>
        <v>#DIV/0!</v>
      </c>
      <c r="S38" s="43"/>
      <c r="T38" s="48"/>
      <c r="U38" s="49" t="e">
        <f t="shared" si="2"/>
        <v>#DIV/0!</v>
      </c>
      <c r="V38" s="43"/>
      <c r="W38" s="47"/>
      <c r="X38" s="45" t="e">
        <f t="shared" si="3"/>
        <v>#DIV/0!</v>
      </c>
      <c r="Y38" s="46"/>
      <c r="Z38" s="47"/>
      <c r="AA38" s="45" t="e">
        <f t="shared" si="4"/>
        <v>#DIV/0!</v>
      </c>
      <c r="AB38" s="46"/>
      <c r="AC38" s="47"/>
      <c r="AD38" s="45" t="e">
        <f t="shared" si="5"/>
        <v>#DIV/0!</v>
      </c>
      <c r="AE38" s="46"/>
      <c r="AF38" s="47"/>
      <c r="AG38" s="45" t="e">
        <f t="shared" si="6"/>
        <v>#DIV/0!</v>
      </c>
      <c r="AH38" s="46"/>
      <c r="AI38" s="47"/>
      <c r="AJ38" s="45" t="e">
        <f t="shared" si="7"/>
        <v>#DIV/0!</v>
      </c>
      <c r="AK38" s="46"/>
      <c r="AL38" s="47"/>
      <c r="AM38" s="45" t="e">
        <f t="shared" si="8"/>
        <v>#DIV/0!</v>
      </c>
      <c r="AN38" s="46"/>
      <c r="AO38" s="47"/>
      <c r="AP38" s="45" t="e">
        <f t="shared" si="9"/>
        <v>#DIV/0!</v>
      </c>
      <c r="AQ38" s="46">
        <f t="shared" si="10"/>
        <v>200165</v>
      </c>
      <c r="AR38" s="46">
        <f t="shared" si="11"/>
        <v>200165</v>
      </c>
      <c r="AS38" s="47">
        <f t="shared" si="12"/>
        <v>1100000</v>
      </c>
      <c r="AT38" s="45">
        <f t="shared" si="13"/>
        <v>0.18196818181818181</v>
      </c>
      <c r="AU38" s="50">
        <f t="shared" si="14"/>
        <v>100082.5</v>
      </c>
    </row>
    <row r="39" spans="1:47" ht="18.75">
      <c r="A39" s="102">
        <v>32</v>
      </c>
      <c r="B39" s="41" t="s">
        <v>97</v>
      </c>
      <c r="C39" s="78" t="s">
        <v>133</v>
      </c>
      <c r="D39" s="42">
        <v>44691</v>
      </c>
      <c r="E39" s="46">
        <v>1294135</v>
      </c>
      <c r="F39" s="46">
        <v>1294135</v>
      </c>
      <c r="G39" s="44">
        <v>1100000</v>
      </c>
      <c r="H39" s="45">
        <f t="shared" si="0"/>
        <v>1.1764863636363636</v>
      </c>
      <c r="I39" s="46">
        <v>1365100</v>
      </c>
      <c r="J39" s="46">
        <v>1365100</v>
      </c>
      <c r="K39" s="47">
        <v>1100000</v>
      </c>
      <c r="L39" s="45">
        <f t="shared" si="17"/>
        <v>1.2410000000000001</v>
      </c>
      <c r="M39" s="43"/>
      <c r="N39" s="48"/>
      <c r="O39" s="49" t="e">
        <f t="shared" si="15"/>
        <v>#DIV/0!</v>
      </c>
      <c r="P39" s="43"/>
      <c r="Q39" s="48"/>
      <c r="R39" s="49" t="e">
        <f t="shared" si="1"/>
        <v>#DIV/0!</v>
      </c>
      <c r="S39" s="43"/>
      <c r="T39" s="48"/>
      <c r="U39" s="49" t="e">
        <f t="shared" si="2"/>
        <v>#DIV/0!</v>
      </c>
      <c r="V39" s="43"/>
      <c r="W39" s="47"/>
      <c r="X39" s="45" t="e">
        <f t="shared" si="3"/>
        <v>#DIV/0!</v>
      </c>
      <c r="Y39" s="46"/>
      <c r="Z39" s="47"/>
      <c r="AA39" s="45" t="e">
        <f t="shared" si="4"/>
        <v>#DIV/0!</v>
      </c>
      <c r="AB39" s="46"/>
      <c r="AC39" s="47"/>
      <c r="AD39" s="45" t="e">
        <f t="shared" si="5"/>
        <v>#DIV/0!</v>
      </c>
      <c r="AE39" s="46"/>
      <c r="AF39" s="47"/>
      <c r="AG39" s="45" t="e">
        <f t="shared" si="6"/>
        <v>#DIV/0!</v>
      </c>
      <c r="AH39" s="46"/>
      <c r="AI39" s="47"/>
      <c r="AJ39" s="45" t="e">
        <f t="shared" si="7"/>
        <v>#DIV/0!</v>
      </c>
      <c r="AK39" s="46"/>
      <c r="AL39" s="47"/>
      <c r="AM39" s="45" t="e">
        <f t="shared" si="8"/>
        <v>#DIV/0!</v>
      </c>
      <c r="AN39" s="46"/>
      <c r="AO39" s="47"/>
      <c r="AP39" s="45" t="e">
        <f t="shared" si="9"/>
        <v>#DIV/0!</v>
      </c>
      <c r="AQ39" s="46">
        <f t="shared" si="10"/>
        <v>2659235</v>
      </c>
      <c r="AR39" s="46">
        <f t="shared" si="11"/>
        <v>2659235</v>
      </c>
      <c r="AS39" s="47">
        <f t="shared" si="12"/>
        <v>2200000</v>
      </c>
      <c r="AT39" s="45">
        <f t="shared" si="13"/>
        <v>1.2087431818181817</v>
      </c>
      <c r="AU39" s="50">
        <f t="shared" si="14"/>
        <v>1329617.5</v>
      </c>
    </row>
    <row r="40" spans="1:47" ht="18.75">
      <c r="A40" s="102">
        <v>33</v>
      </c>
      <c r="B40" s="41" t="s">
        <v>98</v>
      </c>
      <c r="C40" s="78" t="s">
        <v>134</v>
      </c>
      <c r="D40" s="42">
        <v>44823</v>
      </c>
      <c r="E40" s="46">
        <v>341830</v>
      </c>
      <c r="F40" s="46">
        <v>341830</v>
      </c>
      <c r="G40" s="44">
        <v>900000</v>
      </c>
      <c r="H40" s="45">
        <f t="shared" si="0"/>
        <v>0.3798111111111111</v>
      </c>
      <c r="I40" s="46">
        <v>638705</v>
      </c>
      <c r="J40" s="46">
        <v>638705</v>
      </c>
      <c r="K40" s="47">
        <v>900000</v>
      </c>
      <c r="L40" s="45">
        <f t="shared" si="17"/>
        <v>0.70967222222222226</v>
      </c>
      <c r="M40" s="43"/>
      <c r="N40" s="48"/>
      <c r="O40" s="49" t="e">
        <f t="shared" si="15"/>
        <v>#DIV/0!</v>
      </c>
      <c r="P40" s="43"/>
      <c r="Q40" s="48"/>
      <c r="R40" s="49" t="e">
        <f t="shared" si="1"/>
        <v>#DIV/0!</v>
      </c>
      <c r="S40" s="43"/>
      <c r="T40" s="48"/>
      <c r="U40" s="49" t="e">
        <f t="shared" si="2"/>
        <v>#DIV/0!</v>
      </c>
      <c r="V40" s="43"/>
      <c r="W40" s="47"/>
      <c r="X40" s="45" t="e">
        <f t="shared" si="3"/>
        <v>#DIV/0!</v>
      </c>
      <c r="Y40" s="46"/>
      <c r="Z40" s="47"/>
      <c r="AA40" s="45" t="e">
        <f t="shared" si="4"/>
        <v>#DIV/0!</v>
      </c>
      <c r="AB40" s="46"/>
      <c r="AC40" s="47"/>
      <c r="AD40" s="45" t="e">
        <f t="shared" si="5"/>
        <v>#DIV/0!</v>
      </c>
      <c r="AE40" s="46"/>
      <c r="AF40" s="47"/>
      <c r="AG40" s="45" t="e">
        <f t="shared" si="6"/>
        <v>#DIV/0!</v>
      </c>
      <c r="AH40" s="46"/>
      <c r="AI40" s="47"/>
      <c r="AJ40" s="45" t="e">
        <f t="shared" si="7"/>
        <v>#DIV/0!</v>
      </c>
      <c r="AK40" s="46"/>
      <c r="AL40" s="47"/>
      <c r="AM40" s="45" t="e">
        <f t="shared" si="8"/>
        <v>#DIV/0!</v>
      </c>
      <c r="AN40" s="46"/>
      <c r="AO40" s="47"/>
      <c r="AP40" s="45" t="e">
        <f t="shared" si="9"/>
        <v>#DIV/0!</v>
      </c>
      <c r="AQ40" s="46">
        <f t="shared" si="10"/>
        <v>980535</v>
      </c>
      <c r="AR40" s="46">
        <f t="shared" si="11"/>
        <v>980535</v>
      </c>
      <c r="AS40" s="47">
        <f t="shared" si="12"/>
        <v>1800000</v>
      </c>
      <c r="AT40" s="45">
        <f t="shared" si="13"/>
        <v>0.54474166666666668</v>
      </c>
      <c r="AU40" s="50">
        <f t="shared" si="14"/>
        <v>490267.5</v>
      </c>
    </row>
    <row r="41" spans="1:47" ht="18.75">
      <c r="A41" s="102">
        <v>34</v>
      </c>
      <c r="B41" s="41" t="s">
        <v>99</v>
      </c>
      <c r="C41" s="78" t="s">
        <v>135</v>
      </c>
      <c r="D41" s="42">
        <v>44903</v>
      </c>
      <c r="E41" s="46">
        <v>306165</v>
      </c>
      <c r="F41" s="46">
        <v>306165</v>
      </c>
      <c r="G41" s="44">
        <v>550000</v>
      </c>
      <c r="H41" s="45">
        <f t="shared" si="0"/>
        <v>0.55666363636363636</v>
      </c>
      <c r="I41" s="46">
        <v>130780</v>
      </c>
      <c r="J41" s="46">
        <v>130780</v>
      </c>
      <c r="K41" s="47">
        <v>550000</v>
      </c>
      <c r="L41" s="45">
        <f t="shared" si="17"/>
        <v>0.23778181818181818</v>
      </c>
      <c r="M41" s="46"/>
      <c r="N41" s="47"/>
      <c r="O41" s="49" t="e">
        <f t="shared" si="15"/>
        <v>#DIV/0!</v>
      </c>
      <c r="P41" s="46"/>
      <c r="Q41" s="47"/>
      <c r="R41" s="49" t="e">
        <f t="shared" si="1"/>
        <v>#DIV/0!</v>
      </c>
      <c r="S41" s="46"/>
      <c r="T41" s="47"/>
      <c r="U41" s="49" t="e">
        <f t="shared" si="2"/>
        <v>#DIV/0!</v>
      </c>
      <c r="V41" s="46"/>
      <c r="W41" s="47"/>
      <c r="X41" s="45" t="e">
        <f t="shared" si="3"/>
        <v>#DIV/0!</v>
      </c>
      <c r="Y41" s="46"/>
      <c r="Z41" s="47"/>
      <c r="AA41" s="45" t="e">
        <f t="shared" si="4"/>
        <v>#DIV/0!</v>
      </c>
      <c r="AB41" s="46"/>
      <c r="AC41" s="47"/>
      <c r="AD41" s="45" t="e">
        <f t="shared" si="5"/>
        <v>#DIV/0!</v>
      </c>
      <c r="AE41" s="46"/>
      <c r="AF41" s="47"/>
      <c r="AG41" s="45" t="e">
        <f t="shared" si="6"/>
        <v>#DIV/0!</v>
      </c>
      <c r="AH41" s="46"/>
      <c r="AI41" s="47"/>
      <c r="AJ41" s="45" t="e">
        <f t="shared" si="7"/>
        <v>#DIV/0!</v>
      </c>
      <c r="AK41" s="46"/>
      <c r="AL41" s="47"/>
      <c r="AM41" s="45" t="e">
        <f t="shared" si="8"/>
        <v>#DIV/0!</v>
      </c>
      <c r="AN41" s="46"/>
      <c r="AO41" s="47"/>
      <c r="AP41" s="45" t="e">
        <f t="shared" si="9"/>
        <v>#DIV/0!</v>
      </c>
      <c r="AQ41" s="46">
        <f t="shared" si="10"/>
        <v>436945</v>
      </c>
      <c r="AR41" s="46">
        <f t="shared" si="11"/>
        <v>436945</v>
      </c>
      <c r="AS41" s="47">
        <f t="shared" si="12"/>
        <v>1100000</v>
      </c>
      <c r="AT41" s="45">
        <f t="shared" si="13"/>
        <v>0.39722272727272728</v>
      </c>
      <c r="AU41" s="50">
        <f t="shared" si="14"/>
        <v>218472.5</v>
      </c>
    </row>
    <row r="42" spans="1:47" ht="18.75">
      <c r="A42" s="102">
        <v>35</v>
      </c>
      <c r="B42" s="41" t="s">
        <v>100</v>
      </c>
      <c r="C42" s="78" t="s">
        <v>136</v>
      </c>
      <c r="D42" s="42">
        <v>45121</v>
      </c>
      <c r="E42" s="46">
        <v>494515</v>
      </c>
      <c r="F42" s="46">
        <v>494515</v>
      </c>
      <c r="G42" s="44">
        <v>750000</v>
      </c>
      <c r="H42" s="45">
        <f t="shared" si="0"/>
        <v>0.65935333333333335</v>
      </c>
      <c r="I42" s="46">
        <v>508915</v>
      </c>
      <c r="J42" s="46">
        <v>508915</v>
      </c>
      <c r="K42" s="47">
        <v>750000</v>
      </c>
      <c r="L42" s="45">
        <f t="shared" si="17"/>
        <v>0.67855333333333334</v>
      </c>
      <c r="M42" s="46"/>
      <c r="N42" s="47"/>
      <c r="O42" s="49" t="e">
        <f t="shared" si="15"/>
        <v>#DIV/0!</v>
      </c>
      <c r="P42" s="46"/>
      <c r="Q42" s="47"/>
      <c r="R42" s="49" t="e">
        <f t="shared" si="1"/>
        <v>#DIV/0!</v>
      </c>
      <c r="S42" s="46"/>
      <c r="T42" s="47"/>
      <c r="U42" s="49" t="e">
        <f t="shared" si="2"/>
        <v>#DIV/0!</v>
      </c>
      <c r="V42" s="46"/>
      <c r="W42" s="47"/>
      <c r="X42" s="45" t="e">
        <f t="shared" si="3"/>
        <v>#DIV/0!</v>
      </c>
      <c r="Y42" s="46"/>
      <c r="Z42" s="47"/>
      <c r="AA42" s="45" t="e">
        <f t="shared" si="4"/>
        <v>#DIV/0!</v>
      </c>
      <c r="AB42" s="46"/>
      <c r="AC42" s="47"/>
      <c r="AD42" s="45" t="e">
        <f t="shared" si="5"/>
        <v>#DIV/0!</v>
      </c>
      <c r="AE42" s="46"/>
      <c r="AF42" s="47"/>
      <c r="AG42" s="45" t="e">
        <f t="shared" si="6"/>
        <v>#DIV/0!</v>
      </c>
      <c r="AH42" s="46"/>
      <c r="AI42" s="47"/>
      <c r="AJ42" s="45" t="e">
        <f t="shared" si="7"/>
        <v>#DIV/0!</v>
      </c>
      <c r="AK42" s="46"/>
      <c r="AL42" s="47"/>
      <c r="AM42" s="45" t="e">
        <f t="shared" si="8"/>
        <v>#DIV/0!</v>
      </c>
      <c r="AN42" s="46"/>
      <c r="AO42" s="47"/>
      <c r="AP42" s="45" t="e">
        <f t="shared" si="9"/>
        <v>#DIV/0!</v>
      </c>
      <c r="AQ42" s="46">
        <f t="shared" si="10"/>
        <v>1003430</v>
      </c>
      <c r="AR42" s="46">
        <f t="shared" si="11"/>
        <v>1003430</v>
      </c>
      <c r="AS42" s="47">
        <f t="shared" si="12"/>
        <v>1500000</v>
      </c>
      <c r="AT42" s="45">
        <f t="shared" si="13"/>
        <v>0.66895333333333329</v>
      </c>
      <c r="AU42" s="50">
        <f t="shared" si="14"/>
        <v>501715</v>
      </c>
    </row>
    <row r="43" spans="1:47" ht="24.95" customHeight="1">
      <c r="A43" s="40"/>
      <c r="B43" s="57" t="s">
        <v>28</v>
      </c>
      <c r="C43" s="58"/>
      <c r="D43" s="59"/>
      <c r="E43" s="60">
        <f>SUM(E8:E42)</f>
        <v>17739630</v>
      </c>
      <c r="F43" s="60">
        <v>17739630</v>
      </c>
      <c r="G43" s="61">
        <f>SUM(G8:G42)</f>
        <v>21450000</v>
      </c>
      <c r="H43" s="62">
        <f>E43/G43</f>
        <v>0.82702237762237762</v>
      </c>
      <c r="I43" s="60">
        <f>SUM(I8:I42)</f>
        <v>15690860</v>
      </c>
      <c r="J43" s="60">
        <v>15657865</v>
      </c>
      <c r="K43" s="61">
        <f>SUM(K8:K42)</f>
        <v>21132141</v>
      </c>
      <c r="L43" s="62">
        <f t="shared" si="17"/>
        <v>0.74251160826534335</v>
      </c>
      <c r="M43" s="60">
        <f>SUM(M8:M42)</f>
        <v>5078060</v>
      </c>
      <c r="N43" s="60">
        <f>SUM(N8:N42)</f>
        <v>4350000</v>
      </c>
      <c r="O43" s="62">
        <f>M43/N43</f>
        <v>1.1673701149425286</v>
      </c>
      <c r="P43" s="60">
        <f>SUM(P8:P42)</f>
        <v>700000</v>
      </c>
      <c r="Q43" s="60">
        <f>SUM(Q8:Q42)</f>
        <v>0</v>
      </c>
      <c r="R43" s="62" t="e">
        <f>P43/Q43</f>
        <v>#DIV/0!</v>
      </c>
      <c r="S43" s="60">
        <f>SUM(S8:S42)</f>
        <v>0</v>
      </c>
      <c r="T43" s="60">
        <f>SUM(T8:T42)</f>
        <v>0</v>
      </c>
      <c r="U43" s="62" t="e">
        <f>S43/T43</f>
        <v>#DIV/0!</v>
      </c>
      <c r="V43" s="60">
        <f>SUM(V8:V42)</f>
        <v>0</v>
      </c>
      <c r="W43" s="60">
        <f>SUM(W8:W42)</f>
        <v>0</v>
      </c>
      <c r="X43" s="62" t="e">
        <f>V43/W43</f>
        <v>#DIV/0!</v>
      </c>
      <c r="Y43" s="60">
        <f>SUM(Y8:Y42)</f>
        <v>0</v>
      </c>
      <c r="Z43" s="60">
        <f>SUM(Z8:Z42)</f>
        <v>0</v>
      </c>
      <c r="AA43" s="62" t="e">
        <f>Y43/Z43</f>
        <v>#DIV/0!</v>
      </c>
      <c r="AB43" s="60">
        <f>SUM(AB8:AB42)</f>
        <v>0</v>
      </c>
      <c r="AC43" s="60">
        <f>SUM(AC8:AC42)</f>
        <v>0</v>
      </c>
      <c r="AD43" s="62" t="e">
        <f>AB43/AC43</f>
        <v>#DIV/0!</v>
      </c>
      <c r="AE43" s="60">
        <f>SUM(AE8:AE42)</f>
        <v>0</v>
      </c>
      <c r="AF43" s="60">
        <f>SUM(AF8:AF42)</f>
        <v>0</v>
      </c>
      <c r="AG43" s="62" t="e">
        <f>AE43/AF43</f>
        <v>#DIV/0!</v>
      </c>
      <c r="AH43" s="60">
        <f>SUM(AH8:AH42)</f>
        <v>0</v>
      </c>
      <c r="AI43" s="60">
        <f>SUM(AI8:AI42)</f>
        <v>0</v>
      </c>
      <c r="AJ43" s="62" t="e">
        <f>AH43/AI43</f>
        <v>#DIV/0!</v>
      </c>
      <c r="AK43" s="60">
        <f>SUM(AK8:AK42)</f>
        <v>0</v>
      </c>
      <c r="AL43" s="60">
        <f>SUM(AL8:AL42)</f>
        <v>0</v>
      </c>
      <c r="AM43" s="62" t="e">
        <f>AK43/AL43</f>
        <v>#DIV/0!</v>
      </c>
      <c r="AN43" s="60">
        <f>SUM(AN8:AN42)</f>
        <v>0</v>
      </c>
      <c r="AO43" s="60">
        <f>SUM(AO8:AO42)</f>
        <v>0</v>
      </c>
      <c r="AP43" s="62" t="e">
        <f>AN43/AO43</f>
        <v>#DIV/0!</v>
      </c>
      <c r="AQ43" s="60">
        <f>E43+I43</f>
        <v>33430490</v>
      </c>
      <c r="AR43" s="60">
        <f>SUM(AR8:AR42)</f>
        <v>33397495</v>
      </c>
      <c r="AS43" s="61">
        <f>G43+K43</f>
        <v>42582141</v>
      </c>
      <c r="AT43" s="62">
        <f>AQ43/AS43</f>
        <v>0.78508241283593516</v>
      </c>
      <c r="AU43" s="142">
        <f>AQ43/2</f>
        <v>16715245</v>
      </c>
    </row>
    <row r="45" spans="1:47">
      <c r="E45" s="81"/>
      <c r="F45" s="81"/>
      <c r="G45" s="81"/>
    </row>
    <row r="46" spans="1:47" ht="20.100000000000001" customHeight="1">
      <c r="B46" s="63" t="s">
        <v>29</v>
      </c>
      <c r="D46" s="256" t="s">
        <v>30</v>
      </c>
      <c r="E46" s="256"/>
      <c r="F46" s="98"/>
      <c r="AS46" s="256" t="s">
        <v>30</v>
      </c>
      <c r="AT46" s="256"/>
    </row>
    <row r="47" spans="1:47">
      <c r="B47" s="63"/>
      <c r="D47" s="66"/>
      <c r="E47" s="67"/>
      <c r="F47" s="67"/>
      <c r="AS47" s="68"/>
      <c r="AT47" s="69"/>
    </row>
    <row r="48" spans="1:47" ht="20.100000000000001" customHeight="1">
      <c r="B48" s="70" t="s">
        <v>103</v>
      </c>
      <c r="D48" s="99" t="s">
        <v>31</v>
      </c>
      <c r="E48" s="72"/>
      <c r="F48" s="72"/>
      <c r="AS48" s="250" t="s">
        <v>32</v>
      </c>
      <c r="AT48" s="250"/>
      <c r="AU48" s="250"/>
    </row>
    <row r="49" spans="2:47" ht="20.100000000000001" customHeight="1">
      <c r="B49" s="73" t="s">
        <v>101</v>
      </c>
      <c r="D49" s="98" t="s">
        <v>33</v>
      </c>
      <c r="E49" s="98"/>
      <c r="F49" s="98"/>
      <c r="AS49" s="255" t="s">
        <v>34</v>
      </c>
      <c r="AT49" s="255"/>
      <c r="AU49" s="255"/>
    </row>
  </sheetData>
  <mergeCells count="24">
    <mergeCell ref="AS48:AU48"/>
    <mergeCell ref="AS49:AU49"/>
    <mergeCell ref="AK5:AM6"/>
    <mergeCell ref="AN5:AP6"/>
    <mergeCell ref="AQ5:AT6"/>
    <mergeCell ref="AU5:AU7"/>
    <mergeCell ref="D46:E46"/>
    <mergeCell ref="AS46:AT46"/>
    <mergeCell ref="S5:U6"/>
    <mergeCell ref="V5:X6"/>
    <mergeCell ref="Y5:AA6"/>
    <mergeCell ref="AB5:AD6"/>
    <mergeCell ref="AE5:AG6"/>
    <mergeCell ref="AH5:AJ6"/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</mergeCells>
  <pageMargins left="0.74" right="0.19685039370078741" top="0.79" bottom="0.23622047244094491" header="0.35433070866141736" footer="0.19685039370078741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7"/>
  </sheetPr>
  <dimension ref="A1:BC35"/>
  <sheetViews>
    <sheetView view="pageBreakPreview" topLeftCell="A10" zoomScale="70" zoomScaleNormal="70" zoomScaleSheetLayoutView="70" workbookViewId="0">
      <selection activeCell="AS25" sqref="AS25"/>
    </sheetView>
  </sheetViews>
  <sheetFormatPr defaultColWidth="46.85546875" defaultRowHeight="16.5"/>
  <cols>
    <col min="1" max="1" width="5.7109375" style="74" customWidth="1"/>
    <col min="2" max="3" width="40.7109375" style="52" customWidth="1"/>
    <col min="4" max="4" width="29" style="52" customWidth="1"/>
    <col min="5" max="5" width="21.7109375" style="52" hidden="1" customWidth="1"/>
    <col min="6" max="6" width="21.7109375" style="64" hidden="1" customWidth="1"/>
    <col min="7" max="7" width="10.7109375" style="65" hidden="1" customWidth="1"/>
    <col min="8" max="8" width="20.7109375" style="52" customWidth="1"/>
    <col min="9" max="10" width="20.7109375" style="52" hidden="1" customWidth="1"/>
    <col min="11" max="11" width="20.7109375" style="64" customWidth="1"/>
    <col min="12" max="12" width="10.7109375" style="52" customWidth="1"/>
    <col min="13" max="13" width="20.7109375" style="52" hidden="1" customWidth="1"/>
    <col min="14" max="14" width="20.7109375" style="64" hidden="1" customWidth="1"/>
    <col min="15" max="15" width="10.7109375" style="52" hidden="1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10.7109375" style="52" customWidth="1"/>
    <col min="47" max="47" width="29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6"/>
      <c r="G1" s="7"/>
      <c r="H1" s="5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30">
      <c r="A2" s="1"/>
      <c r="B2" s="12" t="s">
        <v>1</v>
      </c>
      <c r="C2" s="3"/>
      <c r="D2" s="4"/>
      <c r="E2" s="5"/>
      <c r="F2" s="6"/>
      <c r="G2" s="7"/>
      <c r="H2" s="5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239"/>
      <c r="AR2" s="239"/>
      <c r="AS2" s="239"/>
      <c r="AT2" s="5"/>
      <c r="AU2" s="5"/>
      <c r="AV2" s="8"/>
      <c r="AW2" s="9"/>
      <c r="AX2" s="9"/>
      <c r="BC2" s="11"/>
    </row>
    <row r="3" spans="1:55" s="10" customFormat="1" ht="35.25">
      <c r="A3" s="1"/>
      <c r="B3" s="13" t="s">
        <v>176</v>
      </c>
      <c r="C3" s="3"/>
      <c r="D3" s="4"/>
      <c r="E3" s="5"/>
      <c r="F3" s="6"/>
      <c r="G3" s="7"/>
      <c r="H3" s="5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257"/>
      <c r="AR3" s="257"/>
      <c r="AS3" s="257"/>
      <c r="AT3" s="257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258"/>
      <c r="C4" s="258"/>
      <c r="D4" s="15"/>
      <c r="E4" s="16"/>
      <c r="F4" s="17"/>
      <c r="G4" s="18"/>
      <c r="H4" s="19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 t="s">
        <v>6</v>
      </c>
      <c r="I5" s="244"/>
      <c r="J5" s="244"/>
      <c r="K5" s="245"/>
      <c r="L5" s="245"/>
      <c r="M5" s="244" t="s">
        <v>7</v>
      </c>
      <c r="N5" s="245"/>
      <c r="O5" s="245"/>
      <c r="P5" s="244" t="s">
        <v>8</v>
      </c>
      <c r="Q5" s="245"/>
      <c r="R5" s="245"/>
      <c r="S5" s="244" t="s">
        <v>9</v>
      </c>
      <c r="T5" s="245"/>
      <c r="U5" s="245"/>
      <c r="V5" s="244" t="s">
        <v>10</v>
      </c>
      <c r="W5" s="245"/>
      <c r="X5" s="245"/>
      <c r="Y5" s="244" t="s">
        <v>11</v>
      </c>
      <c r="Z5" s="245"/>
      <c r="AA5" s="245"/>
      <c r="AB5" s="244" t="s">
        <v>12</v>
      </c>
      <c r="AC5" s="245"/>
      <c r="AD5" s="245"/>
      <c r="AE5" s="244" t="s">
        <v>13</v>
      </c>
      <c r="AF5" s="245"/>
      <c r="AG5" s="245"/>
      <c r="AH5" s="244" t="s">
        <v>14</v>
      </c>
      <c r="AI5" s="245"/>
      <c r="AJ5" s="245"/>
      <c r="AK5" s="244" t="s">
        <v>15</v>
      </c>
      <c r="AL5" s="245"/>
      <c r="AM5" s="245"/>
      <c r="AN5" s="244" t="s">
        <v>16</v>
      </c>
      <c r="AO5" s="245"/>
      <c r="AP5" s="245"/>
      <c r="AQ5" s="251" t="s">
        <v>17</v>
      </c>
      <c r="AR5" s="251"/>
      <c r="AS5" s="252"/>
      <c r="AT5" s="252"/>
      <c r="AU5" s="253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240"/>
      <c r="C6" s="240"/>
      <c r="D6" s="242"/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52"/>
      <c r="AR6" s="252"/>
      <c r="AS6" s="252"/>
      <c r="AT6" s="252"/>
      <c r="AU6" s="254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240"/>
      <c r="C7" s="240"/>
      <c r="D7" s="243"/>
      <c r="E7" s="30" t="s">
        <v>23</v>
      </c>
      <c r="F7" s="31" t="s">
        <v>24</v>
      </c>
      <c r="G7" s="32" t="s">
        <v>25</v>
      </c>
      <c r="H7" s="30" t="s">
        <v>23</v>
      </c>
      <c r="I7" s="30" t="s">
        <v>257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254"/>
      <c r="AV7" s="37" t="s">
        <v>26</v>
      </c>
      <c r="AW7" s="38" t="s">
        <v>27</v>
      </c>
      <c r="AX7" s="39" t="s">
        <v>24</v>
      </c>
      <c r="BC7" s="24"/>
    </row>
    <row r="8" spans="1:55" ht="18.75">
      <c r="A8" s="40">
        <v>1</v>
      </c>
      <c r="B8" s="41" t="s">
        <v>138</v>
      </c>
      <c r="C8" s="41" t="s">
        <v>167</v>
      </c>
      <c r="D8" s="42">
        <v>45313</v>
      </c>
      <c r="E8" s="46">
        <v>14695</v>
      </c>
      <c r="F8" s="44">
        <v>550000</v>
      </c>
      <c r="G8" s="45">
        <v>0.03</v>
      </c>
      <c r="H8" s="43">
        <v>1027320</v>
      </c>
      <c r="I8" s="43"/>
      <c r="J8" s="43"/>
      <c r="K8" s="47">
        <v>550000</v>
      </c>
      <c r="L8" s="45">
        <v>1.87</v>
      </c>
      <c r="M8" s="43"/>
      <c r="N8" s="48"/>
      <c r="O8" s="49" t="e">
        <f t="shared" ref="O8:O28" si="0">M8/N8</f>
        <v>#DIV/0!</v>
      </c>
      <c r="P8" s="43"/>
      <c r="Q8" s="48"/>
      <c r="R8" s="49" t="e">
        <f t="shared" ref="R8:R28" si="1">P8/Q8</f>
        <v>#DIV/0!</v>
      </c>
      <c r="S8" s="43"/>
      <c r="T8" s="48"/>
      <c r="U8" s="49" t="e">
        <f t="shared" ref="U8:U28" si="2">S8/T8</f>
        <v>#DIV/0!</v>
      </c>
      <c r="V8" s="43"/>
      <c r="W8" s="47"/>
      <c r="X8" s="45" t="e">
        <f t="shared" ref="X8:X28" si="3">V8/W8</f>
        <v>#DIV/0!</v>
      </c>
      <c r="Y8" s="46"/>
      <c r="Z8" s="47"/>
      <c r="AA8" s="45" t="e">
        <f t="shared" ref="AA8:AA28" si="4">Y8/Z8</f>
        <v>#DIV/0!</v>
      </c>
      <c r="AB8" s="46"/>
      <c r="AC8" s="47"/>
      <c r="AD8" s="45" t="e">
        <f t="shared" ref="AD8:AD28" si="5">AB8/AC8</f>
        <v>#DIV/0!</v>
      </c>
      <c r="AE8" s="46"/>
      <c r="AF8" s="47"/>
      <c r="AG8" s="45" t="e">
        <f t="shared" ref="AG8:AG28" si="6">AE8/AF8</f>
        <v>#DIV/0!</v>
      </c>
      <c r="AH8" s="46"/>
      <c r="AI8" s="47"/>
      <c r="AJ8" s="45" t="e">
        <f t="shared" ref="AJ8:AJ28" si="7">AH8/AI8</f>
        <v>#DIV/0!</v>
      </c>
      <c r="AK8" s="46"/>
      <c r="AL8" s="47"/>
      <c r="AM8" s="45" t="e">
        <f t="shared" ref="AM8:AM28" si="8">AK8/AL8</f>
        <v>#DIV/0!</v>
      </c>
      <c r="AN8" s="46"/>
      <c r="AO8" s="47"/>
      <c r="AP8" s="45" t="e">
        <f t="shared" ref="AP8:AP28" si="9">AN8/AO8</f>
        <v>#DIV/0!</v>
      </c>
      <c r="AQ8" s="46">
        <f t="shared" ref="AQ8:AQ29" si="10">E8+H8</f>
        <v>1042015</v>
      </c>
      <c r="AR8" s="46"/>
      <c r="AS8" s="47">
        <f t="shared" ref="AS8:AS29" si="11">F8+K8</f>
        <v>1100000</v>
      </c>
      <c r="AT8" s="45">
        <f>AQ8/AS8</f>
        <v>0.94728636363636365</v>
      </c>
      <c r="AU8" s="50">
        <f>AQ8/2</f>
        <v>521007.5</v>
      </c>
    </row>
    <row r="9" spans="1:55" ht="18.75">
      <c r="A9" s="40">
        <v>2</v>
      </c>
      <c r="B9" s="41" t="s">
        <v>139</v>
      </c>
      <c r="C9" s="41" t="s">
        <v>168</v>
      </c>
      <c r="D9" s="42">
        <v>45558</v>
      </c>
      <c r="E9" s="46">
        <v>479040</v>
      </c>
      <c r="F9" s="44">
        <v>550000</v>
      </c>
      <c r="G9" s="45">
        <v>0.87</v>
      </c>
      <c r="H9" s="43">
        <v>313650</v>
      </c>
      <c r="I9" s="43"/>
      <c r="J9" s="43"/>
      <c r="K9" s="47">
        <v>550000</v>
      </c>
      <c r="L9" s="45">
        <v>0.56999999999999995</v>
      </c>
      <c r="M9" s="43"/>
      <c r="N9" s="48"/>
      <c r="O9" s="49" t="e">
        <f t="shared" si="0"/>
        <v>#DIV/0!</v>
      </c>
      <c r="P9" s="43"/>
      <c r="Q9" s="48"/>
      <c r="R9" s="49" t="e">
        <f t="shared" si="1"/>
        <v>#DIV/0!</v>
      </c>
      <c r="S9" s="43"/>
      <c r="T9" s="48"/>
      <c r="U9" s="49" t="e">
        <f t="shared" si="2"/>
        <v>#DIV/0!</v>
      </c>
      <c r="V9" s="43"/>
      <c r="W9" s="47"/>
      <c r="X9" s="45" t="e">
        <f t="shared" si="3"/>
        <v>#DIV/0!</v>
      </c>
      <c r="Y9" s="46"/>
      <c r="Z9" s="47"/>
      <c r="AA9" s="45" t="e">
        <f t="shared" si="4"/>
        <v>#DIV/0!</v>
      </c>
      <c r="AB9" s="46"/>
      <c r="AC9" s="47"/>
      <c r="AD9" s="45" t="e">
        <f t="shared" si="5"/>
        <v>#DIV/0!</v>
      </c>
      <c r="AE9" s="46"/>
      <c r="AF9" s="47"/>
      <c r="AG9" s="45" t="e">
        <f t="shared" si="6"/>
        <v>#DIV/0!</v>
      </c>
      <c r="AH9" s="46"/>
      <c r="AI9" s="47"/>
      <c r="AJ9" s="45" t="e">
        <f t="shared" si="7"/>
        <v>#DIV/0!</v>
      </c>
      <c r="AK9" s="46"/>
      <c r="AL9" s="47"/>
      <c r="AM9" s="45" t="e">
        <f t="shared" si="8"/>
        <v>#DIV/0!</v>
      </c>
      <c r="AN9" s="46"/>
      <c r="AO9" s="47"/>
      <c r="AP9" s="45" t="e">
        <f t="shared" si="9"/>
        <v>#DIV/0!</v>
      </c>
      <c r="AQ9" s="46">
        <f t="shared" si="10"/>
        <v>792690</v>
      </c>
      <c r="AR9" s="46"/>
      <c r="AS9" s="47">
        <f t="shared" si="11"/>
        <v>1100000</v>
      </c>
      <c r="AT9" s="45">
        <f t="shared" ref="AT9:AT28" si="12">AQ9/AS9</f>
        <v>0.72062727272727267</v>
      </c>
      <c r="AU9" s="50">
        <f t="shared" ref="AU9:AU27" si="13">AQ9/2</f>
        <v>396345</v>
      </c>
    </row>
    <row r="10" spans="1:55" ht="18.75">
      <c r="A10" s="40">
        <v>3</v>
      </c>
      <c r="B10" s="41" t="s">
        <v>140</v>
      </c>
      <c r="C10" s="41" t="s">
        <v>108</v>
      </c>
      <c r="D10" s="42">
        <v>43885</v>
      </c>
      <c r="E10" s="46">
        <v>187380</v>
      </c>
      <c r="F10" s="44">
        <v>550000</v>
      </c>
      <c r="G10" s="45">
        <v>0.34</v>
      </c>
      <c r="H10" s="43">
        <v>371980</v>
      </c>
      <c r="I10" s="43"/>
      <c r="J10" s="43"/>
      <c r="K10" s="47">
        <v>550000</v>
      </c>
      <c r="L10" s="45">
        <v>0.68</v>
      </c>
      <c r="M10" s="43"/>
      <c r="N10" s="48"/>
      <c r="O10" s="49" t="e">
        <f t="shared" si="0"/>
        <v>#DIV/0!</v>
      </c>
      <c r="P10" s="43"/>
      <c r="Q10" s="48"/>
      <c r="R10" s="49" t="e">
        <f t="shared" si="1"/>
        <v>#DIV/0!</v>
      </c>
      <c r="S10" s="43"/>
      <c r="T10" s="48"/>
      <c r="U10" s="49" t="e">
        <f t="shared" si="2"/>
        <v>#DIV/0!</v>
      </c>
      <c r="V10" s="43"/>
      <c r="W10" s="47"/>
      <c r="X10" s="45" t="e">
        <f t="shared" si="3"/>
        <v>#DIV/0!</v>
      </c>
      <c r="Y10" s="46"/>
      <c r="Z10" s="47"/>
      <c r="AA10" s="45" t="e">
        <f t="shared" si="4"/>
        <v>#DIV/0!</v>
      </c>
      <c r="AB10" s="46"/>
      <c r="AC10" s="47"/>
      <c r="AD10" s="45" t="e">
        <f t="shared" si="5"/>
        <v>#DIV/0!</v>
      </c>
      <c r="AE10" s="46"/>
      <c r="AF10" s="47"/>
      <c r="AG10" s="45" t="e">
        <f t="shared" si="6"/>
        <v>#DIV/0!</v>
      </c>
      <c r="AH10" s="46"/>
      <c r="AI10" s="47"/>
      <c r="AJ10" s="45" t="e">
        <f t="shared" si="7"/>
        <v>#DIV/0!</v>
      </c>
      <c r="AK10" s="46"/>
      <c r="AL10" s="47"/>
      <c r="AM10" s="45" t="e">
        <f t="shared" si="8"/>
        <v>#DIV/0!</v>
      </c>
      <c r="AN10" s="46"/>
      <c r="AO10" s="47"/>
      <c r="AP10" s="45" t="e">
        <f t="shared" si="9"/>
        <v>#DIV/0!</v>
      </c>
      <c r="AQ10" s="46">
        <f t="shared" si="10"/>
        <v>559360</v>
      </c>
      <c r="AR10" s="46"/>
      <c r="AS10" s="47">
        <f t="shared" si="11"/>
        <v>1100000</v>
      </c>
      <c r="AT10" s="45">
        <f t="shared" si="12"/>
        <v>0.50850909090909091</v>
      </c>
      <c r="AU10" s="50">
        <f t="shared" si="13"/>
        <v>279680</v>
      </c>
    </row>
    <row r="11" spans="1:55" ht="18.75">
      <c r="A11" s="40">
        <v>4</v>
      </c>
      <c r="B11" s="41" t="s">
        <v>141</v>
      </c>
      <c r="C11" s="41" t="s">
        <v>169</v>
      </c>
      <c r="D11" s="42">
        <v>44637</v>
      </c>
      <c r="E11" s="46">
        <v>101785</v>
      </c>
      <c r="F11" s="44">
        <v>550000</v>
      </c>
      <c r="G11" s="45">
        <f>E11/F11</f>
        <v>0.18506363636363637</v>
      </c>
      <c r="H11" s="43">
        <v>187540</v>
      </c>
      <c r="I11" s="43"/>
      <c r="J11" s="43"/>
      <c r="K11" s="47">
        <v>550000</v>
      </c>
      <c r="L11" s="45">
        <v>0.34</v>
      </c>
      <c r="M11" s="43"/>
      <c r="N11" s="48"/>
      <c r="O11" s="49" t="e">
        <f t="shared" si="0"/>
        <v>#DIV/0!</v>
      </c>
      <c r="P11" s="43"/>
      <c r="Q11" s="48"/>
      <c r="R11" s="49" t="e">
        <f t="shared" si="1"/>
        <v>#DIV/0!</v>
      </c>
      <c r="S11" s="43"/>
      <c r="T11" s="48"/>
      <c r="U11" s="49" t="e">
        <f t="shared" si="2"/>
        <v>#DIV/0!</v>
      </c>
      <c r="V11" s="43"/>
      <c r="W11" s="47"/>
      <c r="X11" s="45" t="e">
        <f t="shared" si="3"/>
        <v>#DIV/0!</v>
      </c>
      <c r="Y11" s="46"/>
      <c r="Z11" s="47"/>
      <c r="AA11" s="45" t="e">
        <f t="shared" si="4"/>
        <v>#DIV/0!</v>
      </c>
      <c r="AB11" s="46"/>
      <c r="AC11" s="47"/>
      <c r="AD11" s="45" t="e">
        <f t="shared" si="5"/>
        <v>#DIV/0!</v>
      </c>
      <c r="AE11" s="46"/>
      <c r="AF11" s="47"/>
      <c r="AG11" s="45" t="e">
        <f t="shared" si="6"/>
        <v>#DIV/0!</v>
      </c>
      <c r="AH11" s="46"/>
      <c r="AI11" s="47"/>
      <c r="AJ11" s="45" t="e">
        <f t="shared" si="7"/>
        <v>#DIV/0!</v>
      </c>
      <c r="AK11" s="46"/>
      <c r="AL11" s="47"/>
      <c r="AM11" s="45" t="e">
        <f t="shared" si="8"/>
        <v>#DIV/0!</v>
      </c>
      <c r="AN11" s="46"/>
      <c r="AO11" s="47"/>
      <c r="AP11" s="45" t="e">
        <f t="shared" si="9"/>
        <v>#DIV/0!</v>
      </c>
      <c r="AQ11" s="46">
        <f t="shared" si="10"/>
        <v>289325</v>
      </c>
      <c r="AR11" s="46"/>
      <c r="AS11" s="47">
        <f t="shared" si="11"/>
        <v>1100000</v>
      </c>
      <c r="AT11" s="45">
        <f t="shared" si="12"/>
        <v>0.2630227272727273</v>
      </c>
      <c r="AU11" s="50">
        <f t="shared" si="13"/>
        <v>144662.5</v>
      </c>
    </row>
    <row r="12" spans="1:55" ht="18" customHeight="1">
      <c r="A12" s="40">
        <v>5</v>
      </c>
      <c r="B12" s="41" t="s">
        <v>142</v>
      </c>
      <c r="C12" s="41" t="s">
        <v>170</v>
      </c>
      <c r="D12" s="42">
        <v>45433</v>
      </c>
      <c r="E12" s="46">
        <v>140675</v>
      </c>
      <c r="F12" s="44">
        <v>550000</v>
      </c>
      <c r="G12" s="45">
        <v>0.26</v>
      </c>
      <c r="H12" s="43">
        <v>134370</v>
      </c>
      <c r="I12" s="43"/>
      <c r="J12" s="43"/>
      <c r="K12" s="47">
        <v>600000</v>
      </c>
      <c r="L12" s="45">
        <v>0.22</v>
      </c>
      <c r="M12" s="43"/>
      <c r="N12" s="48"/>
      <c r="O12" s="49" t="e">
        <f t="shared" si="0"/>
        <v>#DIV/0!</v>
      </c>
      <c r="P12" s="43"/>
      <c r="Q12" s="48"/>
      <c r="R12" s="49" t="e">
        <f t="shared" si="1"/>
        <v>#DIV/0!</v>
      </c>
      <c r="S12" s="43"/>
      <c r="T12" s="48"/>
      <c r="U12" s="49" t="e">
        <f t="shared" si="2"/>
        <v>#DIV/0!</v>
      </c>
      <c r="V12" s="43"/>
      <c r="W12" s="47"/>
      <c r="X12" s="45" t="e">
        <f t="shared" si="3"/>
        <v>#DIV/0!</v>
      </c>
      <c r="Y12" s="46"/>
      <c r="Z12" s="47"/>
      <c r="AA12" s="45" t="e">
        <f t="shared" si="4"/>
        <v>#DIV/0!</v>
      </c>
      <c r="AB12" s="46"/>
      <c r="AC12" s="47"/>
      <c r="AD12" s="45" t="e">
        <f t="shared" si="5"/>
        <v>#DIV/0!</v>
      </c>
      <c r="AE12" s="46"/>
      <c r="AF12" s="47"/>
      <c r="AG12" s="45" t="e">
        <f t="shared" si="6"/>
        <v>#DIV/0!</v>
      </c>
      <c r="AH12" s="46"/>
      <c r="AI12" s="47"/>
      <c r="AJ12" s="45" t="e">
        <f t="shared" si="7"/>
        <v>#DIV/0!</v>
      </c>
      <c r="AK12" s="46"/>
      <c r="AL12" s="47"/>
      <c r="AM12" s="45" t="e">
        <f t="shared" si="8"/>
        <v>#DIV/0!</v>
      </c>
      <c r="AN12" s="46"/>
      <c r="AO12" s="47"/>
      <c r="AP12" s="45" t="e">
        <f t="shared" si="9"/>
        <v>#DIV/0!</v>
      </c>
      <c r="AQ12" s="46">
        <f t="shared" si="10"/>
        <v>275045</v>
      </c>
      <c r="AR12" s="46"/>
      <c r="AS12" s="47">
        <f t="shared" si="11"/>
        <v>1150000</v>
      </c>
      <c r="AT12" s="45">
        <f t="shared" si="12"/>
        <v>0.2391695652173913</v>
      </c>
      <c r="AU12" s="50">
        <f t="shared" si="13"/>
        <v>137522.5</v>
      </c>
    </row>
    <row r="13" spans="1:55" ht="18.75">
      <c r="A13" s="40">
        <v>6</v>
      </c>
      <c r="B13" s="41" t="s">
        <v>143</v>
      </c>
      <c r="C13" s="41" t="s">
        <v>171</v>
      </c>
      <c r="D13" s="42">
        <v>45141</v>
      </c>
      <c r="E13" s="43">
        <v>40895</v>
      </c>
      <c r="F13" s="44">
        <v>550000</v>
      </c>
      <c r="G13" s="45">
        <v>7.0000000000000007E-2</v>
      </c>
      <c r="H13" s="43">
        <v>453485</v>
      </c>
      <c r="I13" s="43"/>
      <c r="J13" s="43"/>
      <c r="K13" s="47">
        <v>550000</v>
      </c>
      <c r="L13" s="45">
        <v>0.82</v>
      </c>
      <c r="M13" s="43"/>
      <c r="N13" s="48"/>
      <c r="O13" s="49" t="e">
        <f t="shared" si="0"/>
        <v>#DIV/0!</v>
      </c>
      <c r="P13" s="43"/>
      <c r="Q13" s="48"/>
      <c r="R13" s="49" t="e">
        <f t="shared" si="1"/>
        <v>#DIV/0!</v>
      </c>
      <c r="S13" s="43"/>
      <c r="T13" s="48"/>
      <c r="U13" s="49" t="e">
        <f t="shared" si="2"/>
        <v>#DIV/0!</v>
      </c>
      <c r="V13" s="43"/>
      <c r="W13" s="47"/>
      <c r="X13" s="45" t="e">
        <f t="shared" si="3"/>
        <v>#DIV/0!</v>
      </c>
      <c r="Y13" s="46"/>
      <c r="Z13" s="47"/>
      <c r="AA13" s="45" t="e">
        <f t="shared" si="4"/>
        <v>#DIV/0!</v>
      </c>
      <c r="AB13" s="46"/>
      <c r="AC13" s="47"/>
      <c r="AD13" s="45" t="e">
        <f t="shared" si="5"/>
        <v>#DIV/0!</v>
      </c>
      <c r="AE13" s="46"/>
      <c r="AF13" s="47"/>
      <c r="AG13" s="45" t="e">
        <f t="shared" si="6"/>
        <v>#DIV/0!</v>
      </c>
      <c r="AH13" s="46"/>
      <c r="AI13" s="47"/>
      <c r="AJ13" s="45" t="e">
        <f t="shared" si="7"/>
        <v>#DIV/0!</v>
      </c>
      <c r="AK13" s="46"/>
      <c r="AL13" s="47"/>
      <c r="AM13" s="45" t="e">
        <f t="shared" si="8"/>
        <v>#DIV/0!</v>
      </c>
      <c r="AN13" s="46"/>
      <c r="AO13" s="47"/>
      <c r="AP13" s="45" t="e">
        <f t="shared" si="9"/>
        <v>#DIV/0!</v>
      </c>
      <c r="AQ13" s="46">
        <f t="shared" si="10"/>
        <v>494380</v>
      </c>
      <c r="AR13" s="46"/>
      <c r="AS13" s="47">
        <f t="shared" si="11"/>
        <v>1100000</v>
      </c>
      <c r="AT13" s="45">
        <f t="shared" si="12"/>
        <v>0.44943636363636363</v>
      </c>
      <c r="AU13" s="50">
        <f t="shared" si="13"/>
        <v>247190</v>
      </c>
    </row>
    <row r="14" spans="1:55" ht="18.75">
      <c r="A14" s="40">
        <v>7</v>
      </c>
      <c r="B14" s="41" t="s">
        <v>144</v>
      </c>
      <c r="C14" s="41" t="s">
        <v>172</v>
      </c>
      <c r="D14" s="42">
        <v>45457</v>
      </c>
      <c r="E14" s="46">
        <v>592575</v>
      </c>
      <c r="F14" s="44">
        <v>550000</v>
      </c>
      <c r="G14" s="45">
        <v>1.08</v>
      </c>
      <c r="H14" s="46">
        <v>560825</v>
      </c>
      <c r="I14" s="46"/>
      <c r="J14" s="46"/>
      <c r="K14" s="47">
        <v>550000</v>
      </c>
      <c r="L14" s="45">
        <v>1.02</v>
      </c>
      <c r="M14" s="43"/>
      <c r="N14" s="48"/>
      <c r="O14" s="49" t="e">
        <f t="shared" si="0"/>
        <v>#DIV/0!</v>
      </c>
      <c r="P14" s="43"/>
      <c r="Q14" s="48"/>
      <c r="R14" s="49" t="e">
        <f t="shared" si="1"/>
        <v>#DIV/0!</v>
      </c>
      <c r="S14" s="43"/>
      <c r="T14" s="48"/>
      <c r="U14" s="49" t="e">
        <f t="shared" si="2"/>
        <v>#DIV/0!</v>
      </c>
      <c r="V14" s="43"/>
      <c r="W14" s="47"/>
      <c r="X14" s="45" t="e">
        <f t="shared" si="3"/>
        <v>#DIV/0!</v>
      </c>
      <c r="Y14" s="46"/>
      <c r="Z14" s="47"/>
      <c r="AA14" s="45" t="e">
        <f t="shared" si="4"/>
        <v>#DIV/0!</v>
      </c>
      <c r="AB14" s="46"/>
      <c r="AC14" s="47"/>
      <c r="AD14" s="45" t="e">
        <f t="shared" si="5"/>
        <v>#DIV/0!</v>
      </c>
      <c r="AE14" s="46"/>
      <c r="AF14" s="47"/>
      <c r="AG14" s="45" t="e">
        <f t="shared" si="6"/>
        <v>#DIV/0!</v>
      </c>
      <c r="AH14" s="46"/>
      <c r="AI14" s="47"/>
      <c r="AJ14" s="45" t="e">
        <f t="shared" si="7"/>
        <v>#DIV/0!</v>
      </c>
      <c r="AK14" s="46"/>
      <c r="AL14" s="47"/>
      <c r="AM14" s="45" t="e">
        <f t="shared" si="8"/>
        <v>#DIV/0!</v>
      </c>
      <c r="AN14" s="46"/>
      <c r="AO14" s="47"/>
      <c r="AP14" s="45" t="e">
        <f t="shared" si="9"/>
        <v>#DIV/0!</v>
      </c>
      <c r="AQ14" s="46">
        <f t="shared" si="10"/>
        <v>1153400</v>
      </c>
      <c r="AR14" s="46"/>
      <c r="AS14" s="47">
        <f t="shared" si="11"/>
        <v>1100000</v>
      </c>
      <c r="AT14" s="45">
        <f t="shared" si="12"/>
        <v>1.0485454545454544</v>
      </c>
      <c r="AU14" s="50">
        <f t="shared" si="13"/>
        <v>576700</v>
      </c>
    </row>
    <row r="15" spans="1:55" ht="18.75">
      <c r="A15" s="40">
        <v>8</v>
      </c>
      <c r="B15" s="41" t="s">
        <v>145</v>
      </c>
      <c r="C15" s="41" t="s">
        <v>173</v>
      </c>
      <c r="D15" s="42">
        <v>43291</v>
      </c>
      <c r="E15" s="46">
        <v>123385</v>
      </c>
      <c r="F15" s="44">
        <v>550000</v>
      </c>
      <c r="G15" s="45">
        <v>0.22</v>
      </c>
      <c r="H15" s="46">
        <v>28995</v>
      </c>
      <c r="I15" s="46"/>
      <c r="J15" s="46"/>
      <c r="K15" s="47">
        <v>550000</v>
      </c>
      <c r="L15" s="45">
        <v>0.05</v>
      </c>
      <c r="M15" s="43"/>
      <c r="N15" s="48"/>
      <c r="O15" s="49" t="e">
        <f t="shared" si="0"/>
        <v>#DIV/0!</v>
      </c>
      <c r="P15" s="43"/>
      <c r="Q15" s="48"/>
      <c r="R15" s="49" t="e">
        <f t="shared" si="1"/>
        <v>#DIV/0!</v>
      </c>
      <c r="S15" s="43"/>
      <c r="T15" s="48"/>
      <c r="U15" s="49" t="e">
        <f t="shared" si="2"/>
        <v>#DIV/0!</v>
      </c>
      <c r="V15" s="43"/>
      <c r="W15" s="47"/>
      <c r="X15" s="45" t="e">
        <f t="shared" si="3"/>
        <v>#DIV/0!</v>
      </c>
      <c r="Y15" s="46"/>
      <c r="Z15" s="47"/>
      <c r="AA15" s="45" t="e">
        <f t="shared" si="4"/>
        <v>#DIV/0!</v>
      </c>
      <c r="AB15" s="46"/>
      <c r="AC15" s="47"/>
      <c r="AD15" s="45" t="e">
        <f t="shared" si="5"/>
        <v>#DIV/0!</v>
      </c>
      <c r="AE15" s="46"/>
      <c r="AF15" s="47"/>
      <c r="AG15" s="45" t="e">
        <f t="shared" si="6"/>
        <v>#DIV/0!</v>
      </c>
      <c r="AH15" s="46"/>
      <c r="AI15" s="47"/>
      <c r="AJ15" s="45" t="e">
        <f t="shared" si="7"/>
        <v>#DIV/0!</v>
      </c>
      <c r="AK15" s="46"/>
      <c r="AL15" s="47"/>
      <c r="AM15" s="45" t="e">
        <f t="shared" si="8"/>
        <v>#DIV/0!</v>
      </c>
      <c r="AN15" s="46"/>
      <c r="AO15" s="47"/>
      <c r="AP15" s="45" t="e">
        <f t="shared" si="9"/>
        <v>#DIV/0!</v>
      </c>
      <c r="AQ15" s="46">
        <f t="shared" si="10"/>
        <v>152380</v>
      </c>
      <c r="AR15" s="46"/>
      <c r="AS15" s="47">
        <f t="shared" si="11"/>
        <v>1100000</v>
      </c>
      <c r="AT15" s="45">
        <f t="shared" si="12"/>
        <v>0.13852727272727272</v>
      </c>
      <c r="AU15" s="50">
        <f t="shared" si="13"/>
        <v>76190</v>
      </c>
    </row>
    <row r="16" spans="1:55" ht="18.75">
      <c r="A16" s="40">
        <v>9</v>
      </c>
      <c r="B16" s="41" t="s">
        <v>146</v>
      </c>
      <c r="C16" s="41" t="s">
        <v>174</v>
      </c>
      <c r="D16" s="42">
        <v>45040</v>
      </c>
      <c r="E16" s="46">
        <v>199395</v>
      </c>
      <c r="F16" s="44">
        <v>550000</v>
      </c>
      <c r="G16" s="45">
        <v>0.36</v>
      </c>
      <c r="H16" s="46">
        <v>233975</v>
      </c>
      <c r="I16" s="46"/>
      <c r="J16" s="46"/>
      <c r="K16" s="47">
        <v>550000</v>
      </c>
      <c r="L16" s="45">
        <v>0.43</v>
      </c>
      <c r="M16" s="43"/>
      <c r="N16" s="48"/>
      <c r="O16" s="49" t="e">
        <f t="shared" si="0"/>
        <v>#DIV/0!</v>
      </c>
      <c r="P16" s="43"/>
      <c r="Q16" s="48"/>
      <c r="R16" s="49" t="e">
        <f t="shared" si="1"/>
        <v>#DIV/0!</v>
      </c>
      <c r="S16" s="43"/>
      <c r="T16" s="48"/>
      <c r="U16" s="49" t="e">
        <f t="shared" si="2"/>
        <v>#DIV/0!</v>
      </c>
      <c r="V16" s="43"/>
      <c r="W16" s="47"/>
      <c r="X16" s="45" t="e">
        <f t="shared" si="3"/>
        <v>#DIV/0!</v>
      </c>
      <c r="Y16" s="46"/>
      <c r="Z16" s="47"/>
      <c r="AA16" s="45" t="e">
        <f t="shared" si="4"/>
        <v>#DIV/0!</v>
      </c>
      <c r="AB16" s="46"/>
      <c r="AC16" s="47"/>
      <c r="AD16" s="45" t="e">
        <f t="shared" si="5"/>
        <v>#DIV/0!</v>
      </c>
      <c r="AE16" s="46"/>
      <c r="AF16" s="47"/>
      <c r="AG16" s="45" t="e">
        <f t="shared" si="6"/>
        <v>#DIV/0!</v>
      </c>
      <c r="AH16" s="46"/>
      <c r="AI16" s="47"/>
      <c r="AJ16" s="45" t="e">
        <f t="shared" si="7"/>
        <v>#DIV/0!</v>
      </c>
      <c r="AK16" s="46"/>
      <c r="AL16" s="47"/>
      <c r="AM16" s="45" t="e">
        <f t="shared" si="8"/>
        <v>#DIV/0!</v>
      </c>
      <c r="AN16" s="46"/>
      <c r="AO16" s="47"/>
      <c r="AP16" s="45" t="e">
        <f t="shared" si="9"/>
        <v>#DIV/0!</v>
      </c>
      <c r="AQ16" s="46">
        <f t="shared" si="10"/>
        <v>433370</v>
      </c>
      <c r="AR16" s="46"/>
      <c r="AS16" s="47">
        <f t="shared" si="11"/>
        <v>1100000</v>
      </c>
      <c r="AT16" s="45">
        <f t="shared" si="12"/>
        <v>0.39397272727272725</v>
      </c>
      <c r="AU16" s="50">
        <f t="shared" si="13"/>
        <v>216685</v>
      </c>
    </row>
    <row r="17" spans="1:47" ht="18.75">
      <c r="A17" s="40">
        <v>10</v>
      </c>
      <c r="B17" s="41" t="s">
        <v>147</v>
      </c>
      <c r="C17" s="41" t="s">
        <v>270</v>
      </c>
      <c r="D17" s="42">
        <v>44891</v>
      </c>
      <c r="E17" s="46">
        <v>65885</v>
      </c>
      <c r="F17" s="44">
        <v>550000</v>
      </c>
      <c r="G17" s="45">
        <v>0.12</v>
      </c>
      <c r="H17" s="46">
        <v>223360</v>
      </c>
      <c r="I17" s="46"/>
      <c r="J17" s="46"/>
      <c r="K17" s="47">
        <v>600000</v>
      </c>
      <c r="L17" s="45">
        <v>0.37</v>
      </c>
      <c r="M17" s="43"/>
      <c r="N17" s="48"/>
      <c r="O17" s="49" t="e">
        <f t="shared" si="0"/>
        <v>#DIV/0!</v>
      </c>
      <c r="P17" s="43"/>
      <c r="Q17" s="48"/>
      <c r="R17" s="49" t="e">
        <f t="shared" si="1"/>
        <v>#DIV/0!</v>
      </c>
      <c r="S17" s="43"/>
      <c r="T17" s="48"/>
      <c r="U17" s="49" t="e">
        <f t="shared" si="2"/>
        <v>#DIV/0!</v>
      </c>
      <c r="V17" s="43"/>
      <c r="W17" s="47"/>
      <c r="X17" s="45" t="e">
        <f t="shared" si="3"/>
        <v>#DIV/0!</v>
      </c>
      <c r="Y17" s="46"/>
      <c r="Z17" s="47"/>
      <c r="AA17" s="45" t="e">
        <f t="shared" si="4"/>
        <v>#DIV/0!</v>
      </c>
      <c r="AB17" s="46"/>
      <c r="AC17" s="47"/>
      <c r="AD17" s="45" t="e">
        <f t="shared" si="5"/>
        <v>#DIV/0!</v>
      </c>
      <c r="AE17" s="46"/>
      <c r="AF17" s="47"/>
      <c r="AG17" s="45" t="e">
        <f t="shared" si="6"/>
        <v>#DIV/0!</v>
      </c>
      <c r="AH17" s="46"/>
      <c r="AI17" s="47"/>
      <c r="AJ17" s="45" t="e">
        <f t="shared" si="7"/>
        <v>#DIV/0!</v>
      </c>
      <c r="AK17" s="46"/>
      <c r="AL17" s="47"/>
      <c r="AM17" s="45" t="e">
        <f t="shared" si="8"/>
        <v>#DIV/0!</v>
      </c>
      <c r="AN17" s="46"/>
      <c r="AO17" s="47"/>
      <c r="AP17" s="45" t="e">
        <f t="shared" si="9"/>
        <v>#DIV/0!</v>
      </c>
      <c r="AQ17" s="46">
        <f t="shared" si="10"/>
        <v>289245</v>
      </c>
      <c r="AR17" s="46"/>
      <c r="AS17" s="47">
        <f t="shared" si="11"/>
        <v>1150000</v>
      </c>
      <c r="AT17" s="45">
        <f t="shared" si="12"/>
        <v>0.2515173913043478</v>
      </c>
      <c r="AU17" s="50">
        <f t="shared" si="13"/>
        <v>144622.5</v>
      </c>
    </row>
    <row r="18" spans="1:47" ht="18.75">
      <c r="A18" s="40">
        <v>11</v>
      </c>
      <c r="B18" s="41" t="s">
        <v>148</v>
      </c>
      <c r="C18" s="41" t="s">
        <v>166</v>
      </c>
      <c r="D18" s="42">
        <v>45638</v>
      </c>
      <c r="E18" s="46">
        <v>145475</v>
      </c>
      <c r="F18" s="44">
        <v>550000</v>
      </c>
      <c r="G18" s="45">
        <v>0.26</v>
      </c>
      <c r="H18" s="46">
        <v>554425</v>
      </c>
      <c r="I18" s="46"/>
      <c r="J18" s="46"/>
      <c r="K18" s="47">
        <v>550000</v>
      </c>
      <c r="L18" s="45">
        <v>1.01</v>
      </c>
      <c r="M18" s="46"/>
      <c r="N18" s="47"/>
      <c r="O18" s="49" t="e">
        <f t="shared" si="0"/>
        <v>#DIV/0!</v>
      </c>
      <c r="P18" s="46"/>
      <c r="Q18" s="47"/>
      <c r="R18" s="49" t="e">
        <f t="shared" si="1"/>
        <v>#DIV/0!</v>
      </c>
      <c r="S18" s="46"/>
      <c r="T18" s="47"/>
      <c r="U18" s="49" t="e">
        <f t="shared" si="2"/>
        <v>#DIV/0!</v>
      </c>
      <c r="V18" s="46"/>
      <c r="W18" s="47"/>
      <c r="X18" s="45" t="e">
        <f t="shared" si="3"/>
        <v>#DIV/0!</v>
      </c>
      <c r="Y18" s="46"/>
      <c r="Z18" s="47"/>
      <c r="AA18" s="45" t="e">
        <f t="shared" si="4"/>
        <v>#DIV/0!</v>
      </c>
      <c r="AB18" s="46"/>
      <c r="AC18" s="47"/>
      <c r="AD18" s="45" t="e">
        <f t="shared" si="5"/>
        <v>#DIV/0!</v>
      </c>
      <c r="AE18" s="46"/>
      <c r="AF18" s="47"/>
      <c r="AG18" s="45" t="e">
        <f t="shared" si="6"/>
        <v>#DIV/0!</v>
      </c>
      <c r="AH18" s="46"/>
      <c r="AI18" s="47"/>
      <c r="AJ18" s="45" t="e">
        <f t="shared" si="7"/>
        <v>#DIV/0!</v>
      </c>
      <c r="AK18" s="46"/>
      <c r="AL18" s="47"/>
      <c r="AM18" s="45" t="e">
        <f t="shared" si="8"/>
        <v>#DIV/0!</v>
      </c>
      <c r="AN18" s="46"/>
      <c r="AO18" s="47"/>
      <c r="AP18" s="45" t="e">
        <f t="shared" si="9"/>
        <v>#DIV/0!</v>
      </c>
      <c r="AQ18" s="46">
        <f t="shared" si="10"/>
        <v>699900</v>
      </c>
      <c r="AR18" s="46"/>
      <c r="AS18" s="47">
        <f t="shared" si="11"/>
        <v>1100000</v>
      </c>
      <c r="AT18" s="45">
        <f t="shared" si="12"/>
        <v>0.63627272727272732</v>
      </c>
      <c r="AU18" s="50">
        <f t="shared" si="13"/>
        <v>349950</v>
      </c>
    </row>
    <row r="19" spans="1:47" ht="16.5" hidden="1" customHeight="1">
      <c r="A19" s="40">
        <v>12</v>
      </c>
      <c r="B19" s="41" t="s">
        <v>149</v>
      </c>
      <c r="C19" s="78" t="s">
        <v>158</v>
      </c>
      <c r="D19" s="53">
        <v>45051</v>
      </c>
      <c r="E19" s="46">
        <v>0</v>
      </c>
      <c r="F19" s="44"/>
      <c r="G19" s="45" t="e">
        <f>E19/F19</f>
        <v>#DIV/0!</v>
      </c>
      <c r="H19" s="46">
        <v>0</v>
      </c>
      <c r="I19" s="46"/>
      <c r="J19" s="46"/>
      <c r="K19" s="47">
        <v>0</v>
      </c>
      <c r="L19" s="45">
        <v>0</v>
      </c>
      <c r="M19" s="46"/>
      <c r="N19" s="47"/>
      <c r="O19" s="49" t="e">
        <f t="shared" si="0"/>
        <v>#DIV/0!</v>
      </c>
      <c r="P19" s="46"/>
      <c r="Q19" s="47"/>
      <c r="R19" s="49" t="e">
        <f t="shared" si="1"/>
        <v>#DIV/0!</v>
      </c>
      <c r="S19" s="46"/>
      <c r="T19" s="47"/>
      <c r="U19" s="49" t="e">
        <f t="shared" si="2"/>
        <v>#DIV/0!</v>
      </c>
      <c r="V19" s="54"/>
      <c r="W19" s="55"/>
      <c r="X19" s="45" t="e">
        <f t="shared" si="3"/>
        <v>#DIV/0!</v>
      </c>
      <c r="Y19" s="46"/>
      <c r="Z19" s="47"/>
      <c r="AA19" s="45" t="e">
        <f t="shared" si="4"/>
        <v>#DIV/0!</v>
      </c>
      <c r="AB19" s="46"/>
      <c r="AC19" s="47"/>
      <c r="AD19" s="45" t="e">
        <f t="shared" si="5"/>
        <v>#DIV/0!</v>
      </c>
      <c r="AE19" s="46"/>
      <c r="AF19" s="47"/>
      <c r="AG19" s="45" t="e">
        <f t="shared" si="6"/>
        <v>#DIV/0!</v>
      </c>
      <c r="AH19" s="46"/>
      <c r="AI19" s="47"/>
      <c r="AJ19" s="45" t="e">
        <f t="shared" si="7"/>
        <v>#DIV/0!</v>
      </c>
      <c r="AK19" s="46"/>
      <c r="AL19" s="47"/>
      <c r="AM19" s="45" t="e">
        <f t="shared" si="8"/>
        <v>#DIV/0!</v>
      </c>
      <c r="AN19" s="46"/>
      <c r="AO19" s="47"/>
      <c r="AP19" s="45" t="e">
        <f t="shared" si="9"/>
        <v>#DIV/0!</v>
      </c>
      <c r="AQ19" s="46">
        <f t="shared" si="10"/>
        <v>0</v>
      </c>
      <c r="AR19" s="46"/>
      <c r="AS19" s="47">
        <f t="shared" si="11"/>
        <v>0</v>
      </c>
      <c r="AT19" s="45" t="e">
        <f t="shared" si="12"/>
        <v>#DIV/0!</v>
      </c>
      <c r="AU19" s="50">
        <f t="shared" si="13"/>
        <v>0</v>
      </c>
    </row>
    <row r="20" spans="1:47" ht="18.75" hidden="1">
      <c r="A20" s="40">
        <v>13</v>
      </c>
      <c r="B20" s="41" t="s">
        <v>150</v>
      </c>
      <c r="C20" s="78" t="s">
        <v>159</v>
      </c>
      <c r="D20" s="56">
        <v>45506</v>
      </c>
      <c r="E20" s="46">
        <v>0</v>
      </c>
      <c r="F20" s="44"/>
      <c r="G20" s="45" t="e">
        <f>E20/F20</f>
        <v>#DIV/0!</v>
      </c>
      <c r="H20" s="46">
        <v>0</v>
      </c>
      <c r="I20" s="46"/>
      <c r="J20" s="46"/>
      <c r="K20" s="47">
        <v>0</v>
      </c>
      <c r="L20" s="45" t="e">
        <f>H20/K20</f>
        <v>#DIV/0!</v>
      </c>
      <c r="M20" s="46"/>
      <c r="N20" s="47"/>
      <c r="O20" s="49" t="e">
        <f t="shared" si="0"/>
        <v>#DIV/0!</v>
      </c>
      <c r="P20" s="46"/>
      <c r="Q20" s="47"/>
      <c r="R20" s="49" t="e">
        <f t="shared" si="1"/>
        <v>#DIV/0!</v>
      </c>
      <c r="S20" s="46"/>
      <c r="T20" s="47"/>
      <c r="U20" s="49" t="e">
        <f t="shared" si="2"/>
        <v>#DIV/0!</v>
      </c>
      <c r="V20" s="54"/>
      <c r="W20" s="55"/>
      <c r="X20" s="45" t="e">
        <f t="shared" si="3"/>
        <v>#DIV/0!</v>
      </c>
      <c r="Y20" s="46"/>
      <c r="Z20" s="47"/>
      <c r="AA20" s="45" t="e">
        <f t="shared" si="4"/>
        <v>#DIV/0!</v>
      </c>
      <c r="AB20" s="46"/>
      <c r="AC20" s="47"/>
      <c r="AD20" s="45" t="e">
        <f t="shared" si="5"/>
        <v>#DIV/0!</v>
      </c>
      <c r="AE20" s="46"/>
      <c r="AF20" s="47"/>
      <c r="AG20" s="45" t="e">
        <f t="shared" si="6"/>
        <v>#DIV/0!</v>
      </c>
      <c r="AH20" s="46"/>
      <c r="AI20" s="47"/>
      <c r="AJ20" s="45" t="e">
        <f t="shared" si="7"/>
        <v>#DIV/0!</v>
      </c>
      <c r="AK20" s="46"/>
      <c r="AL20" s="47"/>
      <c r="AM20" s="45" t="e">
        <f t="shared" si="8"/>
        <v>#DIV/0!</v>
      </c>
      <c r="AN20" s="46"/>
      <c r="AO20" s="47"/>
      <c r="AP20" s="45" t="e">
        <f t="shared" si="9"/>
        <v>#DIV/0!</v>
      </c>
      <c r="AQ20" s="46">
        <f t="shared" si="10"/>
        <v>0</v>
      </c>
      <c r="AR20" s="46"/>
      <c r="AS20" s="47">
        <f t="shared" si="11"/>
        <v>0</v>
      </c>
      <c r="AT20" s="45" t="e">
        <f t="shared" si="12"/>
        <v>#DIV/0!</v>
      </c>
      <c r="AU20" s="50">
        <f t="shared" si="13"/>
        <v>0</v>
      </c>
    </row>
    <row r="21" spans="1:47" ht="18.75">
      <c r="A21" s="40">
        <v>14</v>
      </c>
      <c r="B21" s="41" t="s">
        <v>151</v>
      </c>
      <c r="C21" s="78" t="s">
        <v>160</v>
      </c>
      <c r="D21" s="42">
        <v>44970</v>
      </c>
      <c r="E21" s="46">
        <v>174870</v>
      </c>
      <c r="F21" s="44">
        <v>550000</v>
      </c>
      <c r="G21" s="45">
        <v>0.32</v>
      </c>
      <c r="H21" s="46">
        <v>132580</v>
      </c>
      <c r="I21" s="46"/>
      <c r="J21" s="46"/>
      <c r="K21" s="47">
        <v>550000</v>
      </c>
      <c r="L21" s="45">
        <v>0.24</v>
      </c>
      <c r="M21" s="43"/>
      <c r="N21" s="48"/>
      <c r="O21" s="49" t="e">
        <f t="shared" si="0"/>
        <v>#DIV/0!</v>
      </c>
      <c r="P21" s="43"/>
      <c r="Q21" s="48"/>
      <c r="R21" s="49" t="e">
        <f t="shared" si="1"/>
        <v>#DIV/0!</v>
      </c>
      <c r="S21" s="43"/>
      <c r="T21" s="48"/>
      <c r="U21" s="49" t="e">
        <f t="shared" si="2"/>
        <v>#DIV/0!</v>
      </c>
      <c r="V21" s="43"/>
      <c r="W21" s="47"/>
      <c r="X21" s="45" t="e">
        <f t="shared" si="3"/>
        <v>#DIV/0!</v>
      </c>
      <c r="Y21" s="46"/>
      <c r="Z21" s="47"/>
      <c r="AA21" s="45" t="e">
        <f t="shared" si="4"/>
        <v>#DIV/0!</v>
      </c>
      <c r="AB21" s="46"/>
      <c r="AC21" s="47"/>
      <c r="AD21" s="45" t="e">
        <f t="shared" si="5"/>
        <v>#DIV/0!</v>
      </c>
      <c r="AE21" s="46"/>
      <c r="AF21" s="47"/>
      <c r="AG21" s="45" t="e">
        <f t="shared" si="6"/>
        <v>#DIV/0!</v>
      </c>
      <c r="AH21" s="46"/>
      <c r="AI21" s="47"/>
      <c r="AJ21" s="45" t="e">
        <f t="shared" si="7"/>
        <v>#DIV/0!</v>
      </c>
      <c r="AK21" s="46"/>
      <c r="AL21" s="47"/>
      <c r="AM21" s="45" t="e">
        <f t="shared" si="8"/>
        <v>#DIV/0!</v>
      </c>
      <c r="AN21" s="46"/>
      <c r="AO21" s="47"/>
      <c r="AP21" s="45" t="e">
        <f t="shared" si="9"/>
        <v>#DIV/0!</v>
      </c>
      <c r="AQ21" s="46">
        <f t="shared" si="10"/>
        <v>307450</v>
      </c>
      <c r="AR21" s="46"/>
      <c r="AS21" s="47">
        <f t="shared" si="11"/>
        <v>1100000</v>
      </c>
      <c r="AT21" s="45">
        <f t="shared" si="12"/>
        <v>0.27950000000000003</v>
      </c>
      <c r="AU21" s="50">
        <f t="shared" si="13"/>
        <v>153725</v>
      </c>
    </row>
    <row r="22" spans="1:47" ht="18.75">
      <c r="A22" s="40">
        <v>15</v>
      </c>
      <c r="B22" s="41" t="s">
        <v>152</v>
      </c>
      <c r="C22" s="78" t="s">
        <v>271</v>
      </c>
      <c r="D22" s="42">
        <v>45642</v>
      </c>
      <c r="E22" s="46">
        <v>218295</v>
      </c>
      <c r="F22" s="44">
        <v>600000</v>
      </c>
      <c r="G22" s="45">
        <v>0.36</v>
      </c>
      <c r="H22" s="46">
        <v>95575</v>
      </c>
      <c r="I22" s="46"/>
      <c r="J22" s="46"/>
      <c r="K22" s="47">
        <v>600000</v>
      </c>
      <c r="L22" s="45">
        <v>0.16</v>
      </c>
      <c r="M22" s="43"/>
      <c r="N22" s="48"/>
      <c r="O22" s="49" t="e">
        <f t="shared" si="0"/>
        <v>#DIV/0!</v>
      </c>
      <c r="P22" s="43"/>
      <c r="Q22" s="48"/>
      <c r="R22" s="49" t="e">
        <f t="shared" si="1"/>
        <v>#DIV/0!</v>
      </c>
      <c r="S22" s="43"/>
      <c r="T22" s="48"/>
      <c r="U22" s="49" t="e">
        <f t="shared" si="2"/>
        <v>#DIV/0!</v>
      </c>
      <c r="V22" s="43"/>
      <c r="W22" s="47"/>
      <c r="X22" s="45" t="e">
        <f t="shared" si="3"/>
        <v>#DIV/0!</v>
      </c>
      <c r="Y22" s="46"/>
      <c r="Z22" s="47"/>
      <c r="AA22" s="45" t="e">
        <f t="shared" si="4"/>
        <v>#DIV/0!</v>
      </c>
      <c r="AB22" s="46"/>
      <c r="AC22" s="47"/>
      <c r="AD22" s="45" t="e">
        <f t="shared" si="5"/>
        <v>#DIV/0!</v>
      </c>
      <c r="AE22" s="46"/>
      <c r="AF22" s="47"/>
      <c r="AG22" s="45" t="e">
        <f t="shared" si="6"/>
        <v>#DIV/0!</v>
      </c>
      <c r="AH22" s="46"/>
      <c r="AI22" s="47"/>
      <c r="AJ22" s="45" t="e">
        <f t="shared" si="7"/>
        <v>#DIV/0!</v>
      </c>
      <c r="AK22" s="46"/>
      <c r="AL22" s="47"/>
      <c r="AM22" s="45" t="e">
        <f t="shared" si="8"/>
        <v>#DIV/0!</v>
      </c>
      <c r="AN22" s="46"/>
      <c r="AO22" s="47"/>
      <c r="AP22" s="45" t="e">
        <f t="shared" si="9"/>
        <v>#DIV/0!</v>
      </c>
      <c r="AQ22" s="46">
        <f t="shared" si="10"/>
        <v>313870</v>
      </c>
      <c r="AR22" s="46"/>
      <c r="AS22" s="47">
        <f t="shared" si="11"/>
        <v>1200000</v>
      </c>
      <c r="AT22" s="45">
        <f t="shared" si="12"/>
        <v>0.26155833333333334</v>
      </c>
      <c r="AU22" s="50">
        <f t="shared" si="13"/>
        <v>156935</v>
      </c>
    </row>
    <row r="23" spans="1:47" ht="18.75">
      <c r="A23" s="40">
        <v>16</v>
      </c>
      <c r="B23" s="41" t="s">
        <v>153</v>
      </c>
      <c r="C23" s="78" t="s">
        <v>161</v>
      </c>
      <c r="D23" s="42">
        <v>45307</v>
      </c>
      <c r="E23" s="46">
        <v>298855</v>
      </c>
      <c r="F23" s="44">
        <v>550000</v>
      </c>
      <c r="G23" s="45">
        <v>0.54</v>
      </c>
      <c r="H23" s="46">
        <v>70485</v>
      </c>
      <c r="I23" s="46"/>
      <c r="J23" s="46"/>
      <c r="K23" s="47">
        <v>600000</v>
      </c>
      <c r="L23" s="45">
        <v>0.12</v>
      </c>
      <c r="M23" s="43"/>
      <c r="N23" s="48"/>
      <c r="O23" s="49" t="e">
        <f t="shared" si="0"/>
        <v>#DIV/0!</v>
      </c>
      <c r="P23" s="43"/>
      <c r="Q23" s="48"/>
      <c r="R23" s="49" t="e">
        <f t="shared" si="1"/>
        <v>#DIV/0!</v>
      </c>
      <c r="S23" s="43"/>
      <c r="T23" s="48"/>
      <c r="U23" s="49" t="e">
        <f t="shared" si="2"/>
        <v>#DIV/0!</v>
      </c>
      <c r="V23" s="43"/>
      <c r="W23" s="47"/>
      <c r="X23" s="45" t="e">
        <f t="shared" si="3"/>
        <v>#DIV/0!</v>
      </c>
      <c r="Y23" s="46"/>
      <c r="Z23" s="47"/>
      <c r="AA23" s="45" t="e">
        <f t="shared" si="4"/>
        <v>#DIV/0!</v>
      </c>
      <c r="AB23" s="46"/>
      <c r="AC23" s="47"/>
      <c r="AD23" s="45" t="e">
        <f t="shared" si="5"/>
        <v>#DIV/0!</v>
      </c>
      <c r="AE23" s="46"/>
      <c r="AF23" s="47"/>
      <c r="AG23" s="45" t="e">
        <f t="shared" si="6"/>
        <v>#DIV/0!</v>
      </c>
      <c r="AH23" s="46"/>
      <c r="AI23" s="47"/>
      <c r="AJ23" s="45" t="e">
        <f t="shared" si="7"/>
        <v>#DIV/0!</v>
      </c>
      <c r="AK23" s="46"/>
      <c r="AL23" s="47"/>
      <c r="AM23" s="45" t="e">
        <f t="shared" si="8"/>
        <v>#DIV/0!</v>
      </c>
      <c r="AN23" s="46"/>
      <c r="AO23" s="47"/>
      <c r="AP23" s="45" t="e">
        <f t="shared" si="9"/>
        <v>#DIV/0!</v>
      </c>
      <c r="AQ23" s="46">
        <f t="shared" si="10"/>
        <v>369340</v>
      </c>
      <c r="AR23" s="46"/>
      <c r="AS23" s="47">
        <f t="shared" si="11"/>
        <v>1150000</v>
      </c>
      <c r="AT23" s="45">
        <f t="shared" si="12"/>
        <v>0.32116521739130433</v>
      </c>
      <c r="AU23" s="50">
        <f t="shared" si="13"/>
        <v>184670</v>
      </c>
    </row>
    <row r="24" spans="1:47" s="93" customFormat="1" ht="18.75">
      <c r="A24" s="97">
        <v>17</v>
      </c>
      <c r="B24" s="41" t="s">
        <v>154</v>
      </c>
      <c r="C24" s="78" t="s">
        <v>162</v>
      </c>
      <c r="D24" s="42">
        <v>45447</v>
      </c>
      <c r="E24" s="43">
        <v>399745</v>
      </c>
      <c r="F24" s="44">
        <v>550000</v>
      </c>
      <c r="G24" s="49">
        <f>E24/F24</f>
        <v>0.72680909090909096</v>
      </c>
      <c r="H24" s="43">
        <v>0</v>
      </c>
      <c r="I24" s="43"/>
      <c r="J24" s="43"/>
      <c r="K24" s="48">
        <v>0</v>
      </c>
      <c r="L24" s="49">
        <v>0</v>
      </c>
      <c r="M24" s="43"/>
      <c r="N24" s="48"/>
      <c r="O24" s="49" t="e">
        <f t="shared" si="0"/>
        <v>#DIV/0!</v>
      </c>
      <c r="P24" s="43"/>
      <c r="Q24" s="48"/>
      <c r="R24" s="49" t="e">
        <f t="shared" si="1"/>
        <v>#DIV/0!</v>
      </c>
      <c r="S24" s="43"/>
      <c r="T24" s="48"/>
      <c r="U24" s="49" t="e">
        <f t="shared" si="2"/>
        <v>#DIV/0!</v>
      </c>
      <c r="V24" s="43"/>
      <c r="W24" s="48"/>
      <c r="X24" s="49" t="e">
        <f t="shared" si="3"/>
        <v>#DIV/0!</v>
      </c>
      <c r="Y24" s="43"/>
      <c r="Z24" s="48"/>
      <c r="AA24" s="49" t="e">
        <f t="shared" si="4"/>
        <v>#DIV/0!</v>
      </c>
      <c r="AB24" s="43"/>
      <c r="AC24" s="48"/>
      <c r="AD24" s="49" t="e">
        <f t="shared" si="5"/>
        <v>#DIV/0!</v>
      </c>
      <c r="AE24" s="43"/>
      <c r="AF24" s="48"/>
      <c r="AG24" s="49" t="e">
        <f t="shared" si="6"/>
        <v>#DIV/0!</v>
      </c>
      <c r="AH24" s="43"/>
      <c r="AI24" s="48"/>
      <c r="AJ24" s="49" t="e">
        <f t="shared" si="7"/>
        <v>#DIV/0!</v>
      </c>
      <c r="AK24" s="43"/>
      <c r="AL24" s="48"/>
      <c r="AM24" s="49" t="e">
        <f t="shared" si="8"/>
        <v>#DIV/0!</v>
      </c>
      <c r="AN24" s="43"/>
      <c r="AO24" s="48"/>
      <c r="AP24" s="49" t="e">
        <f t="shared" si="9"/>
        <v>#DIV/0!</v>
      </c>
      <c r="AQ24" s="43">
        <f t="shared" si="10"/>
        <v>399745</v>
      </c>
      <c r="AR24" s="43"/>
      <c r="AS24" s="48">
        <f t="shared" si="11"/>
        <v>550000</v>
      </c>
      <c r="AT24" s="49">
        <f t="shared" si="12"/>
        <v>0.72680909090909096</v>
      </c>
      <c r="AU24" s="92">
        <f t="shared" si="13"/>
        <v>199872.5</v>
      </c>
    </row>
    <row r="25" spans="1:47" ht="18.75">
      <c r="A25" s="40">
        <v>18</v>
      </c>
      <c r="B25" s="41" t="s">
        <v>154</v>
      </c>
      <c r="C25" s="78" t="s">
        <v>266</v>
      </c>
      <c r="D25" s="42" t="s">
        <v>267</v>
      </c>
      <c r="E25" s="46">
        <v>0</v>
      </c>
      <c r="F25" s="44">
        <v>0</v>
      </c>
      <c r="G25" s="45">
        <v>0</v>
      </c>
      <c r="H25" s="46">
        <v>332720</v>
      </c>
      <c r="I25" s="46"/>
      <c r="J25" s="46"/>
      <c r="K25" s="47">
        <v>550000</v>
      </c>
      <c r="L25" s="45">
        <v>0.6</v>
      </c>
      <c r="M25" s="43"/>
      <c r="N25" s="48"/>
      <c r="O25" s="49"/>
      <c r="P25" s="43"/>
      <c r="Q25" s="48"/>
      <c r="R25" s="49"/>
      <c r="S25" s="43"/>
      <c r="T25" s="48"/>
      <c r="U25" s="49"/>
      <c r="V25" s="43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45"/>
      <c r="AK25" s="46"/>
      <c r="AL25" s="47"/>
      <c r="AM25" s="45"/>
      <c r="AN25" s="46"/>
      <c r="AO25" s="47"/>
      <c r="AP25" s="45"/>
      <c r="AQ25" s="46">
        <f t="shared" si="10"/>
        <v>332720</v>
      </c>
      <c r="AR25" s="46"/>
      <c r="AS25" s="47">
        <f t="shared" si="11"/>
        <v>550000</v>
      </c>
      <c r="AT25" s="45">
        <f t="shared" si="12"/>
        <v>0.60494545454545456</v>
      </c>
      <c r="AU25" s="50">
        <f t="shared" si="13"/>
        <v>166360</v>
      </c>
    </row>
    <row r="26" spans="1:47" ht="21" customHeight="1">
      <c r="A26" s="40">
        <v>19</v>
      </c>
      <c r="B26" s="41" t="s">
        <v>155</v>
      </c>
      <c r="C26" s="78" t="s">
        <v>163</v>
      </c>
      <c r="D26" s="42">
        <v>45297</v>
      </c>
      <c r="E26" s="46">
        <v>288765</v>
      </c>
      <c r="F26" s="44">
        <v>550000</v>
      </c>
      <c r="G26" s="45">
        <v>0.53</v>
      </c>
      <c r="H26" s="46">
        <v>367345</v>
      </c>
      <c r="I26" s="46"/>
      <c r="J26" s="46"/>
      <c r="K26" s="47">
        <v>600000</v>
      </c>
      <c r="L26" s="45">
        <v>0.61</v>
      </c>
      <c r="M26" s="46"/>
      <c r="N26" s="47"/>
      <c r="O26" s="49" t="e">
        <f t="shared" si="0"/>
        <v>#DIV/0!</v>
      </c>
      <c r="P26" s="46"/>
      <c r="Q26" s="47"/>
      <c r="R26" s="49" t="e">
        <f t="shared" si="1"/>
        <v>#DIV/0!</v>
      </c>
      <c r="S26" s="46"/>
      <c r="T26" s="47"/>
      <c r="U26" s="49" t="e">
        <f t="shared" si="2"/>
        <v>#DIV/0!</v>
      </c>
      <c r="V26" s="46"/>
      <c r="W26" s="47"/>
      <c r="X26" s="45" t="e">
        <f t="shared" si="3"/>
        <v>#DIV/0!</v>
      </c>
      <c r="Y26" s="46"/>
      <c r="Z26" s="47"/>
      <c r="AA26" s="45" t="e">
        <f t="shared" si="4"/>
        <v>#DIV/0!</v>
      </c>
      <c r="AB26" s="46"/>
      <c r="AC26" s="47"/>
      <c r="AD26" s="45" t="e">
        <f t="shared" si="5"/>
        <v>#DIV/0!</v>
      </c>
      <c r="AE26" s="46"/>
      <c r="AF26" s="47"/>
      <c r="AG26" s="45" t="e">
        <f t="shared" si="6"/>
        <v>#DIV/0!</v>
      </c>
      <c r="AH26" s="46"/>
      <c r="AI26" s="47"/>
      <c r="AJ26" s="45" t="e">
        <f t="shared" si="7"/>
        <v>#DIV/0!</v>
      </c>
      <c r="AK26" s="46"/>
      <c r="AL26" s="47"/>
      <c r="AM26" s="45" t="e">
        <f t="shared" si="8"/>
        <v>#DIV/0!</v>
      </c>
      <c r="AN26" s="46"/>
      <c r="AO26" s="47"/>
      <c r="AP26" s="45" t="e">
        <f t="shared" si="9"/>
        <v>#DIV/0!</v>
      </c>
      <c r="AQ26" s="46">
        <f t="shared" si="10"/>
        <v>656110</v>
      </c>
      <c r="AR26" s="46"/>
      <c r="AS26" s="47">
        <f t="shared" si="11"/>
        <v>1150000</v>
      </c>
      <c r="AT26" s="45">
        <f t="shared" si="12"/>
        <v>0.57053043478260868</v>
      </c>
      <c r="AU26" s="50">
        <f t="shared" si="13"/>
        <v>328055</v>
      </c>
    </row>
    <row r="27" spans="1:47" ht="18.75">
      <c r="A27" s="40">
        <v>20</v>
      </c>
      <c r="B27" s="41" t="s">
        <v>156</v>
      </c>
      <c r="C27" s="78" t="s">
        <v>164</v>
      </c>
      <c r="D27" s="53">
        <v>43575</v>
      </c>
      <c r="E27" s="46">
        <v>496545</v>
      </c>
      <c r="F27" s="44">
        <v>550000</v>
      </c>
      <c r="G27" s="45">
        <v>0.9</v>
      </c>
      <c r="H27" s="46">
        <v>356665</v>
      </c>
      <c r="I27" s="46"/>
      <c r="J27" s="46"/>
      <c r="K27" s="47">
        <v>550000</v>
      </c>
      <c r="L27" s="45">
        <v>0.65</v>
      </c>
      <c r="M27" s="46"/>
      <c r="N27" s="47"/>
      <c r="O27" s="49" t="e">
        <f t="shared" si="0"/>
        <v>#DIV/0!</v>
      </c>
      <c r="P27" s="46"/>
      <c r="Q27" s="47"/>
      <c r="R27" s="49" t="e">
        <f t="shared" si="1"/>
        <v>#DIV/0!</v>
      </c>
      <c r="S27" s="46"/>
      <c r="T27" s="47"/>
      <c r="U27" s="49" t="e">
        <f t="shared" si="2"/>
        <v>#DIV/0!</v>
      </c>
      <c r="V27" s="54"/>
      <c r="W27" s="55"/>
      <c r="X27" s="45" t="e">
        <f t="shared" si="3"/>
        <v>#DIV/0!</v>
      </c>
      <c r="Y27" s="46"/>
      <c r="Z27" s="47"/>
      <c r="AA27" s="45" t="e">
        <f t="shared" si="4"/>
        <v>#DIV/0!</v>
      </c>
      <c r="AB27" s="46"/>
      <c r="AC27" s="47"/>
      <c r="AD27" s="45" t="e">
        <f t="shared" si="5"/>
        <v>#DIV/0!</v>
      </c>
      <c r="AE27" s="46"/>
      <c r="AF27" s="47"/>
      <c r="AG27" s="45" t="e">
        <f t="shared" si="6"/>
        <v>#DIV/0!</v>
      </c>
      <c r="AH27" s="46"/>
      <c r="AI27" s="47"/>
      <c r="AJ27" s="45" t="e">
        <f t="shared" si="7"/>
        <v>#DIV/0!</v>
      </c>
      <c r="AK27" s="46"/>
      <c r="AL27" s="47"/>
      <c r="AM27" s="45" t="e">
        <f t="shared" si="8"/>
        <v>#DIV/0!</v>
      </c>
      <c r="AN27" s="46"/>
      <c r="AO27" s="47"/>
      <c r="AP27" s="45" t="e">
        <f t="shared" si="9"/>
        <v>#DIV/0!</v>
      </c>
      <c r="AQ27" s="46">
        <f t="shared" si="10"/>
        <v>853210</v>
      </c>
      <c r="AR27" s="46"/>
      <c r="AS27" s="47">
        <f t="shared" si="11"/>
        <v>1100000</v>
      </c>
      <c r="AT27" s="45">
        <f t="shared" si="12"/>
        <v>0.77564545454545453</v>
      </c>
      <c r="AU27" s="50">
        <f t="shared" si="13"/>
        <v>426605</v>
      </c>
    </row>
    <row r="28" spans="1:47" ht="18.75">
      <c r="A28" s="40">
        <v>21</v>
      </c>
      <c r="B28" s="41" t="s">
        <v>157</v>
      </c>
      <c r="C28" s="78" t="s">
        <v>165</v>
      </c>
      <c r="D28" s="56">
        <v>43839</v>
      </c>
      <c r="E28" s="46">
        <v>580550</v>
      </c>
      <c r="F28" s="44">
        <v>550000</v>
      </c>
      <c r="G28" s="45">
        <v>1.06</v>
      </c>
      <c r="H28" s="46">
        <v>561020</v>
      </c>
      <c r="I28" s="46"/>
      <c r="J28" s="46"/>
      <c r="K28" s="47">
        <v>550000</v>
      </c>
      <c r="L28" s="45">
        <v>1.02</v>
      </c>
      <c r="M28" s="46"/>
      <c r="N28" s="47"/>
      <c r="O28" s="49" t="e">
        <f t="shared" si="0"/>
        <v>#DIV/0!</v>
      </c>
      <c r="P28" s="46"/>
      <c r="Q28" s="47"/>
      <c r="R28" s="49" t="e">
        <f t="shared" si="1"/>
        <v>#DIV/0!</v>
      </c>
      <c r="S28" s="46"/>
      <c r="T28" s="47"/>
      <c r="U28" s="49" t="e">
        <f t="shared" si="2"/>
        <v>#DIV/0!</v>
      </c>
      <c r="V28" s="54"/>
      <c r="W28" s="55"/>
      <c r="X28" s="45" t="e">
        <f t="shared" si="3"/>
        <v>#DIV/0!</v>
      </c>
      <c r="Y28" s="46"/>
      <c r="Z28" s="47"/>
      <c r="AA28" s="45" t="e">
        <f t="shared" si="4"/>
        <v>#DIV/0!</v>
      </c>
      <c r="AB28" s="46"/>
      <c r="AC28" s="47"/>
      <c r="AD28" s="45" t="e">
        <f t="shared" si="5"/>
        <v>#DIV/0!</v>
      </c>
      <c r="AE28" s="46"/>
      <c r="AF28" s="47"/>
      <c r="AG28" s="45" t="e">
        <f t="shared" si="6"/>
        <v>#DIV/0!</v>
      </c>
      <c r="AH28" s="46"/>
      <c r="AI28" s="47"/>
      <c r="AJ28" s="45" t="e">
        <f t="shared" si="7"/>
        <v>#DIV/0!</v>
      </c>
      <c r="AK28" s="46"/>
      <c r="AL28" s="47"/>
      <c r="AM28" s="45" t="e">
        <f t="shared" si="8"/>
        <v>#DIV/0!</v>
      </c>
      <c r="AN28" s="46"/>
      <c r="AO28" s="47"/>
      <c r="AP28" s="45" t="e">
        <f t="shared" si="9"/>
        <v>#DIV/0!</v>
      </c>
      <c r="AQ28" s="46">
        <f t="shared" si="10"/>
        <v>1141570</v>
      </c>
      <c r="AR28" s="46"/>
      <c r="AS28" s="47">
        <f t="shared" si="11"/>
        <v>1100000</v>
      </c>
      <c r="AT28" s="45">
        <f t="shared" si="12"/>
        <v>1.037790909090909</v>
      </c>
      <c r="AU28" s="50">
        <f>AQ28/2</f>
        <v>570785</v>
      </c>
    </row>
    <row r="29" spans="1:47" ht="24.95" customHeight="1">
      <c r="A29" s="40"/>
      <c r="B29" s="57" t="s">
        <v>28</v>
      </c>
      <c r="C29" s="58"/>
      <c r="D29" s="59"/>
      <c r="E29" s="60">
        <f>SUM(E8:E28)</f>
        <v>4548810</v>
      </c>
      <c r="F29" s="61">
        <f>SUM(F8:F28)</f>
        <v>9950000</v>
      </c>
      <c r="G29" s="62">
        <f>E29/F29</f>
        <v>0.4571668341708543</v>
      </c>
      <c r="H29" s="60">
        <f>SUM(H8:H28)</f>
        <v>6006315</v>
      </c>
      <c r="I29" s="60"/>
      <c r="J29" s="60"/>
      <c r="K29" s="61">
        <f>SUM(K8:K28)</f>
        <v>10150000</v>
      </c>
      <c r="L29" s="62">
        <f>H29/K29</f>
        <v>0.59175517241379305</v>
      </c>
      <c r="M29" s="60">
        <f>SUM(M8:M28)</f>
        <v>0</v>
      </c>
      <c r="N29" s="60">
        <f>SUM(N8:N28)</f>
        <v>0</v>
      </c>
      <c r="O29" s="62" t="e">
        <f>M29/N29</f>
        <v>#DIV/0!</v>
      </c>
      <c r="P29" s="60">
        <f>SUM(P8:P28)</f>
        <v>0</v>
      </c>
      <c r="Q29" s="60">
        <f>SUM(Q8:Q28)</f>
        <v>0</v>
      </c>
      <c r="R29" s="62" t="e">
        <f>P29/Q29</f>
        <v>#DIV/0!</v>
      </c>
      <c r="S29" s="60">
        <f>SUM(S8:S28)</f>
        <v>0</v>
      </c>
      <c r="T29" s="60">
        <f>SUM(T8:T28)</f>
        <v>0</v>
      </c>
      <c r="U29" s="62" t="e">
        <f>S29/T29</f>
        <v>#DIV/0!</v>
      </c>
      <c r="V29" s="60">
        <f>SUM(V8:V28)</f>
        <v>0</v>
      </c>
      <c r="W29" s="60">
        <f>SUM(W8:W28)</f>
        <v>0</v>
      </c>
      <c r="X29" s="62" t="e">
        <f>V29/W29</f>
        <v>#DIV/0!</v>
      </c>
      <c r="Y29" s="60">
        <f>SUM(Y8:Y28)</f>
        <v>0</v>
      </c>
      <c r="Z29" s="60">
        <f>SUM(Z8:Z28)</f>
        <v>0</v>
      </c>
      <c r="AA29" s="62" t="e">
        <f>Y29/Z29</f>
        <v>#DIV/0!</v>
      </c>
      <c r="AB29" s="60">
        <f>SUM(AB8:AB28)</f>
        <v>0</v>
      </c>
      <c r="AC29" s="60">
        <f>SUM(AC8:AC28)</f>
        <v>0</v>
      </c>
      <c r="AD29" s="62" t="e">
        <f>AB29/AC29</f>
        <v>#DIV/0!</v>
      </c>
      <c r="AE29" s="60">
        <f>SUM(AE8:AE28)</f>
        <v>0</v>
      </c>
      <c r="AF29" s="60">
        <f>SUM(AF8:AF28)</f>
        <v>0</v>
      </c>
      <c r="AG29" s="62" t="e">
        <f>AE29/AF29</f>
        <v>#DIV/0!</v>
      </c>
      <c r="AH29" s="60">
        <f>SUM(AH8:AH28)</f>
        <v>0</v>
      </c>
      <c r="AI29" s="60">
        <f>SUM(AI8:AI28)</f>
        <v>0</v>
      </c>
      <c r="AJ29" s="62" t="e">
        <f>AH29/AI29</f>
        <v>#DIV/0!</v>
      </c>
      <c r="AK29" s="60">
        <f>SUM(AK8:AK28)</f>
        <v>0</v>
      </c>
      <c r="AL29" s="60">
        <f>SUM(AL8:AL28)</f>
        <v>0</v>
      </c>
      <c r="AM29" s="62" t="e">
        <f>AK29/AL29</f>
        <v>#DIV/0!</v>
      </c>
      <c r="AN29" s="60">
        <f>SUM(AN8:AN28)</f>
        <v>0</v>
      </c>
      <c r="AO29" s="60">
        <f>SUM(AO8:AO28)</f>
        <v>0</v>
      </c>
      <c r="AP29" s="62" t="e">
        <f>AN29/AO29</f>
        <v>#DIV/0!</v>
      </c>
      <c r="AQ29" s="60">
        <f t="shared" si="10"/>
        <v>10555125</v>
      </c>
      <c r="AR29" s="60"/>
      <c r="AS29" s="61">
        <f t="shared" si="11"/>
        <v>20100000</v>
      </c>
      <c r="AT29" s="62">
        <f>AQ29/AS29</f>
        <v>0.52513059701492537</v>
      </c>
      <c r="AU29" s="60">
        <f>AQ29/2</f>
        <v>5277562.5</v>
      </c>
    </row>
    <row r="31" spans="1:47">
      <c r="E31" s="81"/>
      <c r="F31" s="81"/>
    </row>
    <row r="32" spans="1:47" ht="20.100000000000001" customHeight="1">
      <c r="B32" s="63" t="s">
        <v>29</v>
      </c>
      <c r="D32" s="256" t="s">
        <v>30</v>
      </c>
      <c r="E32" s="256"/>
      <c r="AS32" s="256" t="s">
        <v>30</v>
      </c>
      <c r="AT32" s="256"/>
    </row>
    <row r="33" spans="2:47">
      <c r="B33" s="63"/>
      <c r="D33" s="66"/>
      <c r="E33" s="67"/>
      <c r="AS33" s="68"/>
      <c r="AT33" s="69"/>
    </row>
    <row r="34" spans="2:47" ht="20.100000000000001" customHeight="1">
      <c r="B34" s="70" t="s">
        <v>103</v>
      </c>
      <c r="D34" s="76" t="s">
        <v>31</v>
      </c>
      <c r="E34" s="72"/>
      <c r="AS34" s="250" t="s">
        <v>32</v>
      </c>
      <c r="AT34" s="250"/>
      <c r="AU34" s="250"/>
    </row>
    <row r="35" spans="2:47" ht="20.100000000000001" customHeight="1">
      <c r="B35" s="73" t="s">
        <v>101</v>
      </c>
      <c r="D35" s="75" t="s">
        <v>33</v>
      </c>
      <c r="E35" s="75"/>
      <c r="AS35" s="255" t="s">
        <v>34</v>
      </c>
      <c r="AT35" s="255"/>
      <c r="AU35" s="255"/>
    </row>
  </sheetData>
  <mergeCells count="24">
    <mergeCell ref="AQ2:AS2"/>
    <mergeCell ref="AQ3:AT3"/>
    <mergeCell ref="B4:C4"/>
    <mergeCell ref="B5:B7"/>
    <mergeCell ref="C5:C7"/>
    <mergeCell ref="D5:D7"/>
    <mergeCell ref="E5:G6"/>
    <mergeCell ref="H5:L6"/>
    <mergeCell ref="M5:O6"/>
    <mergeCell ref="P5:R6"/>
    <mergeCell ref="D32:E32"/>
    <mergeCell ref="AS32:AT32"/>
    <mergeCell ref="S5:U6"/>
    <mergeCell ref="V5:X6"/>
    <mergeCell ref="Y5:AA6"/>
    <mergeCell ref="AB5:AD6"/>
    <mergeCell ref="AE5:AG6"/>
    <mergeCell ref="AH5:AJ6"/>
    <mergeCell ref="AS34:AU34"/>
    <mergeCell ref="AS35:AU35"/>
    <mergeCell ref="AK5:AM6"/>
    <mergeCell ref="AN5:AP6"/>
    <mergeCell ref="AQ5:AT6"/>
    <mergeCell ref="AU5:AU7"/>
  </mergeCells>
  <pageMargins left="0.75" right="0.19685039370078741" top="0.8" bottom="0.23622047244094491" header="0.35433070866141736" footer="0.19685039370078741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7"/>
  </sheetPr>
  <dimension ref="A1:BC52"/>
  <sheetViews>
    <sheetView view="pageBreakPreview" topLeftCell="A22" zoomScale="55" zoomScaleNormal="70" zoomScaleSheetLayoutView="55" workbookViewId="0">
      <selection activeCell="AS42" sqref="AS42"/>
    </sheetView>
  </sheetViews>
  <sheetFormatPr defaultColWidth="46.85546875" defaultRowHeight="16.5"/>
  <cols>
    <col min="1" max="1" width="5.7109375" style="74" customWidth="1"/>
    <col min="2" max="2" width="58.85546875" style="52" customWidth="1"/>
    <col min="3" max="3" width="43.42578125" style="52" bestFit="1" customWidth="1"/>
    <col min="4" max="4" width="38.5703125" style="52" bestFit="1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3.7109375" style="52" hidden="1" customWidth="1"/>
    <col min="11" max="11" width="23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4.28515625" style="52" bestFit="1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10.7109375" style="52" customWidth="1"/>
    <col min="47" max="47" width="25.7109375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27.75" customHeight="1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239"/>
      <c r="AR2" s="239"/>
      <c r="AS2" s="239"/>
      <c r="AT2" s="5"/>
      <c r="AU2" s="5"/>
      <c r="AV2" s="8"/>
      <c r="AW2" s="9"/>
      <c r="AX2" s="9"/>
      <c r="BC2" s="11"/>
    </row>
    <row r="3" spans="1:55" s="10" customFormat="1" ht="36" customHeight="1">
      <c r="A3" s="1"/>
      <c r="B3" s="13" t="s">
        <v>177</v>
      </c>
      <c r="C3" s="3"/>
      <c r="D3" s="4"/>
      <c r="E3" s="5"/>
      <c r="F3" s="5"/>
      <c r="G3" s="6"/>
      <c r="H3" s="7"/>
      <c r="I3" s="141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257"/>
      <c r="AR3" s="257"/>
      <c r="AS3" s="257"/>
      <c r="AT3" s="257"/>
      <c r="AU3" s="5"/>
      <c r="AV3" s="8"/>
      <c r="AW3" s="9"/>
      <c r="AX3" s="9"/>
      <c r="BC3" s="11"/>
    </row>
    <row r="4" spans="1:55" s="23" customFormat="1" ht="30" customHeight="1" thickBot="1">
      <c r="A4" s="14"/>
      <c r="B4" s="258"/>
      <c r="C4" s="258"/>
      <c r="D4" s="15"/>
      <c r="E4" s="16"/>
      <c r="F4" s="16"/>
      <c r="G4" s="17"/>
      <c r="H4" s="18"/>
      <c r="I4" s="143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5"/>
      <c r="R5" s="245"/>
      <c r="S5" s="244" t="s">
        <v>9</v>
      </c>
      <c r="T5" s="245"/>
      <c r="U5" s="245"/>
      <c r="V5" s="244" t="s">
        <v>10</v>
      </c>
      <c r="W5" s="245"/>
      <c r="X5" s="245"/>
      <c r="Y5" s="244" t="s">
        <v>11</v>
      </c>
      <c r="Z5" s="245"/>
      <c r="AA5" s="245"/>
      <c r="AB5" s="244" t="s">
        <v>12</v>
      </c>
      <c r="AC5" s="245"/>
      <c r="AD5" s="245"/>
      <c r="AE5" s="244" t="s">
        <v>13</v>
      </c>
      <c r="AF5" s="245"/>
      <c r="AG5" s="245"/>
      <c r="AH5" s="244" t="s">
        <v>14</v>
      </c>
      <c r="AI5" s="245"/>
      <c r="AJ5" s="245"/>
      <c r="AK5" s="244" t="s">
        <v>15</v>
      </c>
      <c r="AL5" s="245"/>
      <c r="AM5" s="245"/>
      <c r="AN5" s="244" t="s">
        <v>16</v>
      </c>
      <c r="AO5" s="245"/>
      <c r="AP5" s="245"/>
      <c r="AQ5" s="251" t="s">
        <v>17</v>
      </c>
      <c r="AR5" s="251"/>
      <c r="AS5" s="252"/>
      <c r="AT5" s="252"/>
      <c r="AU5" s="253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52"/>
      <c r="AR6" s="252"/>
      <c r="AS6" s="252"/>
      <c r="AT6" s="252"/>
      <c r="AU6" s="254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254"/>
      <c r="AV7" s="37" t="s">
        <v>26</v>
      </c>
      <c r="AW7" s="38" t="s">
        <v>27</v>
      </c>
      <c r="AX7" s="39" t="s">
        <v>24</v>
      </c>
      <c r="BC7" s="24"/>
    </row>
    <row r="8" spans="1:55" ht="21.75">
      <c r="A8" s="144">
        <v>1</v>
      </c>
      <c r="B8" s="145" t="s">
        <v>70</v>
      </c>
      <c r="C8" s="146" t="s">
        <v>104</v>
      </c>
      <c r="D8" s="147" t="s">
        <v>137</v>
      </c>
      <c r="E8" s="148">
        <v>846165</v>
      </c>
      <c r="F8" s="148">
        <v>846165</v>
      </c>
      <c r="G8" s="149">
        <v>600000</v>
      </c>
      <c r="H8" s="150">
        <f>E8/G8</f>
        <v>1.4102749999999999</v>
      </c>
      <c r="I8" s="148">
        <v>1147825</v>
      </c>
      <c r="J8" s="148">
        <v>1147825</v>
      </c>
      <c r="K8" s="151">
        <v>600000</v>
      </c>
      <c r="L8" s="150">
        <v>1.9130416666666668</v>
      </c>
      <c r="M8" s="176">
        <v>934740</v>
      </c>
      <c r="N8" s="177">
        <v>700000</v>
      </c>
      <c r="O8" s="153">
        <v>1.34</v>
      </c>
      <c r="P8" s="148"/>
      <c r="Q8" s="152"/>
      <c r="R8" s="153" t="e">
        <f>P8/Q8</f>
        <v>#DIV/0!</v>
      </c>
      <c r="S8" s="148"/>
      <c r="T8" s="152"/>
      <c r="U8" s="153" t="e">
        <f>S8/T8</f>
        <v>#DIV/0!</v>
      </c>
      <c r="V8" s="148"/>
      <c r="W8" s="151"/>
      <c r="X8" s="150" t="e">
        <f>V8/W8</f>
        <v>#DIV/0!</v>
      </c>
      <c r="Y8" s="154"/>
      <c r="Z8" s="151"/>
      <c r="AA8" s="150" t="e">
        <f>Y8/Z8</f>
        <v>#DIV/0!</v>
      </c>
      <c r="AB8" s="154"/>
      <c r="AC8" s="151"/>
      <c r="AD8" s="150" t="e">
        <f>AB8/AC8</f>
        <v>#DIV/0!</v>
      </c>
      <c r="AE8" s="154"/>
      <c r="AF8" s="151"/>
      <c r="AG8" s="150" t="e">
        <f>AE8/AF8</f>
        <v>#DIV/0!</v>
      </c>
      <c r="AH8" s="154"/>
      <c r="AI8" s="151"/>
      <c r="AJ8" s="150" t="e">
        <f>AH8/AI8</f>
        <v>#DIV/0!</v>
      </c>
      <c r="AK8" s="154"/>
      <c r="AL8" s="151"/>
      <c r="AM8" s="150" t="e">
        <f>AK8/AL8</f>
        <v>#DIV/0!</v>
      </c>
      <c r="AN8" s="154"/>
      <c r="AO8" s="151"/>
      <c r="AP8" s="150" t="e">
        <f>AN8/AO8</f>
        <v>#DIV/0!</v>
      </c>
      <c r="AQ8" s="154">
        <f>E8+I8+M8</f>
        <v>2928730</v>
      </c>
      <c r="AR8" s="154">
        <f>F8+J8</f>
        <v>1993990</v>
      </c>
      <c r="AS8" s="151">
        <f>G8+K8+N8</f>
        <v>1900000</v>
      </c>
      <c r="AT8" s="150">
        <f>AQ8/AS8</f>
        <v>1.5414368421052631</v>
      </c>
      <c r="AU8" s="155">
        <f>AQ8/3</f>
        <v>976243.33333333337</v>
      </c>
    </row>
    <row r="9" spans="1:55" ht="21.75">
      <c r="A9" s="144">
        <v>2</v>
      </c>
      <c r="B9" s="145" t="s">
        <v>71</v>
      </c>
      <c r="C9" s="146" t="s">
        <v>105</v>
      </c>
      <c r="D9" s="147">
        <v>44242</v>
      </c>
      <c r="E9" s="154">
        <v>62990</v>
      </c>
      <c r="F9" s="154">
        <v>62990</v>
      </c>
      <c r="G9" s="149">
        <v>500000</v>
      </c>
      <c r="H9" s="150">
        <f t="shared" ref="H9:H44" si="0">E9/G9</f>
        <v>0.12598000000000001</v>
      </c>
      <c r="I9" s="148">
        <v>29995</v>
      </c>
      <c r="J9" s="148">
        <v>29995</v>
      </c>
      <c r="K9" s="151">
        <v>550000</v>
      </c>
      <c r="L9" s="150">
        <v>5.453636363636364E-2</v>
      </c>
      <c r="M9" s="176">
        <v>107690</v>
      </c>
      <c r="N9" s="177">
        <v>600000</v>
      </c>
      <c r="O9" s="153">
        <v>0.18</v>
      </c>
      <c r="P9" s="148"/>
      <c r="Q9" s="152"/>
      <c r="R9" s="153" t="e">
        <f t="shared" ref="R9:R44" si="1">P9/Q9</f>
        <v>#DIV/0!</v>
      </c>
      <c r="S9" s="148"/>
      <c r="T9" s="152"/>
      <c r="U9" s="153" t="e">
        <f t="shared" ref="U9:U44" si="2">S9/T9</f>
        <v>#DIV/0!</v>
      </c>
      <c r="V9" s="148"/>
      <c r="W9" s="151"/>
      <c r="X9" s="150" t="e">
        <f t="shared" ref="X9:X44" si="3">V9/W9</f>
        <v>#DIV/0!</v>
      </c>
      <c r="Y9" s="154"/>
      <c r="Z9" s="151"/>
      <c r="AA9" s="150" t="e">
        <f t="shared" ref="AA9:AA44" si="4">Y9/Z9</f>
        <v>#DIV/0!</v>
      </c>
      <c r="AB9" s="154"/>
      <c r="AC9" s="151"/>
      <c r="AD9" s="150" t="e">
        <f t="shared" ref="AD9:AD44" si="5">AB9/AC9</f>
        <v>#DIV/0!</v>
      </c>
      <c r="AE9" s="154"/>
      <c r="AF9" s="151"/>
      <c r="AG9" s="150" t="e">
        <f t="shared" ref="AG9:AG44" si="6">AE9/AF9</f>
        <v>#DIV/0!</v>
      </c>
      <c r="AH9" s="154"/>
      <c r="AI9" s="151"/>
      <c r="AJ9" s="150" t="e">
        <f t="shared" ref="AJ9:AJ44" si="7">AH9/AI9</f>
        <v>#DIV/0!</v>
      </c>
      <c r="AK9" s="154"/>
      <c r="AL9" s="151"/>
      <c r="AM9" s="150" t="e">
        <f t="shared" ref="AM9:AM44" si="8">AK9/AL9</f>
        <v>#DIV/0!</v>
      </c>
      <c r="AN9" s="154"/>
      <c r="AO9" s="151"/>
      <c r="AP9" s="150" t="e">
        <f t="shared" ref="AP9:AP44" si="9">AN9/AO9</f>
        <v>#DIV/0!</v>
      </c>
      <c r="AQ9" s="154">
        <f t="shared" ref="AQ9:AQ45" si="10">E9+I9+M9</f>
        <v>200675</v>
      </c>
      <c r="AR9" s="154">
        <f t="shared" ref="AR9:AR44" si="11">F9+J9</f>
        <v>92985</v>
      </c>
      <c r="AS9" s="151">
        <f t="shared" ref="AS9:AS45" si="12">G9+K9+N9</f>
        <v>1650000</v>
      </c>
      <c r="AT9" s="150">
        <f t="shared" ref="AT9:AT44" si="13">AQ9/AS9</f>
        <v>0.12162121212121212</v>
      </c>
      <c r="AU9" s="155">
        <f t="shared" ref="AU9:AU32" si="14">AQ9/3</f>
        <v>66891.666666666672</v>
      </c>
    </row>
    <row r="10" spans="1:55" ht="21.75">
      <c r="A10" s="144">
        <v>3</v>
      </c>
      <c r="B10" s="145" t="s">
        <v>72</v>
      </c>
      <c r="C10" s="146" t="s">
        <v>106</v>
      </c>
      <c r="D10" s="147">
        <v>44344</v>
      </c>
      <c r="E10" s="154">
        <v>362430</v>
      </c>
      <c r="F10" s="154">
        <v>362430</v>
      </c>
      <c r="G10" s="149">
        <v>600000</v>
      </c>
      <c r="H10" s="150">
        <f t="shared" si="0"/>
        <v>0.60404999999999998</v>
      </c>
      <c r="I10" s="148">
        <v>863230</v>
      </c>
      <c r="J10" s="148">
        <v>863230</v>
      </c>
      <c r="K10" s="151">
        <v>600000</v>
      </c>
      <c r="L10" s="150">
        <v>1.4387166666666666</v>
      </c>
      <c r="M10" s="176">
        <v>611210</v>
      </c>
      <c r="N10" s="177">
        <v>600000</v>
      </c>
      <c r="O10" s="153">
        <v>1.02</v>
      </c>
      <c r="P10" s="148"/>
      <c r="Q10" s="152"/>
      <c r="R10" s="153" t="e">
        <f t="shared" si="1"/>
        <v>#DIV/0!</v>
      </c>
      <c r="S10" s="148"/>
      <c r="T10" s="152"/>
      <c r="U10" s="153" t="e">
        <f t="shared" si="2"/>
        <v>#DIV/0!</v>
      </c>
      <c r="V10" s="148"/>
      <c r="W10" s="151"/>
      <c r="X10" s="150" t="e">
        <f t="shared" si="3"/>
        <v>#DIV/0!</v>
      </c>
      <c r="Y10" s="154"/>
      <c r="Z10" s="151"/>
      <c r="AA10" s="150" t="e">
        <f t="shared" si="4"/>
        <v>#DIV/0!</v>
      </c>
      <c r="AB10" s="154"/>
      <c r="AC10" s="151"/>
      <c r="AD10" s="150" t="e">
        <f t="shared" si="5"/>
        <v>#DIV/0!</v>
      </c>
      <c r="AE10" s="154"/>
      <c r="AF10" s="151"/>
      <c r="AG10" s="150" t="e">
        <f t="shared" si="6"/>
        <v>#DIV/0!</v>
      </c>
      <c r="AH10" s="154"/>
      <c r="AI10" s="151"/>
      <c r="AJ10" s="150" t="e">
        <f t="shared" si="7"/>
        <v>#DIV/0!</v>
      </c>
      <c r="AK10" s="154"/>
      <c r="AL10" s="151"/>
      <c r="AM10" s="150" t="e">
        <f t="shared" si="8"/>
        <v>#DIV/0!</v>
      </c>
      <c r="AN10" s="154"/>
      <c r="AO10" s="151"/>
      <c r="AP10" s="150" t="e">
        <f t="shared" si="9"/>
        <v>#DIV/0!</v>
      </c>
      <c r="AQ10" s="154">
        <f t="shared" si="10"/>
        <v>1836870</v>
      </c>
      <c r="AR10" s="154">
        <f t="shared" si="11"/>
        <v>1225660</v>
      </c>
      <c r="AS10" s="151">
        <f t="shared" si="12"/>
        <v>1800000</v>
      </c>
      <c r="AT10" s="150">
        <f t="shared" si="13"/>
        <v>1.0204833333333334</v>
      </c>
      <c r="AU10" s="155">
        <f t="shared" si="14"/>
        <v>612290</v>
      </c>
    </row>
    <row r="11" spans="1:55" ht="21.75">
      <c r="A11" s="144">
        <v>4</v>
      </c>
      <c r="B11" s="145" t="s">
        <v>73</v>
      </c>
      <c r="C11" s="146" t="s">
        <v>107</v>
      </c>
      <c r="D11" s="147">
        <v>45251</v>
      </c>
      <c r="E11" s="154">
        <v>980545</v>
      </c>
      <c r="F11" s="154">
        <v>980545</v>
      </c>
      <c r="G11" s="149">
        <v>750000</v>
      </c>
      <c r="H11" s="150">
        <f t="shared" si="0"/>
        <v>1.3073933333333334</v>
      </c>
      <c r="I11" s="148">
        <v>980045</v>
      </c>
      <c r="J11" s="148">
        <v>980045</v>
      </c>
      <c r="K11" s="151">
        <v>750000</v>
      </c>
      <c r="L11" s="150">
        <v>1.3067266666666666</v>
      </c>
      <c r="M11" s="176">
        <v>1102310</v>
      </c>
      <c r="N11" s="177">
        <v>800000</v>
      </c>
      <c r="O11" s="153">
        <v>1.38</v>
      </c>
      <c r="P11" s="148"/>
      <c r="Q11" s="152"/>
      <c r="R11" s="153" t="e">
        <f t="shared" si="1"/>
        <v>#DIV/0!</v>
      </c>
      <c r="S11" s="148"/>
      <c r="T11" s="152"/>
      <c r="U11" s="153" t="e">
        <f t="shared" si="2"/>
        <v>#DIV/0!</v>
      </c>
      <c r="V11" s="148"/>
      <c r="W11" s="151"/>
      <c r="X11" s="150" t="e">
        <f t="shared" si="3"/>
        <v>#DIV/0!</v>
      </c>
      <c r="Y11" s="154"/>
      <c r="Z11" s="151"/>
      <c r="AA11" s="150" t="e">
        <f t="shared" si="4"/>
        <v>#DIV/0!</v>
      </c>
      <c r="AB11" s="154"/>
      <c r="AC11" s="151"/>
      <c r="AD11" s="150" t="e">
        <f t="shared" si="5"/>
        <v>#DIV/0!</v>
      </c>
      <c r="AE11" s="154"/>
      <c r="AF11" s="151"/>
      <c r="AG11" s="150" t="e">
        <f t="shared" si="6"/>
        <v>#DIV/0!</v>
      </c>
      <c r="AH11" s="154"/>
      <c r="AI11" s="151"/>
      <c r="AJ11" s="150" t="e">
        <f t="shared" si="7"/>
        <v>#DIV/0!</v>
      </c>
      <c r="AK11" s="154"/>
      <c r="AL11" s="151"/>
      <c r="AM11" s="150" t="e">
        <f t="shared" si="8"/>
        <v>#DIV/0!</v>
      </c>
      <c r="AN11" s="154"/>
      <c r="AO11" s="151"/>
      <c r="AP11" s="150" t="e">
        <f t="shared" si="9"/>
        <v>#DIV/0!</v>
      </c>
      <c r="AQ11" s="154">
        <f t="shared" si="10"/>
        <v>3062900</v>
      </c>
      <c r="AR11" s="154">
        <f t="shared" si="11"/>
        <v>1960590</v>
      </c>
      <c r="AS11" s="151">
        <f t="shared" si="12"/>
        <v>2300000</v>
      </c>
      <c r="AT11" s="150">
        <f t="shared" si="13"/>
        <v>1.3316956521739129</v>
      </c>
      <c r="AU11" s="155">
        <f t="shared" si="14"/>
        <v>1020966.6666666666</v>
      </c>
    </row>
    <row r="12" spans="1:55" ht="21.75">
      <c r="A12" s="144">
        <v>5</v>
      </c>
      <c r="B12" s="145" t="s">
        <v>74</v>
      </c>
      <c r="C12" s="146" t="s">
        <v>109</v>
      </c>
      <c r="D12" s="147">
        <v>45187</v>
      </c>
      <c r="E12" s="154">
        <v>254080</v>
      </c>
      <c r="F12" s="154">
        <v>254080</v>
      </c>
      <c r="G12" s="149">
        <v>550000</v>
      </c>
      <c r="H12" s="150">
        <f t="shared" si="0"/>
        <v>0.46196363636363635</v>
      </c>
      <c r="I12" s="148">
        <v>303050</v>
      </c>
      <c r="J12" s="148">
        <v>303050</v>
      </c>
      <c r="K12" s="151">
        <v>550000</v>
      </c>
      <c r="L12" s="150">
        <v>0.55100000000000005</v>
      </c>
      <c r="M12" s="176">
        <v>796370</v>
      </c>
      <c r="N12" s="177">
        <v>550000</v>
      </c>
      <c r="O12" s="153">
        <v>1.45</v>
      </c>
      <c r="P12" s="148"/>
      <c r="Q12" s="152"/>
      <c r="R12" s="153" t="e">
        <f t="shared" si="1"/>
        <v>#DIV/0!</v>
      </c>
      <c r="S12" s="148"/>
      <c r="T12" s="152"/>
      <c r="U12" s="153" t="e">
        <f t="shared" si="2"/>
        <v>#DIV/0!</v>
      </c>
      <c r="V12" s="148"/>
      <c r="W12" s="151"/>
      <c r="X12" s="150" t="e">
        <f t="shared" si="3"/>
        <v>#DIV/0!</v>
      </c>
      <c r="Y12" s="154"/>
      <c r="Z12" s="151"/>
      <c r="AA12" s="150" t="e">
        <f t="shared" si="4"/>
        <v>#DIV/0!</v>
      </c>
      <c r="AB12" s="154"/>
      <c r="AC12" s="151"/>
      <c r="AD12" s="150" t="e">
        <f t="shared" si="5"/>
        <v>#DIV/0!</v>
      </c>
      <c r="AE12" s="154"/>
      <c r="AF12" s="151"/>
      <c r="AG12" s="150" t="e">
        <f t="shared" si="6"/>
        <v>#DIV/0!</v>
      </c>
      <c r="AH12" s="154"/>
      <c r="AI12" s="151"/>
      <c r="AJ12" s="150" t="e">
        <f t="shared" si="7"/>
        <v>#DIV/0!</v>
      </c>
      <c r="AK12" s="154"/>
      <c r="AL12" s="151"/>
      <c r="AM12" s="150" t="e">
        <f t="shared" si="8"/>
        <v>#DIV/0!</v>
      </c>
      <c r="AN12" s="154"/>
      <c r="AO12" s="151"/>
      <c r="AP12" s="150" t="e">
        <f t="shared" si="9"/>
        <v>#DIV/0!</v>
      </c>
      <c r="AQ12" s="154">
        <f t="shared" si="10"/>
        <v>1353500</v>
      </c>
      <c r="AR12" s="154">
        <f t="shared" si="11"/>
        <v>557130</v>
      </c>
      <c r="AS12" s="151">
        <f t="shared" si="12"/>
        <v>1650000</v>
      </c>
      <c r="AT12" s="150">
        <f t="shared" si="13"/>
        <v>0.82030303030303031</v>
      </c>
      <c r="AU12" s="155">
        <f t="shared" si="14"/>
        <v>451166.66666666669</v>
      </c>
    </row>
    <row r="13" spans="1:55" s="94" customFormat="1" ht="21.75" hidden="1">
      <c r="A13" s="164">
        <v>6</v>
      </c>
      <c r="B13" s="156" t="s">
        <v>75</v>
      </c>
      <c r="C13" s="157" t="s">
        <v>110</v>
      </c>
      <c r="D13" s="158">
        <v>45355</v>
      </c>
      <c r="E13" s="159">
        <v>189970</v>
      </c>
      <c r="F13" s="159">
        <v>189970</v>
      </c>
      <c r="G13" s="160">
        <v>550000</v>
      </c>
      <c r="H13" s="161">
        <f t="shared" si="0"/>
        <v>0.34539999999999998</v>
      </c>
      <c r="I13" s="159">
        <v>0</v>
      </c>
      <c r="J13" s="159">
        <v>0</v>
      </c>
      <c r="K13" s="162">
        <v>0</v>
      </c>
      <c r="L13" s="161">
        <v>0</v>
      </c>
      <c r="M13" s="159"/>
      <c r="N13" s="159"/>
      <c r="O13" s="161"/>
      <c r="P13" s="159"/>
      <c r="Q13" s="159"/>
      <c r="R13" s="161" t="e">
        <f t="shared" si="1"/>
        <v>#DIV/0!</v>
      </c>
      <c r="S13" s="159"/>
      <c r="T13" s="159"/>
      <c r="U13" s="161" t="e">
        <f t="shared" si="2"/>
        <v>#DIV/0!</v>
      </c>
      <c r="V13" s="159"/>
      <c r="W13" s="159"/>
      <c r="X13" s="161" t="e">
        <f t="shared" si="3"/>
        <v>#DIV/0!</v>
      </c>
      <c r="Y13" s="159"/>
      <c r="Z13" s="159"/>
      <c r="AA13" s="161" t="e">
        <f t="shared" si="4"/>
        <v>#DIV/0!</v>
      </c>
      <c r="AB13" s="159"/>
      <c r="AC13" s="159"/>
      <c r="AD13" s="161" t="e">
        <f t="shared" si="5"/>
        <v>#DIV/0!</v>
      </c>
      <c r="AE13" s="159"/>
      <c r="AF13" s="159"/>
      <c r="AG13" s="161" t="e">
        <f t="shared" si="6"/>
        <v>#DIV/0!</v>
      </c>
      <c r="AH13" s="159"/>
      <c r="AI13" s="159"/>
      <c r="AJ13" s="161" t="e">
        <f t="shared" si="7"/>
        <v>#DIV/0!</v>
      </c>
      <c r="AK13" s="159"/>
      <c r="AL13" s="159"/>
      <c r="AM13" s="161" t="e">
        <f t="shared" si="8"/>
        <v>#DIV/0!</v>
      </c>
      <c r="AN13" s="159"/>
      <c r="AO13" s="159"/>
      <c r="AP13" s="161" t="e">
        <f t="shared" si="9"/>
        <v>#DIV/0!</v>
      </c>
      <c r="AQ13" s="154">
        <f t="shared" si="10"/>
        <v>189970</v>
      </c>
      <c r="AR13" s="154">
        <f t="shared" si="11"/>
        <v>189970</v>
      </c>
      <c r="AS13" s="151">
        <f t="shared" si="12"/>
        <v>550000</v>
      </c>
      <c r="AT13" s="153">
        <f t="shared" si="13"/>
        <v>0.34539999999999998</v>
      </c>
      <c r="AU13" s="155">
        <f t="shared" si="14"/>
        <v>63323.333333333336</v>
      </c>
    </row>
    <row r="14" spans="1:55" s="200" customFormat="1" ht="21.75" hidden="1">
      <c r="A14" s="201">
        <v>7</v>
      </c>
      <c r="B14" s="156" t="s">
        <v>76</v>
      </c>
      <c r="C14" s="157" t="s">
        <v>111</v>
      </c>
      <c r="D14" s="158">
        <v>45559</v>
      </c>
      <c r="E14" s="196">
        <v>10695</v>
      </c>
      <c r="F14" s="196">
        <v>10695</v>
      </c>
      <c r="G14" s="197">
        <v>550000</v>
      </c>
      <c r="H14" s="198">
        <f t="shared" si="0"/>
        <v>1.9445454545454547E-2</v>
      </c>
      <c r="I14" s="196">
        <v>58990</v>
      </c>
      <c r="J14" s="196">
        <v>58990</v>
      </c>
      <c r="K14" s="159">
        <v>550000</v>
      </c>
      <c r="L14" s="198">
        <v>0.10725454545454545</v>
      </c>
      <c r="M14" s="159"/>
      <c r="N14" s="159"/>
      <c r="O14" s="161"/>
      <c r="P14" s="159"/>
      <c r="Q14" s="159"/>
      <c r="R14" s="161" t="e">
        <f t="shared" si="1"/>
        <v>#DIV/0!</v>
      </c>
      <c r="S14" s="159"/>
      <c r="T14" s="159"/>
      <c r="U14" s="161" t="e">
        <f t="shared" si="2"/>
        <v>#DIV/0!</v>
      </c>
      <c r="V14" s="159"/>
      <c r="W14" s="196"/>
      <c r="X14" s="198" t="e">
        <f t="shared" si="3"/>
        <v>#DIV/0!</v>
      </c>
      <c r="Y14" s="196"/>
      <c r="Z14" s="196"/>
      <c r="AA14" s="198" t="e">
        <f t="shared" si="4"/>
        <v>#DIV/0!</v>
      </c>
      <c r="AB14" s="196"/>
      <c r="AC14" s="196"/>
      <c r="AD14" s="198" t="e">
        <f t="shared" si="5"/>
        <v>#DIV/0!</v>
      </c>
      <c r="AE14" s="196"/>
      <c r="AF14" s="196"/>
      <c r="AG14" s="198" t="e">
        <f t="shared" si="6"/>
        <v>#DIV/0!</v>
      </c>
      <c r="AH14" s="196"/>
      <c r="AI14" s="196"/>
      <c r="AJ14" s="198" t="e">
        <f t="shared" si="7"/>
        <v>#DIV/0!</v>
      </c>
      <c r="AK14" s="196"/>
      <c r="AL14" s="196"/>
      <c r="AM14" s="198" t="e">
        <f t="shared" si="8"/>
        <v>#DIV/0!</v>
      </c>
      <c r="AN14" s="196"/>
      <c r="AO14" s="196"/>
      <c r="AP14" s="198" t="e">
        <f t="shared" si="9"/>
        <v>#DIV/0!</v>
      </c>
      <c r="AQ14" s="196">
        <f t="shared" si="10"/>
        <v>69685</v>
      </c>
      <c r="AR14" s="196">
        <f t="shared" si="11"/>
        <v>69685</v>
      </c>
      <c r="AS14" s="196">
        <f t="shared" si="12"/>
        <v>1100000</v>
      </c>
      <c r="AT14" s="198">
        <f t="shared" si="13"/>
        <v>6.3350000000000004E-2</v>
      </c>
      <c r="AU14" s="199">
        <f t="shared" si="14"/>
        <v>23228.333333333332</v>
      </c>
    </row>
    <row r="15" spans="1:55" s="93" customFormat="1" ht="21.75" hidden="1">
      <c r="A15" s="164">
        <v>8</v>
      </c>
      <c r="B15" s="145" t="s">
        <v>258</v>
      </c>
      <c r="C15" s="146" t="s">
        <v>112</v>
      </c>
      <c r="D15" s="147">
        <v>45509</v>
      </c>
      <c r="E15" s="148">
        <v>43690</v>
      </c>
      <c r="F15" s="148">
        <v>43690</v>
      </c>
      <c r="G15" s="149">
        <v>500000</v>
      </c>
      <c r="H15" s="153">
        <f t="shared" si="0"/>
        <v>8.7379999999999999E-2</v>
      </c>
      <c r="I15" s="148">
        <v>0</v>
      </c>
      <c r="J15" s="148">
        <v>0</v>
      </c>
      <c r="K15" s="162">
        <v>0</v>
      </c>
      <c r="L15" s="153">
        <v>0</v>
      </c>
      <c r="M15" s="148"/>
      <c r="N15" s="152"/>
      <c r="O15" s="153"/>
      <c r="P15" s="148"/>
      <c r="Q15" s="152"/>
      <c r="R15" s="153" t="e">
        <f t="shared" si="1"/>
        <v>#DIV/0!</v>
      </c>
      <c r="S15" s="148"/>
      <c r="T15" s="152"/>
      <c r="U15" s="153" t="e">
        <f t="shared" si="2"/>
        <v>#DIV/0!</v>
      </c>
      <c r="V15" s="148"/>
      <c r="W15" s="152"/>
      <c r="X15" s="153" t="e">
        <f t="shared" si="3"/>
        <v>#DIV/0!</v>
      </c>
      <c r="Y15" s="148"/>
      <c r="Z15" s="152"/>
      <c r="AA15" s="153" t="e">
        <f t="shared" si="4"/>
        <v>#DIV/0!</v>
      </c>
      <c r="AB15" s="148"/>
      <c r="AC15" s="152"/>
      <c r="AD15" s="153" t="e">
        <f t="shared" si="5"/>
        <v>#DIV/0!</v>
      </c>
      <c r="AE15" s="148"/>
      <c r="AF15" s="152"/>
      <c r="AG15" s="153" t="e">
        <f t="shared" si="6"/>
        <v>#DIV/0!</v>
      </c>
      <c r="AH15" s="148"/>
      <c r="AI15" s="152"/>
      <c r="AJ15" s="153" t="e">
        <f t="shared" si="7"/>
        <v>#DIV/0!</v>
      </c>
      <c r="AK15" s="148"/>
      <c r="AL15" s="152"/>
      <c r="AM15" s="153" t="e">
        <f t="shared" si="8"/>
        <v>#DIV/0!</v>
      </c>
      <c r="AN15" s="148"/>
      <c r="AO15" s="152"/>
      <c r="AP15" s="153" t="e">
        <f t="shared" si="9"/>
        <v>#DIV/0!</v>
      </c>
      <c r="AQ15" s="154">
        <f t="shared" si="10"/>
        <v>43690</v>
      </c>
      <c r="AR15" s="154">
        <f t="shared" si="11"/>
        <v>43690</v>
      </c>
      <c r="AS15" s="151">
        <f t="shared" si="12"/>
        <v>500000</v>
      </c>
      <c r="AT15" s="153">
        <f t="shared" si="13"/>
        <v>8.7379999999999999E-2</v>
      </c>
      <c r="AU15" s="155">
        <f t="shared" si="14"/>
        <v>14563.333333333334</v>
      </c>
    </row>
    <row r="16" spans="1:55" s="93" customFormat="1" ht="21.75">
      <c r="A16" s="165">
        <v>6</v>
      </c>
      <c r="B16" s="145" t="s">
        <v>258</v>
      </c>
      <c r="C16" s="146" t="s">
        <v>259</v>
      </c>
      <c r="D16" s="147" t="s">
        <v>260</v>
      </c>
      <c r="E16" s="148">
        <v>0</v>
      </c>
      <c r="F16" s="148">
        <v>0</v>
      </c>
      <c r="G16" s="149">
        <v>0</v>
      </c>
      <c r="H16" s="153" t="e">
        <f t="shared" si="0"/>
        <v>#DIV/0!</v>
      </c>
      <c r="I16" s="148">
        <v>0</v>
      </c>
      <c r="J16" s="148">
        <v>0</v>
      </c>
      <c r="K16" s="152">
        <v>235714</v>
      </c>
      <c r="L16" s="153">
        <v>0</v>
      </c>
      <c r="M16" s="176">
        <v>376635</v>
      </c>
      <c r="N16" s="177">
        <v>550000</v>
      </c>
      <c r="O16" s="153">
        <v>0.68</v>
      </c>
      <c r="P16" s="148"/>
      <c r="Q16" s="152"/>
      <c r="R16" s="153"/>
      <c r="S16" s="148"/>
      <c r="T16" s="152"/>
      <c r="U16" s="153"/>
      <c r="V16" s="148"/>
      <c r="W16" s="152"/>
      <c r="X16" s="153"/>
      <c r="Y16" s="148"/>
      <c r="Z16" s="152"/>
      <c r="AA16" s="153"/>
      <c r="AB16" s="148"/>
      <c r="AC16" s="152"/>
      <c r="AD16" s="153"/>
      <c r="AE16" s="148"/>
      <c r="AF16" s="152"/>
      <c r="AG16" s="153"/>
      <c r="AH16" s="148"/>
      <c r="AI16" s="152"/>
      <c r="AJ16" s="153"/>
      <c r="AK16" s="148"/>
      <c r="AL16" s="152"/>
      <c r="AM16" s="153"/>
      <c r="AN16" s="148"/>
      <c r="AO16" s="152"/>
      <c r="AP16" s="153"/>
      <c r="AQ16" s="154">
        <f t="shared" si="10"/>
        <v>376635</v>
      </c>
      <c r="AR16" s="154">
        <f t="shared" si="11"/>
        <v>0</v>
      </c>
      <c r="AS16" s="151">
        <f t="shared" si="12"/>
        <v>785714</v>
      </c>
      <c r="AT16" s="153">
        <f t="shared" si="13"/>
        <v>0.47935381067411298</v>
      </c>
      <c r="AU16" s="155">
        <f t="shared" si="14"/>
        <v>125545</v>
      </c>
    </row>
    <row r="17" spans="1:47" ht="22.5" customHeight="1">
      <c r="A17" s="165">
        <v>7</v>
      </c>
      <c r="B17" s="145" t="s">
        <v>77</v>
      </c>
      <c r="C17" s="146" t="s">
        <v>113</v>
      </c>
      <c r="D17" s="147">
        <v>45324</v>
      </c>
      <c r="E17" s="154">
        <v>365640</v>
      </c>
      <c r="F17" s="154">
        <v>365640</v>
      </c>
      <c r="G17" s="149">
        <v>550000</v>
      </c>
      <c r="H17" s="150">
        <f t="shared" si="0"/>
        <v>0.66479999999999995</v>
      </c>
      <c r="I17" s="154">
        <v>133275</v>
      </c>
      <c r="J17" s="154">
        <v>133275</v>
      </c>
      <c r="K17" s="151">
        <v>550000</v>
      </c>
      <c r="L17" s="150">
        <f t="shared" ref="L17:L19" si="15">I17/K17</f>
        <v>0.24231818181818182</v>
      </c>
      <c r="M17" s="148">
        <v>724285</v>
      </c>
      <c r="N17" s="152">
        <v>550000</v>
      </c>
      <c r="O17" s="153">
        <v>1.32</v>
      </c>
      <c r="P17" s="148"/>
      <c r="Q17" s="152"/>
      <c r="R17" s="153" t="e">
        <f t="shared" si="1"/>
        <v>#DIV/0!</v>
      </c>
      <c r="S17" s="148"/>
      <c r="T17" s="152"/>
      <c r="U17" s="153" t="e">
        <f t="shared" si="2"/>
        <v>#DIV/0!</v>
      </c>
      <c r="V17" s="148"/>
      <c r="W17" s="151"/>
      <c r="X17" s="150" t="e">
        <f t="shared" si="3"/>
        <v>#DIV/0!</v>
      </c>
      <c r="Y17" s="154"/>
      <c r="Z17" s="151"/>
      <c r="AA17" s="150" t="e">
        <f t="shared" si="4"/>
        <v>#DIV/0!</v>
      </c>
      <c r="AB17" s="154"/>
      <c r="AC17" s="151"/>
      <c r="AD17" s="150" t="e">
        <f t="shared" si="5"/>
        <v>#DIV/0!</v>
      </c>
      <c r="AE17" s="154"/>
      <c r="AF17" s="151"/>
      <c r="AG17" s="150" t="e">
        <f t="shared" si="6"/>
        <v>#DIV/0!</v>
      </c>
      <c r="AH17" s="154"/>
      <c r="AI17" s="151"/>
      <c r="AJ17" s="150" t="e">
        <f t="shared" si="7"/>
        <v>#DIV/0!</v>
      </c>
      <c r="AK17" s="154"/>
      <c r="AL17" s="151"/>
      <c r="AM17" s="150" t="e">
        <f t="shared" si="8"/>
        <v>#DIV/0!</v>
      </c>
      <c r="AN17" s="154"/>
      <c r="AO17" s="151"/>
      <c r="AP17" s="150" t="e">
        <f t="shared" si="9"/>
        <v>#DIV/0!</v>
      </c>
      <c r="AQ17" s="154">
        <f t="shared" si="10"/>
        <v>1223200</v>
      </c>
      <c r="AR17" s="154">
        <f t="shared" si="11"/>
        <v>498915</v>
      </c>
      <c r="AS17" s="151">
        <f t="shared" si="12"/>
        <v>1650000</v>
      </c>
      <c r="AT17" s="150">
        <f t="shared" si="13"/>
        <v>0.74133333333333329</v>
      </c>
      <c r="AU17" s="155">
        <f t="shared" si="14"/>
        <v>407733.33333333331</v>
      </c>
    </row>
    <row r="18" spans="1:47" ht="21.75">
      <c r="A18" s="165">
        <v>8</v>
      </c>
      <c r="B18" s="145" t="s">
        <v>78</v>
      </c>
      <c r="C18" s="146" t="s">
        <v>114</v>
      </c>
      <c r="D18" s="147">
        <v>45352</v>
      </c>
      <c r="E18" s="154">
        <v>669400</v>
      </c>
      <c r="F18" s="154">
        <v>669400</v>
      </c>
      <c r="G18" s="149">
        <v>600000</v>
      </c>
      <c r="H18" s="150">
        <f t="shared" si="0"/>
        <v>1.1156666666666666</v>
      </c>
      <c r="I18" s="154">
        <v>437330</v>
      </c>
      <c r="J18" s="154">
        <v>437330</v>
      </c>
      <c r="K18" s="151">
        <v>600000</v>
      </c>
      <c r="L18" s="150">
        <f t="shared" si="15"/>
        <v>0.72888333333333333</v>
      </c>
      <c r="M18" s="178">
        <v>1055025</v>
      </c>
      <c r="N18" s="179">
        <v>600000</v>
      </c>
      <c r="O18" s="153">
        <v>1.76</v>
      </c>
      <c r="P18" s="154"/>
      <c r="Q18" s="151"/>
      <c r="R18" s="153" t="e">
        <f t="shared" si="1"/>
        <v>#DIV/0!</v>
      </c>
      <c r="S18" s="154"/>
      <c r="T18" s="151"/>
      <c r="U18" s="153" t="e">
        <f t="shared" si="2"/>
        <v>#DIV/0!</v>
      </c>
      <c r="V18" s="154"/>
      <c r="W18" s="151"/>
      <c r="X18" s="150" t="e">
        <f t="shared" si="3"/>
        <v>#DIV/0!</v>
      </c>
      <c r="Y18" s="154"/>
      <c r="Z18" s="151"/>
      <c r="AA18" s="150" t="e">
        <f t="shared" si="4"/>
        <v>#DIV/0!</v>
      </c>
      <c r="AB18" s="154"/>
      <c r="AC18" s="151"/>
      <c r="AD18" s="150" t="e">
        <f t="shared" si="5"/>
        <v>#DIV/0!</v>
      </c>
      <c r="AE18" s="154"/>
      <c r="AF18" s="151"/>
      <c r="AG18" s="150" t="e">
        <f t="shared" si="6"/>
        <v>#DIV/0!</v>
      </c>
      <c r="AH18" s="154"/>
      <c r="AI18" s="151"/>
      <c r="AJ18" s="150" t="e">
        <f t="shared" si="7"/>
        <v>#DIV/0!</v>
      </c>
      <c r="AK18" s="154"/>
      <c r="AL18" s="151"/>
      <c r="AM18" s="150" t="e">
        <f t="shared" si="8"/>
        <v>#DIV/0!</v>
      </c>
      <c r="AN18" s="154"/>
      <c r="AO18" s="151"/>
      <c r="AP18" s="150" t="e">
        <f t="shared" si="9"/>
        <v>#DIV/0!</v>
      </c>
      <c r="AQ18" s="154">
        <f t="shared" si="10"/>
        <v>2161755</v>
      </c>
      <c r="AR18" s="154">
        <f t="shared" si="11"/>
        <v>1106730</v>
      </c>
      <c r="AS18" s="151">
        <f t="shared" si="12"/>
        <v>1800000</v>
      </c>
      <c r="AT18" s="150">
        <f t="shared" si="13"/>
        <v>1.2009749999999999</v>
      </c>
      <c r="AU18" s="155">
        <f t="shared" si="14"/>
        <v>720585</v>
      </c>
    </row>
    <row r="19" spans="1:47" s="93" customFormat="1" ht="21.75">
      <c r="A19" s="165">
        <v>9</v>
      </c>
      <c r="B19" s="145" t="s">
        <v>79</v>
      </c>
      <c r="C19" s="146" t="s">
        <v>115</v>
      </c>
      <c r="D19" s="166">
        <v>44715</v>
      </c>
      <c r="E19" s="148">
        <v>118180</v>
      </c>
      <c r="F19" s="148">
        <v>118180</v>
      </c>
      <c r="G19" s="149">
        <v>550000</v>
      </c>
      <c r="H19" s="153">
        <f t="shared" si="0"/>
        <v>0.21487272727272727</v>
      </c>
      <c r="I19" s="148">
        <v>570990</v>
      </c>
      <c r="J19" s="148">
        <v>570990</v>
      </c>
      <c r="K19" s="152">
        <v>550000</v>
      </c>
      <c r="L19" s="153">
        <f t="shared" si="15"/>
        <v>1.0381636363636364</v>
      </c>
      <c r="M19" s="148">
        <v>801455</v>
      </c>
      <c r="N19" s="152">
        <v>550000</v>
      </c>
      <c r="O19" s="153">
        <v>1.46</v>
      </c>
      <c r="P19" s="148"/>
      <c r="Q19" s="152"/>
      <c r="R19" s="153" t="e">
        <f t="shared" si="1"/>
        <v>#DIV/0!</v>
      </c>
      <c r="S19" s="148"/>
      <c r="T19" s="152"/>
      <c r="U19" s="153" t="e">
        <f t="shared" si="2"/>
        <v>#DIV/0!</v>
      </c>
      <c r="V19" s="167"/>
      <c r="W19" s="168"/>
      <c r="X19" s="153" t="e">
        <f t="shared" si="3"/>
        <v>#DIV/0!</v>
      </c>
      <c r="Y19" s="148"/>
      <c r="Z19" s="152"/>
      <c r="AA19" s="153" t="e">
        <f t="shared" si="4"/>
        <v>#DIV/0!</v>
      </c>
      <c r="AB19" s="148"/>
      <c r="AC19" s="152"/>
      <c r="AD19" s="153" t="e">
        <f t="shared" si="5"/>
        <v>#DIV/0!</v>
      </c>
      <c r="AE19" s="148"/>
      <c r="AF19" s="152"/>
      <c r="AG19" s="153" t="e">
        <f t="shared" si="6"/>
        <v>#DIV/0!</v>
      </c>
      <c r="AH19" s="148"/>
      <c r="AI19" s="152"/>
      <c r="AJ19" s="153" t="e">
        <f t="shared" si="7"/>
        <v>#DIV/0!</v>
      </c>
      <c r="AK19" s="148"/>
      <c r="AL19" s="152"/>
      <c r="AM19" s="153" t="e">
        <f t="shared" si="8"/>
        <v>#DIV/0!</v>
      </c>
      <c r="AN19" s="148"/>
      <c r="AO19" s="152"/>
      <c r="AP19" s="153" t="e">
        <f t="shared" si="9"/>
        <v>#DIV/0!</v>
      </c>
      <c r="AQ19" s="154">
        <f t="shared" si="10"/>
        <v>1490625</v>
      </c>
      <c r="AR19" s="154">
        <f t="shared" si="11"/>
        <v>689170</v>
      </c>
      <c r="AS19" s="151">
        <f t="shared" si="12"/>
        <v>1650000</v>
      </c>
      <c r="AT19" s="150">
        <f t="shared" si="13"/>
        <v>0.90340909090909094</v>
      </c>
      <c r="AU19" s="155">
        <f t="shared" si="14"/>
        <v>496875</v>
      </c>
    </row>
    <row r="20" spans="1:47" s="93" customFormat="1" ht="21.75" hidden="1">
      <c r="A20" s="164">
        <v>13</v>
      </c>
      <c r="B20" s="145" t="s">
        <v>80</v>
      </c>
      <c r="C20" s="146" t="s">
        <v>116</v>
      </c>
      <c r="D20" s="169">
        <v>44872</v>
      </c>
      <c r="E20" s="148">
        <v>0</v>
      </c>
      <c r="F20" s="148">
        <v>0</v>
      </c>
      <c r="G20" s="149">
        <v>550000</v>
      </c>
      <c r="H20" s="153">
        <f t="shared" si="0"/>
        <v>0</v>
      </c>
      <c r="I20" s="148">
        <v>0</v>
      </c>
      <c r="J20" s="148"/>
      <c r="K20" s="162">
        <v>0</v>
      </c>
      <c r="L20" s="153">
        <v>0</v>
      </c>
      <c r="M20" s="148"/>
      <c r="N20" s="152"/>
      <c r="O20" s="153" t="e">
        <f t="shared" ref="O20" si="16">M20/N20</f>
        <v>#DIV/0!</v>
      </c>
      <c r="P20" s="148"/>
      <c r="Q20" s="152"/>
      <c r="R20" s="153" t="e">
        <f t="shared" si="1"/>
        <v>#DIV/0!</v>
      </c>
      <c r="S20" s="148"/>
      <c r="T20" s="152"/>
      <c r="U20" s="153" t="e">
        <f t="shared" si="2"/>
        <v>#DIV/0!</v>
      </c>
      <c r="V20" s="167"/>
      <c r="W20" s="168"/>
      <c r="X20" s="153" t="e">
        <f t="shared" si="3"/>
        <v>#DIV/0!</v>
      </c>
      <c r="Y20" s="148"/>
      <c r="Z20" s="152"/>
      <c r="AA20" s="153" t="e">
        <f t="shared" si="4"/>
        <v>#DIV/0!</v>
      </c>
      <c r="AB20" s="148"/>
      <c r="AC20" s="152"/>
      <c r="AD20" s="153" t="e">
        <f t="shared" si="5"/>
        <v>#DIV/0!</v>
      </c>
      <c r="AE20" s="148"/>
      <c r="AF20" s="152"/>
      <c r="AG20" s="153" t="e">
        <f t="shared" si="6"/>
        <v>#DIV/0!</v>
      </c>
      <c r="AH20" s="148"/>
      <c r="AI20" s="152"/>
      <c r="AJ20" s="153" t="e">
        <f t="shared" si="7"/>
        <v>#DIV/0!</v>
      </c>
      <c r="AK20" s="148"/>
      <c r="AL20" s="152"/>
      <c r="AM20" s="153" t="e">
        <f t="shared" si="8"/>
        <v>#DIV/0!</v>
      </c>
      <c r="AN20" s="148"/>
      <c r="AO20" s="152"/>
      <c r="AP20" s="153" t="e">
        <f t="shared" si="9"/>
        <v>#DIV/0!</v>
      </c>
      <c r="AQ20" s="154">
        <f t="shared" si="10"/>
        <v>0</v>
      </c>
      <c r="AR20" s="154">
        <f t="shared" si="11"/>
        <v>0</v>
      </c>
      <c r="AS20" s="151">
        <f t="shared" si="12"/>
        <v>550000</v>
      </c>
      <c r="AT20" s="153">
        <f t="shared" si="13"/>
        <v>0</v>
      </c>
      <c r="AU20" s="155">
        <f t="shared" si="14"/>
        <v>0</v>
      </c>
    </row>
    <row r="21" spans="1:47" ht="21.75">
      <c r="A21" s="165">
        <v>10</v>
      </c>
      <c r="B21" s="145" t="s">
        <v>81</v>
      </c>
      <c r="C21" s="146" t="s">
        <v>117</v>
      </c>
      <c r="D21" s="147">
        <v>44583</v>
      </c>
      <c r="E21" s="154">
        <v>508830</v>
      </c>
      <c r="F21" s="154">
        <v>508830</v>
      </c>
      <c r="G21" s="149">
        <v>550000</v>
      </c>
      <c r="H21" s="150">
        <f t="shared" si="0"/>
        <v>0.92514545454545449</v>
      </c>
      <c r="I21" s="154">
        <v>653785</v>
      </c>
      <c r="J21" s="154">
        <v>620790</v>
      </c>
      <c r="K21" s="151">
        <v>550000</v>
      </c>
      <c r="L21" s="150">
        <f t="shared" ref="L21:L46" si="17">I21/K21</f>
        <v>1.1887000000000001</v>
      </c>
      <c r="M21" s="176">
        <v>1004215</v>
      </c>
      <c r="N21" s="177">
        <v>550000</v>
      </c>
      <c r="O21" s="153">
        <v>1.83</v>
      </c>
      <c r="P21" s="148"/>
      <c r="Q21" s="152"/>
      <c r="R21" s="153" t="e">
        <f t="shared" si="1"/>
        <v>#DIV/0!</v>
      </c>
      <c r="S21" s="148"/>
      <c r="T21" s="152"/>
      <c r="U21" s="153" t="e">
        <f t="shared" si="2"/>
        <v>#DIV/0!</v>
      </c>
      <c r="V21" s="148"/>
      <c r="W21" s="151"/>
      <c r="X21" s="150" t="e">
        <f t="shared" si="3"/>
        <v>#DIV/0!</v>
      </c>
      <c r="Y21" s="154"/>
      <c r="Z21" s="151"/>
      <c r="AA21" s="150" t="e">
        <f t="shared" si="4"/>
        <v>#DIV/0!</v>
      </c>
      <c r="AB21" s="154"/>
      <c r="AC21" s="151"/>
      <c r="AD21" s="150" t="e">
        <f t="shared" si="5"/>
        <v>#DIV/0!</v>
      </c>
      <c r="AE21" s="154"/>
      <c r="AF21" s="151"/>
      <c r="AG21" s="150" t="e">
        <f t="shared" si="6"/>
        <v>#DIV/0!</v>
      </c>
      <c r="AH21" s="154"/>
      <c r="AI21" s="151"/>
      <c r="AJ21" s="150" t="e">
        <f t="shared" si="7"/>
        <v>#DIV/0!</v>
      </c>
      <c r="AK21" s="154"/>
      <c r="AL21" s="151"/>
      <c r="AM21" s="150" t="e">
        <f t="shared" si="8"/>
        <v>#DIV/0!</v>
      </c>
      <c r="AN21" s="154"/>
      <c r="AO21" s="151"/>
      <c r="AP21" s="150" t="e">
        <f t="shared" si="9"/>
        <v>#DIV/0!</v>
      </c>
      <c r="AQ21" s="154">
        <f t="shared" si="10"/>
        <v>2166830</v>
      </c>
      <c r="AR21" s="154">
        <f t="shared" si="11"/>
        <v>1129620</v>
      </c>
      <c r="AS21" s="151">
        <f t="shared" si="12"/>
        <v>1650000</v>
      </c>
      <c r="AT21" s="150">
        <f t="shared" si="13"/>
        <v>1.313230303030303</v>
      </c>
      <c r="AU21" s="155">
        <f t="shared" si="14"/>
        <v>722276.66666666663</v>
      </c>
    </row>
    <row r="22" spans="1:47" s="93" customFormat="1" ht="21.75">
      <c r="A22" s="165">
        <v>11</v>
      </c>
      <c r="B22" s="145" t="s">
        <v>261</v>
      </c>
      <c r="C22" s="146" t="s">
        <v>262</v>
      </c>
      <c r="D22" s="147">
        <v>45694</v>
      </c>
      <c r="E22" s="148">
        <v>0</v>
      </c>
      <c r="F22" s="148">
        <v>0</v>
      </c>
      <c r="G22" s="149">
        <v>0</v>
      </c>
      <c r="H22" s="153">
        <v>0</v>
      </c>
      <c r="I22" s="148">
        <v>93685</v>
      </c>
      <c r="J22" s="148">
        <v>93685</v>
      </c>
      <c r="K22" s="152">
        <v>451785</v>
      </c>
      <c r="L22" s="153">
        <f t="shared" si="17"/>
        <v>0.20736633575705257</v>
      </c>
      <c r="M22" s="176">
        <v>396150</v>
      </c>
      <c r="N22" s="177">
        <v>550000</v>
      </c>
      <c r="O22" s="153">
        <v>0.72</v>
      </c>
      <c r="P22" s="148"/>
      <c r="Q22" s="152"/>
      <c r="R22" s="153"/>
      <c r="S22" s="148"/>
      <c r="T22" s="152"/>
      <c r="U22" s="153"/>
      <c r="V22" s="148"/>
      <c r="W22" s="152"/>
      <c r="X22" s="153"/>
      <c r="Y22" s="148"/>
      <c r="Z22" s="152"/>
      <c r="AA22" s="153"/>
      <c r="AB22" s="148"/>
      <c r="AC22" s="152"/>
      <c r="AD22" s="153"/>
      <c r="AE22" s="148"/>
      <c r="AF22" s="152"/>
      <c r="AG22" s="153"/>
      <c r="AH22" s="148"/>
      <c r="AI22" s="152"/>
      <c r="AJ22" s="153"/>
      <c r="AK22" s="148"/>
      <c r="AL22" s="152"/>
      <c r="AM22" s="153"/>
      <c r="AN22" s="148"/>
      <c r="AO22" s="152"/>
      <c r="AP22" s="153"/>
      <c r="AQ22" s="154">
        <f t="shared" si="10"/>
        <v>489835</v>
      </c>
      <c r="AR22" s="154">
        <f t="shared" si="11"/>
        <v>93685</v>
      </c>
      <c r="AS22" s="151">
        <f t="shared" si="12"/>
        <v>1001785</v>
      </c>
      <c r="AT22" s="153">
        <f t="shared" si="13"/>
        <v>0.48896220246859357</v>
      </c>
      <c r="AU22" s="155">
        <f t="shared" si="14"/>
        <v>163278.33333333334</v>
      </c>
    </row>
    <row r="23" spans="1:47" ht="21.75">
      <c r="A23" s="165">
        <v>12</v>
      </c>
      <c r="B23" s="145" t="s">
        <v>82</v>
      </c>
      <c r="C23" s="146" t="s">
        <v>118</v>
      </c>
      <c r="D23" s="147">
        <v>45267</v>
      </c>
      <c r="E23" s="154">
        <v>1667105</v>
      </c>
      <c r="F23" s="154">
        <v>1667105</v>
      </c>
      <c r="G23" s="149">
        <v>1150000</v>
      </c>
      <c r="H23" s="150">
        <f t="shared" si="0"/>
        <v>1.4496565217391304</v>
      </c>
      <c r="I23" s="154">
        <v>799485</v>
      </c>
      <c r="J23" s="154">
        <v>799485</v>
      </c>
      <c r="K23" s="151">
        <v>1200000</v>
      </c>
      <c r="L23" s="150">
        <f t="shared" si="17"/>
        <v>0.66623750000000004</v>
      </c>
      <c r="M23" s="176">
        <v>3456085</v>
      </c>
      <c r="N23" s="177">
        <v>1200000</v>
      </c>
      <c r="O23" s="153">
        <v>2.88</v>
      </c>
      <c r="P23" s="148"/>
      <c r="Q23" s="152"/>
      <c r="R23" s="153" t="e">
        <f t="shared" si="1"/>
        <v>#DIV/0!</v>
      </c>
      <c r="S23" s="148"/>
      <c r="T23" s="152"/>
      <c r="U23" s="153" t="e">
        <f t="shared" si="2"/>
        <v>#DIV/0!</v>
      </c>
      <c r="V23" s="148"/>
      <c r="W23" s="151"/>
      <c r="X23" s="150" t="e">
        <f t="shared" si="3"/>
        <v>#DIV/0!</v>
      </c>
      <c r="Y23" s="154"/>
      <c r="Z23" s="151"/>
      <c r="AA23" s="150" t="e">
        <f t="shared" si="4"/>
        <v>#DIV/0!</v>
      </c>
      <c r="AB23" s="154"/>
      <c r="AC23" s="151"/>
      <c r="AD23" s="150" t="e">
        <f t="shared" si="5"/>
        <v>#DIV/0!</v>
      </c>
      <c r="AE23" s="154"/>
      <c r="AF23" s="151"/>
      <c r="AG23" s="150" t="e">
        <f t="shared" si="6"/>
        <v>#DIV/0!</v>
      </c>
      <c r="AH23" s="154"/>
      <c r="AI23" s="151"/>
      <c r="AJ23" s="150" t="e">
        <f t="shared" si="7"/>
        <v>#DIV/0!</v>
      </c>
      <c r="AK23" s="154"/>
      <c r="AL23" s="151"/>
      <c r="AM23" s="150" t="e">
        <f t="shared" si="8"/>
        <v>#DIV/0!</v>
      </c>
      <c r="AN23" s="154"/>
      <c r="AO23" s="151"/>
      <c r="AP23" s="150" t="e">
        <f t="shared" si="9"/>
        <v>#DIV/0!</v>
      </c>
      <c r="AQ23" s="154">
        <f t="shared" si="10"/>
        <v>5922675</v>
      </c>
      <c r="AR23" s="154">
        <f t="shared" si="11"/>
        <v>2466590</v>
      </c>
      <c r="AS23" s="151">
        <f t="shared" si="12"/>
        <v>3550000</v>
      </c>
      <c r="AT23" s="150">
        <f t="shared" si="13"/>
        <v>1.6683591549295775</v>
      </c>
      <c r="AU23" s="155">
        <f t="shared" si="14"/>
        <v>1974225</v>
      </c>
    </row>
    <row r="24" spans="1:47" ht="21.75">
      <c r="A24" s="165">
        <v>13</v>
      </c>
      <c r="B24" s="145" t="s">
        <v>83</v>
      </c>
      <c r="C24" s="146" t="s">
        <v>119</v>
      </c>
      <c r="D24" s="147">
        <v>43717</v>
      </c>
      <c r="E24" s="154">
        <v>976050</v>
      </c>
      <c r="F24" s="154">
        <v>976050</v>
      </c>
      <c r="G24" s="149">
        <v>550000</v>
      </c>
      <c r="H24" s="150">
        <f t="shared" si="0"/>
        <v>1.7746363636363636</v>
      </c>
      <c r="I24" s="154">
        <v>439315</v>
      </c>
      <c r="J24" s="154">
        <v>439315</v>
      </c>
      <c r="K24" s="151">
        <v>600000</v>
      </c>
      <c r="L24" s="150">
        <f t="shared" si="17"/>
        <v>0.73219166666666669</v>
      </c>
      <c r="M24" s="176">
        <v>823860</v>
      </c>
      <c r="N24" s="177">
        <v>600000</v>
      </c>
      <c r="O24" s="153">
        <v>1.37</v>
      </c>
      <c r="P24" s="148"/>
      <c r="Q24" s="152"/>
      <c r="R24" s="153" t="e">
        <f t="shared" si="1"/>
        <v>#DIV/0!</v>
      </c>
      <c r="S24" s="148"/>
      <c r="T24" s="152"/>
      <c r="U24" s="153" t="e">
        <f t="shared" si="2"/>
        <v>#DIV/0!</v>
      </c>
      <c r="V24" s="148"/>
      <c r="W24" s="151"/>
      <c r="X24" s="150" t="e">
        <f t="shared" si="3"/>
        <v>#DIV/0!</v>
      </c>
      <c r="Y24" s="154"/>
      <c r="Z24" s="151"/>
      <c r="AA24" s="150" t="e">
        <f t="shared" si="4"/>
        <v>#DIV/0!</v>
      </c>
      <c r="AB24" s="154"/>
      <c r="AC24" s="151"/>
      <c r="AD24" s="150" t="e">
        <f t="shared" si="5"/>
        <v>#DIV/0!</v>
      </c>
      <c r="AE24" s="154"/>
      <c r="AF24" s="151"/>
      <c r="AG24" s="150" t="e">
        <f t="shared" si="6"/>
        <v>#DIV/0!</v>
      </c>
      <c r="AH24" s="154"/>
      <c r="AI24" s="151"/>
      <c r="AJ24" s="150" t="e">
        <f t="shared" si="7"/>
        <v>#DIV/0!</v>
      </c>
      <c r="AK24" s="154"/>
      <c r="AL24" s="151"/>
      <c r="AM24" s="150" t="e">
        <f t="shared" si="8"/>
        <v>#DIV/0!</v>
      </c>
      <c r="AN24" s="154"/>
      <c r="AO24" s="151"/>
      <c r="AP24" s="150" t="e">
        <f t="shared" si="9"/>
        <v>#DIV/0!</v>
      </c>
      <c r="AQ24" s="154">
        <f t="shared" si="10"/>
        <v>2239225</v>
      </c>
      <c r="AR24" s="154">
        <f t="shared" si="11"/>
        <v>1415365</v>
      </c>
      <c r="AS24" s="151">
        <f t="shared" si="12"/>
        <v>1750000</v>
      </c>
      <c r="AT24" s="150">
        <f t="shared" si="13"/>
        <v>1.2795571428571428</v>
      </c>
      <c r="AU24" s="155">
        <f t="shared" si="14"/>
        <v>746408.33333333337</v>
      </c>
    </row>
    <row r="25" spans="1:47" ht="21.75">
      <c r="A25" s="165">
        <v>14</v>
      </c>
      <c r="B25" s="145" t="s">
        <v>84</v>
      </c>
      <c r="C25" s="146" t="s">
        <v>120</v>
      </c>
      <c r="D25" s="147">
        <v>45020</v>
      </c>
      <c r="E25" s="154">
        <v>468210</v>
      </c>
      <c r="F25" s="154">
        <v>468210</v>
      </c>
      <c r="G25" s="149">
        <v>550000</v>
      </c>
      <c r="H25" s="150">
        <f t="shared" si="0"/>
        <v>0.8512909090909091</v>
      </c>
      <c r="I25" s="154">
        <v>571220</v>
      </c>
      <c r="J25" s="154">
        <v>571220</v>
      </c>
      <c r="K25" s="151">
        <v>550000</v>
      </c>
      <c r="L25" s="150">
        <f t="shared" si="17"/>
        <v>1.0385818181818183</v>
      </c>
      <c r="M25" s="178">
        <v>719050</v>
      </c>
      <c r="N25" s="179">
        <v>600000</v>
      </c>
      <c r="O25" s="153">
        <v>1.2</v>
      </c>
      <c r="P25" s="154"/>
      <c r="Q25" s="151"/>
      <c r="R25" s="153" t="e">
        <f t="shared" si="1"/>
        <v>#DIV/0!</v>
      </c>
      <c r="S25" s="154"/>
      <c r="T25" s="151"/>
      <c r="U25" s="153" t="e">
        <f t="shared" si="2"/>
        <v>#DIV/0!</v>
      </c>
      <c r="V25" s="154"/>
      <c r="W25" s="151"/>
      <c r="X25" s="150" t="e">
        <f t="shared" si="3"/>
        <v>#DIV/0!</v>
      </c>
      <c r="Y25" s="154"/>
      <c r="Z25" s="151"/>
      <c r="AA25" s="150" t="e">
        <f t="shared" si="4"/>
        <v>#DIV/0!</v>
      </c>
      <c r="AB25" s="154"/>
      <c r="AC25" s="151"/>
      <c r="AD25" s="150" t="e">
        <f t="shared" si="5"/>
        <v>#DIV/0!</v>
      </c>
      <c r="AE25" s="154"/>
      <c r="AF25" s="151"/>
      <c r="AG25" s="150" t="e">
        <f t="shared" si="6"/>
        <v>#DIV/0!</v>
      </c>
      <c r="AH25" s="154"/>
      <c r="AI25" s="151"/>
      <c r="AJ25" s="150" t="e">
        <f t="shared" si="7"/>
        <v>#DIV/0!</v>
      </c>
      <c r="AK25" s="154"/>
      <c r="AL25" s="151"/>
      <c r="AM25" s="150" t="e">
        <f t="shared" si="8"/>
        <v>#DIV/0!</v>
      </c>
      <c r="AN25" s="154"/>
      <c r="AO25" s="151"/>
      <c r="AP25" s="150" t="e">
        <f t="shared" si="9"/>
        <v>#DIV/0!</v>
      </c>
      <c r="AQ25" s="154">
        <f t="shared" si="10"/>
        <v>1758480</v>
      </c>
      <c r="AR25" s="154">
        <f t="shared" si="11"/>
        <v>1039430</v>
      </c>
      <c r="AS25" s="151">
        <f t="shared" si="12"/>
        <v>1700000</v>
      </c>
      <c r="AT25" s="150">
        <f t="shared" si="13"/>
        <v>1.0344</v>
      </c>
      <c r="AU25" s="155">
        <f t="shared" si="14"/>
        <v>586160</v>
      </c>
    </row>
    <row r="26" spans="1:47" ht="21.75">
      <c r="A26" s="165">
        <v>15</v>
      </c>
      <c r="B26" s="145" t="s">
        <v>85</v>
      </c>
      <c r="C26" s="146" t="s">
        <v>121</v>
      </c>
      <c r="D26" s="166">
        <v>43519</v>
      </c>
      <c r="E26" s="154">
        <v>1503430</v>
      </c>
      <c r="F26" s="154">
        <v>1503430</v>
      </c>
      <c r="G26" s="149">
        <v>1500000</v>
      </c>
      <c r="H26" s="150">
        <f t="shared" si="0"/>
        <v>1.0022866666666668</v>
      </c>
      <c r="I26" s="154">
        <v>1011460</v>
      </c>
      <c r="J26" s="154">
        <v>1011460</v>
      </c>
      <c r="K26" s="151">
        <v>1500000</v>
      </c>
      <c r="L26" s="150">
        <f t="shared" si="17"/>
        <v>0.67430666666666672</v>
      </c>
      <c r="M26" s="178">
        <v>2840710</v>
      </c>
      <c r="N26" s="179">
        <v>1400000</v>
      </c>
      <c r="O26" s="153">
        <v>2.0299999999999998</v>
      </c>
      <c r="P26" s="154"/>
      <c r="Q26" s="151"/>
      <c r="R26" s="153" t="e">
        <f t="shared" si="1"/>
        <v>#DIV/0!</v>
      </c>
      <c r="S26" s="154"/>
      <c r="T26" s="151"/>
      <c r="U26" s="153" t="e">
        <f t="shared" si="2"/>
        <v>#DIV/0!</v>
      </c>
      <c r="V26" s="170"/>
      <c r="W26" s="171"/>
      <c r="X26" s="150" t="e">
        <f t="shared" si="3"/>
        <v>#DIV/0!</v>
      </c>
      <c r="Y26" s="154"/>
      <c r="Z26" s="151"/>
      <c r="AA26" s="150" t="e">
        <f t="shared" si="4"/>
        <v>#DIV/0!</v>
      </c>
      <c r="AB26" s="154"/>
      <c r="AC26" s="151"/>
      <c r="AD26" s="150" t="e">
        <f t="shared" si="5"/>
        <v>#DIV/0!</v>
      </c>
      <c r="AE26" s="154"/>
      <c r="AF26" s="151"/>
      <c r="AG26" s="150" t="e">
        <f t="shared" si="6"/>
        <v>#DIV/0!</v>
      </c>
      <c r="AH26" s="154"/>
      <c r="AI26" s="151"/>
      <c r="AJ26" s="150" t="e">
        <f t="shared" si="7"/>
        <v>#DIV/0!</v>
      </c>
      <c r="AK26" s="154"/>
      <c r="AL26" s="151"/>
      <c r="AM26" s="150" t="e">
        <f t="shared" si="8"/>
        <v>#DIV/0!</v>
      </c>
      <c r="AN26" s="154"/>
      <c r="AO26" s="151"/>
      <c r="AP26" s="150" t="e">
        <f t="shared" si="9"/>
        <v>#DIV/0!</v>
      </c>
      <c r="AQ26" s="154">
        <f t="shared" si="10"/>
        <v>5355600</v>
      </c>
      <c r="AR26" s="154">
        <f t="shared" si="11"/>
        <v>2514890</v>
      </c>
      <c r="AS26" s="151">
        <f t="shared" si="12"/>
        <v>4400000</v>
      </c>
      <c r="AT26" s="150">
        <f t="shared" si="13"/>
        <v>1.2171818181818181</v>
      </c>
      <c r="AU26" s="155">
        <f t="shared" si="14"/>
        <v>1785200</v>
      </c>
    </row>
    <row r="27" spans="1:47" ht="21.75">
      <c r="A27" s="165">
        <v>16</v>
      </c>
      <c r="B27" s="145" t="s">
        <v>86</v>
      </c>
      <c r="C27" s="146" t="s">
        <v>122</v>
      </c>
      <c r="D27" s="147">
        <v>45404</v>
      </c>
      <c r="E27" s="154">
        <v>555110</v>
      </c>
      <c r="F27" s="154">
        <v>555110</v>
      </c>
      <c r="G27" s="149">
        <v>550000</v>
      </c>
      <c r="H27" s="150">
        <f t="shared" si="0"/>
        <v>1.009290909090909</v>
      </c>
      <c r="I27" s="154">
        <v>553105</v>
      </c>
      <c r="J27" s="154">
        <v>553105</v>
      </c>
      <c r="K27" s="151">
        <v>550000</v>
      </c>
      <c r="L27" s="150">
        <f t="shared" si="17"/>
        <v>1.0056454545454545</v>
      </c>
      <c r="M27" s="176">
        <v>730440</v>
      </c>
      <c r="N27" s="177">
        <v>550000</v>
      </c>
      <c r="O27" s="153">
        <v>1.33</v>
      </c>
      <c r="P27" s="148"/>
      <c r="Q27" s="152"/>
      <c r="R27" s="153" t="e">
        <f t="shared" si="1"/>
        <v>#DIV/0!</v>
      </c>
      <c r="S27" s="148"/>
      <c r="T27" s="152"/>
      <c r="U27" s="153" t="e">
        <f t="shared" si="2"/>
        <v>#DIV/0!</v>
      </c>
      <c r="V27" s="148"/>
      <c r="W27" s="151"/>
      <c r="X27" s="150" t="e">
        <f t="shared" si="3"/>
        <v>#DIV/0!</v>
      </c>
      <c r="Y27" s="154"/>
      <c r="Z27" s="151"/>
      <c r="AA27" s="150" t="e">
        <f t="shared" si="4"/>
        <v>#DIV/0!</v>
      </c>
      <c r="AB27" s="154"/>
      <c r="AC27" s="151"/>
      <c r="AD27" s="150" t="e">
        <f t="shared" si="5"/>
        <v>#DIV/0!</v>
      </c>
      <c r="AE27" s="154"/>
      <c r="AF27" s="151"/>
      <c r="AG27" s="150" t="e">
        <f t="shared" si="6"/>
        <v>#DIV/0!</v>
      </c>
      <c r="AH27" s="154"/>
      <c r="AI27" s="151"/>
      <c r="AJ27" s="150" t="e">
        <f t="shared" si="7"/>
        <v>#DIV/0!</v>
      </c>
      <c r="AK27" s="154"/>
      <c r="AL27" s="151"/>
      <c r="AM27" s="150" t="e">
        <f t="shared" si="8"/>
        <v>#DIV/0!</v>
      </c>
      <c r="AN27" s="154"/>
      <c r="AO27" s="151"/>
      <c r="AP27" s="150" t="e">
        <f t="shared" si="9"/>
        <v>#DIV/0!</v>
      </c>
      <c r="AQ27" s="154">
        <f t="shared" si="10"/>
        <v>1838655</v>
      </c>
      <c r="AR27" s="154">
        <f t="shared" si="11"/>
        <v>1108215</v>
      </c>
      <c r="AS27" s="151">
        <f t="shared" si="12"/>
        <v>1650000</v>
      </c>
      <c r="AT27" s="150">
        <f t="shared" si="13"/>
        <v>1.1143363636363637</v>
      </c>
      <c r="AU27" s="155">
        <f t="shared" si="14"/>
        <v>612885</v>
      </c>
    </row>
    <row r="28" spans="1:47" ht="21.75">
      <c r="A28" s="165">
        <v>17</v>
      </c>
      <c r="B28" s="145" t="s">
        <v>87</v>
      </c>
      <c r="C28" s="146" t="s">
        <v>123</v>
      </c>
      <c r="D28" s="147">
        <v>44693</v>
      </c>
      <c r="E28" s="154">
        <v>582115</v>
      </c>
      <c r="F28" s="154">
        <v>582115</v>
      </c>
      <c r="G28" s="149">
        <v>550000</v>
      </c>
      <c r="H28" s="150">
        <f t="shared" si="0"/>
        <v>1.0583909090909092</v>
      </c>
      <c r="I28" s="154">
        <v>176465</v>
      </c>
      <c r="J28" s="154">
        <v>176465</v>
      </c>
      <c r="K28" s="151">
        <v>550000</v>
      </c>
      <c r="L28" s="150">
        <f t="shared" si="17"/>
        <v>0.32084545454545454</v>
      </c>
      <c r="M28" s="176">
        <v>851250</v>
      </c>
      <c r="N28" s="177">
        <v>550000</v>
      </c>
      <c r="O28" s="153">
        <v>1.55</v>
      </c>
      <c r="P28" s="148"/>
      <c r="Q28" s="152"/>
      <c r="R28" s="153" t="e">
        <f t="shared" si="1"/>
        <v>#DIV/0!</v>
      </c>
      <c r="S28" s="148"/>
      <c r="T28" s="152"/>
      <c r="U28" s="153" t="e">
        <f t="shared" si="2"/>
        <v>#DIV/0!</v>
      </c>
      <c r="V28" s="148"/>
      <c r="W28" s="151"/>
      <c r="X28" s="150" t="e">
        <f t="shared" si="3"/>
        <v>#DIV/0!</v>
      </c>
      <c r="Y28" s="154"/>
      <c r="Z28" s="151"/>
      <c r="AA28" s="150" t="e">
        <f t="shared" si="4"/>
        <v>#DIV/0!</v>
      </c>
      <c r="AB28" s="154"/>
      <c r="AC28" s="151"/>
      <c r="AD28" s="150" t="e">
        <f t="shared" si="5"/>
        <v>#DIV/0!</v>
      </c>
      <c r="AE28" s="154"/>
      <c r="AF28" s="151"/>
      <c r="AG28" s="150" t="e">
        <f t="shared" si="6"/>
        <v>#DIV/0!</v>
      </c>
      <c r="AH28" s="154"/>
      <c r="AI28" s="151"/>
      <c r="AJ28" s="150" t="e">
        <f t="shared" si="7"/>
        <v>#DIV/0!</v>
      </c>
      <c r="AK28" s="154"/>
      <c r="AL28" s="151"/>
      <c r="AM28" s="150" t="e">
        <f t="shared" si="8"/>
        <v>#DIV/0!</v>
      </c>
      <c r="AN28" s="154"/>
      <c r="AO28" s="151"/>
      <c r="AP28" s="150" t="e">
        <f t="shared" si="9"/>
        <v>#DIV/0!</v>
      </c>
      <c r="AQ28" s="154">
        <f t="shared" si="10"/>
        <v>1609830</v>
      </c>
      <c r="AR28" s="154">
        <f t="shared" si="11"/>
        <v>758580</v>
      </c>
      <c r="AS28" s="151">
        <f t="shared" si="12"/>
        <v>1650000</v>
      </c>
      <c r="AT28" s="150">
        <f t="shared" si="13"/>
        <v>0.97565454545454544</v>
      </c>
      <c r="AU28" s="155">
        <f t="shared" si="14"/>
        <v>536610</v>
      </c>
    </row>
    <row r="29" spans="1:47" ht="21.75">
      <c r="A29" s="165">
        <v>18</v>
      </c>
      <c r="B29" s="145" t="s">
        <v>88</v>
      </c>
      <c r="C29" s="146" t="s">
        <v>124</v>
      </c>
      <c r="D29" s="147">
        <v>44552</v>
      </c>
      <c r="E29" s="154">
        <v>328255</v>
      </c>
      <c r="F29" s="154">
        <v>328255</v>
      </c>
      <c r="G29" s="149">
        <v>550000</v>
      </c>
      <c r="H29" s="150">
        <f t="shared" si="0"/>
        <v>0.59682727272727276</v>
      </c>
      <c r="I29" s="154">
        <v>58990</v>
      </c>
      <c r="J29" s="154">
        <v>58990</v>
      </c>
      <c r="K29" s="151">
        <v>550000</v>
      </c>
      <c r="L29" s="150">
        <f t="shared" si="17"/>
        <v>0.10725454545454545</v>
      </c>
      <c r="M29" s="176">
        <v>952745</v>
      </c>
      <c r="N29" s="177">
        <v>550000</v>
      </c>
      <c r="O29" s="153">
        <v>1.73</v>
      </c>
      <c r="P29" s="148"/>
      <c r="Q29" s="152"/>
      <c r="R29" s="153" t="e">
        <f t="shared" si="1"/>
        <v>#DIV/0!</v>
      </c>
      <c r="S29" s="148"/>
      <c r="T29" s="152"/>
      <c r="U29" s="153" t="e">
        <f t="shared" si="2"/>
        <v>#DIV/0!</v>
      </c>
      <c r="V29" s="148"/>
      <c r="W29" s="151"/>
      <c r="X29" s="150" t="e">
        <f t="shared" si="3"/>
        <v>#DIV/0!</v>
      </c>
      <c r="Y29" s="154"/>
      <c r="Z29" s="151"/>
      <c r="AA29" s="150" t="e">
        <f t="shared" si="4"/>
        <v>#DIV/0!</v>
      </c>
      <c r="AB29" s="154"/>
      <c r="AC29" s="151"/>
      <c r="AD29" s="150" t="e">
        <f t="shared" si="5"/>
        <v>#DIV/0!</v>
      </c>
      <c r="AE29" s="154"/>
      <c r="AF29" s="151"/>
      <c r="AG29" s="150" t="e">
        <f t="shared" si="6"/>
        <v>#DIV/0!</v>
      </c>
      <c r="AH29" s="154"/>
      <c r="AI29" s="151"/>
      <c r="AJ29" s="150" t="e">
        <f t="shared" si="7"/>
        <v>#DIV/0!</v>
      </c>
      <c r="AK29" s="154"/>
      <c r="AL29" s="151"/>
      <c r="AM29" s="150" t="e">
        <f t="shared" si="8"/>
        <v>#DIV/0!</v>
      </c>
      <c r="AN29" s="154"/>
      <c r="AO29" s="151"/>
      <c r="AP29" s="150" t="e">
        <f t="shared" si="9"/>
        <v>#DIV/0!</v>
      </c>
      <c r="AQ29" s="154">
        <f t="shared" si="10"/>
        <v>1339990</v>
      </c>
      <c r="AR29" s="154">
        <f t="shared" si="11"/>
        <v>387245</v>
      </c>
      <c r="AS29" s="151">
        <f t="shared" si="12"/>
        <v>1650000</v>
      </c>
      <c r="AT29" s="150">
        <f t="shared" si="13"/>
        <v>0.81211515151515157</v>
      </c>
      <c r="AU29" s="155">
        <f t="shared" si="14"/>
        <v>446663.33333333331</v>
      </c>
    </row>
    <row r="30" spans="1:47" ht="21.75">
      <c r="A30" s="165">
        <v>19</v>
      </c>
      <c r="B30" s="145" t="s">
        <v>89</v>
      </c>
      <c r="C30" s="146" t="s">
        <v>125</v>
      </c>
      <c r="D30" s="169">
        <v>44733</v>
      </c>
      <c r="E30" s="154">
        <v>4065645</v>
      </c>
      <c r="F30" s="154">
        <v>4065645</v>
      </c>
      <c r="G30" s="149">
        <v>1500000</v>
      </c>
      <c r="H30" s="150">
        <f t="shared" si="0"/>
        <v>2.7104300000000001</v>
      </c>
      <c r="I30" s="154">
        <v>1823670</v>
      </c>
      <c r="J30" s="154">
        <v>1823670</v>
      </c>
      <c r="K30" s="151">
        <v>1650000</v>
      </c>
      <c r="L30" s="150">
        <f t="shared" si="17"/>
        <v>1.1052545454545455</v>
      </c>
      <c r="M30" s="178">
        <v>1881440</v>
      </c>
      <c r="N30" s="179">
        <v>1650000</v>
      </c>
      <c r="O30" s="153">
        <v>1.1399999999999999</v>
      </c>
      <c r="P30" s="154"/>
      <c r="Q30" s="151"/>
      <c r="R30" s="153" t="e">
        <f t="shared" si="1"/>
        <v>#DIV/0!</v>
      </c>
      <c r="S30" s="154"/>
      <c r="T30" s="151"/>
      <c r="U30" s="153" t="e">
        <f t="shared" si="2"/>
        <v>#DIV/0!</v>
      </c>
      <c r="V30" s="170"/>
      <c r="W30" s="171"/>
      <c r="X30" s="150" t="e">
        <f t="shared" si="3"/>
        <v>#DIV/0!</v>
      </c>
      <c r="Y30" s="154"/>
      <c r="Z30" s="151"/>
      <c r="AA30" s="150" t="e">
        <f t="shared" si="4"/>
        <v>#DIV/0!</v>
      </c>
      <c r="AB30" s="154"/>
      <c r="AC30" s="151"/>
      <c r="AD30" s="150" t="e">
        <f t="shared" si="5"/>
        <v>#DIV/0!</v>
      </c>
      <c r="AE30" s="154"/>
      <c r="AF30" s="151"/>
      <c r="AG30" s="150" t="e">
        <f t="shared" si="6"/>
        <v>#DIV/0!</v>
      </c>
      <c r="AH30" s="154"/>
      <c r="AI30" s="151"/>
      <c r="AJ30" s="150" t="e">
        <f t="shared" si="7"/>
        <v>#DIV/0!</v>
      </c>
      <c r="AK30" s="154"/>
      <c r="AL30" s="151"/>
      <c r="AM30" s="150" t="e">
        <f t="shared" si="8"/>
        <v>#DIV/0!</v>
      </c>
      <c r="AN30" s="154"/>
      <c r="AO30" s="151"/>
      <c r="AP30" s="150" t="e">
        <f t="shared" si="9"/>
        <v>#DIV/0!</v>
      </c>
      <c r="AQ30" s="154">
        <f t="shared" si="10"/>
        <v>7770755</v>
      </c>
      <c r="AR30" s="154">
        <f t="shared" si="11"/>
        <v>5889315</v>
      </c>
      <c r="AS30" s="151">
        <f t="shared" si="12"/>
        <v>4800000</v>
      </c>
      <c r="AT30" s="150">
        <f t="shared" si="13"/>
        <v>1.6189072916666667</v>
      </c>
      <c r="AU30" s="155">
        <f t="shared" si="14"/>
        <v>2590251.6666666665</v>
      </c>
    </row>
    <row r="31" spans="1:47" ht="21.75">
      <c r="A31" s="165">
        <v>20</v>
      </c>
      <c r="B31" s="145" t="s">
        <v>90</v>
      </c>
      <c r="C31" s="146" t="s">
        <v>126</v>
      </c>
      <c r="D31" s="147">
        <v>45301</v>
      </c>
      <c r="E31" s="154">
        <v>103680</v>
      </c>
      <c r="F31" s="154">
        <v>103680</v>
      </c>
      <c r="G31" s="149">
        <v>550000</v>
      </c>
      <c r="H31" s="150">
        <f t="shared" si="0"/>
        <v>0.1885090909090909</v>
      </c>
      <c r="I31" s="154">
        <v>59990</v>
      </c>
      <c r="J31" s="154">
        <v>59990</v>
      </c>
      <c r="K31" s="151">
        <v>550000</v>
      </c>
      <c r="L31" s="150">
        <f t="shared" si="17"/>
        <v>0.10907272727272728</v>
      </c>
      <c r="M31" s="176">
        <v>693295</v>
      </c>
      <c r="N31" s="177">
        <v>550000</v>
      </c>
      <c r="O31" s="153">
        <v>1.26</v>
      </c>
      <c r="P31" s="148"/>
      <c r="Q31" s="152"/>
      <c r="R31" s="153" t="e">
        <f t="shared" si="1"/>
        <v>#DIV/0!</v>
      </c>
      <c r="S31" s="148"/>
      <c r="T31" s="152"/>
      <c r="U31" s="153" t="e">
        <f t="shared" si="2"/>
        <v>#DIV/0!</v>
      </c>
      <c r="V31" s="148"/>
      <c r="W31" s="151"/>
      <c r="X31" s="150" t="e">
        <f t="shared" si="3"/>
        <v>#DIV/0!</v>
      </c>
      <c r="Y31" s="154"/>
      <c r="Z31" s="151"/>
      <c r="AA31" s="150" t="e">
        <f t="shared" si="4"/>
        <v>#DIV/0!</v>
      </c>
      <c r="AB31" s="154"/>
      <c r="AC31" s="151"/>
      <c r="AD31" s="150" t="e">
        <f t="shared" si="5"/>
        <v>#DIV/0!</v>
      </c>
      <c r="AE31" s="154"/>
      <c r="AF31" s="151"/>
      <c r="AG31" s="150" t="e">
        <f t="shared" si="6"/>
        <v>#DIV/0!</v>
      </c>
      <c r="AH31" s="154"/>
      <c r="AI31" s="151"/>
      <c r="AJ31" s="150" t="e">
        <f t="shared" si="7"/>
        <v>#DIV/0!</v>
      </c>
      <c r="AK31" s="154"/>
      <c r="AL31" s="151"/>
      <c r="AM31" s="150" t="e">
        <f t="shared" si="8"/>
        <v>#DIV/0!</v>
      </c>
      <c r="AN31" s="154"/>
      <c r="AO31" s="151"/>
      <c r="AP31" s="150" t="e">
        <f t="shared" si="9"/>
        <v>#DIV/0!</v>
      </c>
      <c r="AQ31" s="154">
        <f t="shared" si="10"/>
        <v>856965</v>
      </c>
      <c r="AR31" s="154">
        <f t="shared" si="11"/>
        <v>163670</v>
      </c>
      <c r="AS31" s="151">
        <f t="shared" si="12"/>
        <v>1650000</v>
      </c>
      <c r="AT31" s="150">
        <f t="shared" si="13"/>
        <v>0.51937272727272732</v>
      </c>
      <c r="AU31" s="155">
        <f t="shared" si="14"/>
        <v>285655</v>
      </c>
    </row>
    <row r="32" spans="1:47" s="93" customFormat="1" ht="18" customHeight="1">
      <c r="A32" s="165">
        <v>21</v>
      </c>
      <c r="B32" s="145" t="s">
        <v>263</v>
      </c>
      <c r="C32" s="146" t="s">
        <v>264</v>
      </c>
      <c r="D32" s="147" t="s">
        <v>265</v>
      </c>
      <c r="E32" s="148">
        <v>0</v>
      </c>
      <c r="F32" s="148">
        <v>0</v>
      </c>
      <c r="G32" s="149">
        <v>0</v>
      </c>
      <c r="H32" s="153">
        <v>0</v>
      </c>
      <c r="I32" s="148">
        <v>120875</v>
      </c>
      <c r="J32" s="148">
        <v>120875</v>
      </c>
      <c r="K32" s="152">
        <v>294642</v>
      </c>
      <c r="L32" s="153">
        <f t="shared" si="17"/>
        <v>0.41024361767840295</v>
      </c>
      <c r="M32" s="148">
        <v>438025</v>
      </c>
      <c r="N32" s="152">
        <v>550000</v>
      </c>
      <c r="O32" s="153">
        <v>0.8</v>
      </c>
      <c r="P32" s="148"/>
      <c r="Q32" s="152"/>
      <c r="R32" s="153"/>
      <c r="S32" s="148"/>
      <c r="T32" s="152"/>
      <c r="U32" s="153"/>
      <c r="V32" s="148"/>
      <c r="W32" s="152"/>
      <c r="X32" s="153"/>
      <c r="Y32" s="148"/>
      <c r="Z32" s="152"/>
      <c r="AA32" s="153"/>
      <c r="AB32" s="148"/>
      <c r="AC32" s="152"/>
      <c r="AD32" s="153"/>
      <c r="AE32" s="148"/>
      <c r="AF32" s="152"/>
      <c r="AG32" s="153"/>
      <c r="AH32" s="148"/>
      <c r="AI32" s="152"/>
      <c r="AJ32" s="153"/>
      <c r="AK32" s="148"/>
      <c r="AL32" s="152"/>
      <c r="AM32" s="153"/>
      <c r="AN32" s="148"/>
      <c r="AO32" s="152"/>
      <c r="AP32" s="153"/>
      <c r="AQ32" s="154">
        <f t="shared" si="10"/>
        <v>558900</v>
      </c>
      <c r="AR32" s="154">
        <f t="shared" si="11"/>
        <v>120875</v>
      </c>
      <c r="AS32" s="151">
        <f t="shared" si="12"/>
        <v>844642</v>
      </c>
      <c r="AT32" s="153">
        <f t="shared" si="13"/>
        <v>0.66170046007657679</v>
      </c>
      <c r="AU32" s="155">
        <f t="shared" si="14"/>
        <v>186300</v>
      </c>
    </row>
    <row r="33" spans="1:47" s="188" customFormat="1" ht="18" customHeight="1">
      <c r="A33" s="192">
        <v>22</v>
      </c>
      <c r="B33" s="185" t="s">
        <v>285</v>
      </c>
      <c r="C33" s="186" t="s">
        <v>286</v>
      </c>
      <c r="D33" s="187" t="s">
        <v>287</v>
      </c>
      <c r="E33" s="148"/>
      <c r="F33" s="148"/>
      <c r="G33" s="149"/>
      <c r="H33" s="153"/>
      <c r="I33" s="148"/>
      <c r="J33" s="148"/>
      <c r="K33" s="152"/>
      <c r="L33" s="153"/>
      <c r="M33" s="176">
        <v>109980</v>
      </c>
      <c r="N33" s="177">
        <v>390322</v>
      </c>
      <c r="O33" s="153">
        <v>0.28176736130681845</v>
      </c>
      <c r="P33" s="148"/>
      <c r="Q33" s="152"/>
      <c r="R33" s="153"/>
      <c r="S33" s="148"/>
      <c r="T33" s="152"/>
      <c r="U33" s="153"/>
      <c r="V33" s="148"/>
      <c r="W33" s="152"/>
      <c r="X33" s="153"/>
      <c r="Y33" s="148"/>
      <c r="Z33" s="152"/>
      <c r="AA33" s="153"/>
      <c r="AB33" s="148"/>
      <c r="AC33" s="152"/>
      <c r="AD33" s="153"/>
      <c r="AE33" s="148"/>
      <c r="AF33" s="152"/>
      <c r="AG33" s="153"/>
      <c r="AH33" s="148"/>
      <c r="AI33" s="152"/>
      <c r="AJ33" s="153"/>
      <c r="AK33" s="148"/>
      <c r="AL33" s="152"/>
      <c r="AM33" s="153"/>
      <c r="AN33" s="148"/>
      <c r="AO33" s="152"/>
      <c r="AP33" s="153"/>
      <c r="AQ33" s="154">
        <f t="shared" si="10"/>
        <v>109980</v>
      </c>
      <c r="AR33" s="154"/>
      <c r="AS33" s="151">
        <f t="shared" si="12"/>
        <v>390322</v>
      </c>
      <c r="AT33" s="153">
        <f>AQ33/AS33</f>
        <v>0.28176736130681845</v>
      </c>
      <c r="AU33" s="163">
        <f>AQ33/1</f>
        <v>109980</v>
      </c>
    </row>
    <row r="34" spans="1:47" ht="21.75" hidden="1">
      <c r="A34" s="164">
        <v>27</v>
      </c>
      <c r="B34" s="145" t="s">
        <v>91</v>
      </c>
      <c r="C34" s="146" t="s">
        <v>127</v>
      </c>
      <c r="D34" s="147">
        <v>45320</v>
      </c>
      <c r="E34" s="154">
        <v>220960</v>
      </c>
      <c r="F34" s="154">
        <v>220960</v>
      </c>
      <c r="G34" s="149">
        <v>550000</v>
      </c>
      <c r="H34" s="150">
        <f t="shared" si="0"/>
        <v>0.40174545454545457</v>
      </c>
      <c r="I34" s="154">
        <v>161275</v>
      </c>
      <c r="J34" s="154">
        <v>161275</v>
      </c>
      <c r="K34" s="151">
        <v>550000</v>
      </c>
      <c r="L34" s="150">
        <f t="shared" si="17"/>
        <v>0.29322727272727273</v>
      </c>
      <c r="M34" s="176"/>
      <c r="N34" s="177"/>
      <c r="O34" s="153"/>
      <c r="P34" s="148"/>
      <c r="Q34" s="152"/>
      <c r="R34" s="153" t="e">
        <f t="shared" si="1"/>
        <v>#DIV/0!</v>
      </c>
      <c r="S34" s="148"/>
      <c r="T34" s="152"/>
      <c r="U34" s="153" t="e">
        <f t="shared" si="2"/>
        <v>#DIV/0!</v>
      </c>
      <c r="V34" s="148"/>
      <c r="W34" s="151"/>
      <c r="X34" s="150" t="e">
        <f t="shared" si="3"/>
        <v>#DIV/0!</v>
      </c>
      <c r="Y34" s="154"/>
      <c r="Z34" s="151"/>
      <c r="AA34" s="150" t="e">
        <f t="shared" si="4"/>
        <v>#DIV/0!</v>
      </c>
      <c r="AB34" s="154"/>
      <c r="AC34" s="151"/>
      <c r="AD34" s="150" t="e">
        <f t="shared" si="5"/>
        <v>#DIV/0!</v>
      </c>
      <c r="AE34" s="154"/>
      <c r="AF34" s="151"/>
      <c r="AG34" s="150" t="e">
        <f t="shared" si="6"/>
        <v>#DIV/0!</v>
      </c>
      <c r="AH34" s="154"/>
      <c r="AI34" s="151"/>
      <c r="AJ34" s="150" t="e">
        <f t="shared" si="7"/>
        <v>#DIV/0!</v>
      </c>
      <c r="AK34" s="154"/>
      <c r="AL34" s="151"/>
      <c r="AM34" s="150" t="e">
        <f t="shared" si="8"/>
        <v>#DIV/0!</v>
      </c>
      <c r="AN34" s="154"/>
      <c r="AO34" s="151"/>
      <c r="AP34" s="150" t="e">
        <f t="shared" si="9"/>
        <v>#DIV/0!</v>
      </c>
      <c r="AQ34" s="154">
        <f>E34+I34+M34</f>
        <v>382235</v>
      </c>
      <c r="AR34" s="154">
        <f t="shared" si="11"/>
        <v>382235</v>
      </c>
      <c r="AS34" s="151">
        <f>G34+K34</f>
        <v>1100000</v>
      </c>
      <c r="AT34" s="150">
        <f t="shared" si="13"/>
        <v>0.34748636363636365</v>
      </c>
      <c r="AU34" s="155">
        <f>AQ34/2</f>
        <v>191117.5</v>
      </c>
    </row>
    <row r="35" spans="1:47" s="112" customFormat="1" ht="21.75">
      <c r="A35" s="192">
        <v>23</v>
      </c>
      <c r="B35" s="185" t="s">
        <v>91</v>
      </c>
      <c r="C35" s="186" t="s">
        <v>292</v>
      </c>
      <c r="D35" s="187" t="s">
        <v>291</v>
      </c>
      <c r="E35" s="154"/>
      <c r="F35" s="154"/>
      <c r="G35" s="149"/>
      <c r="H35" s="193"/>
      <c r="I35" s="154"/>
      <c r="J35" s="154"/>
      <c r="K35" s="151"/>
      <c r="L35" s="193"/>
      <c r="M35" s="176">
        <v>42390</v>
      </c>
      <c r="N35" s="177">
        <v>212903</v>
      </c>
      <c r="O35" s="153">
        <v>0.2</v>
      </c>
      <c r="P35" s="148"/>
      <c r="Q35" s="152"/>
      <c r="R35" s="194"/>
      <c r="S35" s="148"/>
      <c r="T35" s="152"/>
      <c r="U35" s="194"/>
      <c r="V35" s="148"/>
      <c r="W35" s="151"/>
      <c r="X35" s="193"/>
      <c r="Y35" s="154"/>
      <c r="Z35" s="151"/>
      <c r="AA35" s="193"/>
      <c r="AB35" s="154"/>
      <c r="AC35" s="151"/>
      <c r="AD35" s="193"/>
      <c r="AE35" s="154"/>
      <c r="AF35" s="151"/>
      <c r="AG35" s="193"/>
      <c r="AH35" s="154"/>
      <c r="AI35" s="151"/>
      <c r="AJ35" s="193"/>
      <c r="AK35" s="154"/>
      <c r="AL35" s="151"/>
      <c r="AM35" s="193"/>
      <c r="AN35" s="154"/>
      <c r="AO35" s="151"/>
      <c r="AP35" s="193"/>
      <c r="AQ35" s="176">
        <v>42390</v>
      </c>
      <c r="AR35" s="177">
        <v>212903</v>
      </c>
      <c r="AS35" s="177">
        <v>212903</v>
      </c>
      <c r="AT35" s="193">
        <f>AQ35/AS35</f>
        <v>0.19910475662625704</v>
      </c>
      <c r="AU35" s="155">
        <f>AQ35/1</f>
        <v>42390</v>
      </c>
    </row>
    <row r="36" spans="1:47" ht="21.75">
      <c r="A36" s="165">
        <v>24</v>
      </c>
      <c r="B36" s="145" t="s">
        <v>92</v>
      </c>
      <c r="C36" s="146" t="s">
        <v>128</v>
      </c>
      <c r="D36" s="169">
        <v>45008</v>
      </c>
      <c r="E36" s="154">
        <v>112785</v>
      </c>
      <c r="F36" s="154">
        <v>112785</v>
      </c>
      <c r="G36" s="149">
        <v>550000</v>
      </c>
      <c r="H36" s="150">
        <f t="shared" si="0"/>
        <v>0.20506363636363636</v>
      </c>
      <c r="I36" s="154">
        <v>155580</v>
      </c>
      <c r="J36" s="154">
        <v>155580</v>
      </c>
      <c r="K36" s="151">
        <v>550000</v>
      </c>
      <c r="L36" s="150">
        <f t="shared" si="17"/>
        <v>0.28287272727272728</v>
      </c>
      <c r="M36" s="178">
        <v>211355</v>
      </c>
      <c r="N36" s="179">
        <v>550000</v>
      </c>
      <c r="O36" s="153">
        <v>0.38</v>
      </c>
      <c r="P36" s="154"/>
      <c r="Q36" s="151"/>
      <c r="R36" s="153" t="e">
        <f t="shared" si="1"/>
        <v>#DIV/0!</v>
      </c>
      <c r="S36" s="154"/>
      <c r="T36" s="151"/>
      <c r="U36" s="153" t="e">
        <f t="shared" si="2"/>
        <v>#DIV/0!</v>
      </c>
      <c r="V36" s="170"/>
      <c r="W36" s="171"/>
      <c r="X36" s="150" t="e">
        <f t="shared" si="3"/>
        <v>#DIV/0!</v>
      </c>
      <c r="Y36" s="154"/>
      <c r="Z36" s="151"/>
      <c r="AA36" s="150" t="e">
        <f t="shared" si="4"/>
        <v>#DIV/0!</v>
      </c>
      <c r="AB36" s="154"/>
      <c r="AC36" s="151"/>
      <c r="AD36" s="150" t="e">
        <f t="shared" si="5"/>
        <v>#DIV/0!</v>
      </c>
      <c r="AE36" s="154"/>
      <c r="AF36" s="151"/>
      <c r="AG36" s="150" t="e">
        <f t="shared" si="6"/>
        <v>#DIV/0!</v>
      </c>
      <c r="AH36" s="154"/>
      <c r="AI36" s="151"/>
      <c r="AJ36" s="150" t="e">
        <f t="shared" si="7"/>
        <v>#DIV/0!</v>
      </c>
      <c r="AK36" s="154"/>
      <c r="AL36" s="151"/>
      <c r="AM36" s="150" t="e">
        <f t="shared" si="8"/>
        <v>#DIV/0!</v>
      </c>
      <c r="AN36" s="154"/>
      <c r="AO36" s="151"/>
      <c r="AP36" s="150" t="e">
        <f t="shared" si="9"/>
        <v>#DIV/0!</v>
      </c>
      <c r="AQ36" s="154">
        <f t="shared" si="10"/>
        <v>479720</v>
      </c>
      <c r="AR36" s="154">
        <f t="shared" si="11"/>
        <v>268365</v>
      </c>
      <c r="AS36" s="151">
        <f t="shared" si="12"/>
        <v>1650000</v>
      </c>
      <c r="AT36" s="150">
        <f t="shared" si="13"/>
        <v>0.29073939393939396</v>
      </c>
      <c r="AU36" s="155">
        <f t="shared" ref="AU36:AU44" si="18">AQ36/3</f>
        <v>159906.66666666666</v>
      </c>
    </row>
    <row r="37" spans="1:47" ht="21.75">
      <c r="A37" s="165">
        <v>25</v>
      </c>
      <c r="B37" s="145" t="s">
        <v>93</v>
      </c>
      <c r="C37" s="146" t="s">
        <v>129</v>
      </c>
      <c r="D37" s="147">
        <v>44853</v>
      </c>
      <c r="E37" s="154">
        <v>108470</v>
      </c>
      <c r="F37" s="154">
        <v>108470</v>
      </c>
      <c r="G37" s="149">
        <v>550000</v>
      </c>
      <c r="H37" s="150">
        <f t="shared" si="0"/>
        <v>0.19721818181818182</v>
      </c>
      <c r="I37" s="154">
        <v>337430</v>
      </c>
      <c r="J37" s="154">
        <v>337430</v>
      </c>
      <c r="K37" s="151">
        <v>550000</v>
      </c>
      <c r="L37" s="150">
        <f t="shared" si="17"/>
        <v>0.61350909090909089</v>
      </c>
      <c r="M37" s="176">
        <v>735250</v>
      </c>
      <c r="N37" s="177">
        <v>550000</v>
      </c>
      <c r="O37" s="153">
        <v>1.34</v>
      </c>
      <c r="P37" s="148"/>
      <c r="Q37" s="152"/>
      <c r="R37" s="153" t="e">
        <f t="shared" si="1"/>
        <v>#DIV/0!</v>
      </c>
      <c r="S37" s="148"/>
      <c r="T37" s="152"/>
      <c r="U37" s="153" t="e">
        <f t="shared" si="2"/>
        <v>#DIV/0!</v>
      </c>
      <c r="V37" s="148"/>
      <c r="W37" s="151"/>
      <c r="X37" s="150" t="e">
        <f t="shared" si="3"/>
        <v>#DIV/0!</v>
      </c>
      <c r="Y37" s="154"/>
      <c r="Z37" s="151"/>
      <c r="AA37" s="150" t="e">
        <f t="shared" si="4"/>
        <v>#DIV/0!</v>
      </c>
      <c r="AB37" s="154"/>
      <c r="AC37" s="151"/>
      <c r="AD37" s="150" t="e">
        <f t="shared" si="5"/>
        <v>#DIV/0!</v>
      </c>
      <c r="AE37" s="154"/>
      <c r="AF37" s="151"/>
      <c r="AG37" s="150" t="e">
        <f t="shared" si="6"/>
        <v>#DIV/0!</v>
      </c>
      <c r="AH37" s="154"/>
      <c r="AI37" s="151"/>
      <c r="AJ37" s="150" t="e">
        <f t="shared" si="7"/>
        <v>#DIV/0!</v>
      </c>
      <c r="AK37" s="154"/>
      <c r="AL37" s="151"/>
      <c r="AM37" s="150" t="e">
        <f t="shared" si="8"/>
        <v>#DIV/0!</v>
      </c>
      <c r="AN37" s="154"/>
      <c r="AO37" s="151"/>
      <c r="AP37" s="150" t="e">
        <f t="shared" si="9"/>
        <v>#DIV/0!</v>
      </c>
      <c r="AQ37" s="154">
        <f t="shared" si="10"/>
        <v>1181150</v>
      </c>
      <c r="AR37" s="154">
        <f t="shared" si="11"/>
        <v>445900</v>
      </c>
      <c r="AS37" s="151">
        <f t="shared" si="12"/>
        <v>1650000</v>
      </c>
      <c r="AT37" s="150">
        <f t="shared" si="13"/>
        <v>0.71584848484848485</v>
      </c>
      <c r="AU37" s="155">
        <f t="shared" si="18"/>
        <v>393716.66666666669</v>
      </c>
    </row>
    <row r="38" spans="1:47" ht="21.75">
      <c r="A38" s="165">
        <v>26</v>
      </c>
      <c r="B38" s="145" t="s">
        <v>94</v>
      </c>
      <c r="C38" s="146" t="s">
        <v>130</v>
      </c>
      <c r="D38" s="147">
        <v>45104</v>
      </c>
      <c r="E38" s="154">
        <v>46685</v>
      </c>
      <c r="F38" s="154">
        <v>46685</v>
      </c>
      <c r="G38" s="149">
        <v>550000</v>
      </c>
      <c r="H38" s="150">
        <f t="shared" si="0"/>
        <v>8.4881818181818183E-2</v>
      </c>
      <c r="I38" s="154">
        <v>1052075</v>
      </c>
      <c r="J38" s="154">
        <v>1052075</v>
      </c>
      <c r="K38" s="151">
        <v>550000</v>
      </c>
      <c r="L38" s="150">
        <f t="shared" si="17"/>
        <v>1.9128636363636364</v>
      </c>
      <c r="M38" s="176">
        <v>1219120</v>
      </c>
      <c r="N38" s="177">
        <v>600000</v>
      </c>
      <c r="O38" s="153">
        <v>2.0299999999999998</v>
      </c>
      <c r="P38" s="148"/>
      <c r="Q38" s="152"/>
      <c r="R38" s="153" t="e">
        <f t="shared" si="1"/>
        <v>#DIV/0!</v>
      </c>
      <c r="S38" s="148"/>
      <c r="T38" s="152"/>
      <c r="U38" s="153" t="e">
        <f t="shared" si="2"/>
        <v>#DIV/0!</v>
      </c>
      <c r="V38" s="148"/>
      <c r="W38" s="151"/>
      <c r="X38" s="150" t="e">
        <f t="shared" si="3"/>
        <v>#DIV/0!</v>
      </c>
      <c r="Y38" s="154"/>
      <c r="Z38" s="151"/>
      <c r="AA38" s="150" t="e">
        <f t="shared" si="4"/>
        <v>#DIV/0!</v>
      </c>
      <c r="AB38" s="154"/>
      <c r="AC38" s="151"/>
      <c r="AD38" s="150" t="e">
        <f t="shared" si="5"/>
        <v>#DIV/0!</v>
      </c>
      <c r="AE38" s="154"/>
      <c r="AF38" s="151"/>
      <c r="AG38" s="150" t="e">
        <f t="shared" si="6"/>
        <v>#DIV/0!</v>
      </c>
      <c r="AH38" s="154"/>
      <c r="AI38" s="151"/>
      <c r="AJ38" s="150" t="e">
        <f t="shared" si="7"/>
        <v>#DIV/0!</v>
      </c>
      <c r="AK38" s="154"/>
      <c r="AL38" s="151"/>
      <c r="AM38" s="150" t="e">
        <f t="shared" si="8"/>
        <v>#DIV/0!</v>
      </c>
      <c r="AN38" s="154"/>
      <c r="AO38" s="151"/>
      <c r="AP38" s="150" t="e">
        <f t="shared" si="9"/>
        <v>#DIV/0!</v>
      </c>
      <c r="AQ38" s="154">
        <f t="shared" si="10"/>
        <v>2317880</v>
      </c>
      <c r="AR38" s="154">
        <f t="shared" si="11"/>
        <v>1098760</v>
      </c>
      <c r="AS38" s="151">
        <f t="shared" si="12"/>
        <v>1700000</v>
      </c>
      <c r="AT38" s="150">
        <f t="shared" si="13"/>
        <v>1.3634588235294118</v>
      </c>
      <c r="AU38" s="155">
        <f t="shared" si="18"/>
        <v>772626.66666666663</v>
      </c>
    </row>
    <row r="39" spans="1:47" ht="21.75">
      <c r="A39" s="165">
        <v>27</v>
      </c>
      <c r="B39" s="145" t="s">
        <v>95</v>
      </c>
      <c r="C39" s="146" t="s">
        <v>131</v>
      </c>
      <c r="D39" s="169">
        <v>43530</v>
      </c>
      <c r="E39" s="154">
        <v>10695</v>
      </c>
      <c r="F39" s="154">
        <v>10695</v>
      </c>
      <c r="G39" s="149">
        <v>550000</v>
      </c>
      <c r="H39" s="150">
        <f t="shared" si="0"/>
        <v>1.9445454545454547E-2</v>
      </c>
      <c r="I39" s="154">
        <v>395235</v>
      </c>
      <c r="J39" s="154">
        <v>395235</v>
      </c>
      <c r="K39" s="151">
        <v>550000</v>
      </c>
      <c r="L39" s="150">
        <f t="shared" si="17"/>
        <v>0.71860909090909086</v>
      </c>
      <c r="M39" s="178">
        <v>472900</v>
      </c>
      <c r="N39" s="179">
        <v>550000</v>
      </c>
      <c r="O39" s="153">
        <v>0.86</v>
      </c>
      <c r="P39" s="154"/>
      <c r="Q39" s="151"/>
      <c r="R39" s="153" t="e">
        <f t="shared" si="1"/>
        <v>#DIV/0!</v>
      </c>
      <c r="S39" s="154"/>
      <c r="T39" s="151"/>
      <c r="U39" s="153" t="e">
        <f t="shared" si="2"/>
        <v>#DIV/0!</v>
      </c>
      <c r="V39" s="170"/>
      <c r="W39" s="171"/>
      <c r="X39" s="150" t="e">
        <f t="shared" si="3"/>
        <v>#DIV/0!</v>
      </c>
      <c r="Y39" s="154"/>
      <c r="Z39" s="151"/>
      <c r="AA39" s="150" t="e">
        <f t="shared" si="4"/>
        <v>#DIV/0!</v>
      </c>
      <c r="AB39" s="154"/>
      <c r="AC39" s="151"/>
      <c r="AD39" s="150" t="e">
        <f t="shared" si="5"/>
        <v>#DIV/0!</v>
      </c>
      <c r="AE39" s="154"/>
      <c r="AF39" s="151"/>
      <c r="AG39" s="150" t="e">
        <f t="shared" si="6"/>
        <v>#DIV/0!</v>
      </c>
      <c r="AH39" s="154"/>
      <c r="AI39" s="151"/>
      <c r="AJ39" s="150" t="e">
        <f t="shared" si="7"/>
        <v>#DIV/0!</v>
      </c>
      <c r="AK39" s="154"/>
      <c r="AL39" s="151"/>
      <c r="AM39" s="150" t="e">
        <f t="shared" si="8"/>
        <v>#DIV/0!</v>
      </c>
      <c r="AN39" s="154"/>
      <c r="AO39" s="151"/>
      <c r="AP39" s="150" t="e">
        <f t="shared" si="9"/>
        <v>#DIV/0!</v>
      </c>
      <c r="AQ39" s="154">
        <f t="shared" si="10"/>
        <v>878830</v>
      </c>
      <c r="AR39" s="154">
        <f t="shared" si="11"/>
        <v>405930</v>
      </c>
      <c r="AS39" s="151">
        <f t="shared" si="12"/>
        <v>1650000</v>
      </c>
      <c r="AT39" s="150">
        <f t="shared" si="13"/>
        <v>0.53262424242424244</v>
      </c>
      <c r="AU39" s="155">
        <f t="shared" si="18"/>
        <v>292943.33333333331</v>
      </c>
    </row>
    <row r="40" spans="1:47" ht="21.75">
      <c r="A40" s="165">
        <v>28</v>
      </c>
      <c r="B40" s="145" t="s">
        <v>96</v>
      </c>
      <c r="C40" s="146" t="s">
        <v>132</v>
      </c>
      <c r="D40" s="147">
        <v>44636</v>
      </c>
      <c r="E40" s="154">
        <v>141175</v>
      </c>
      <c r="F40" s="154">
        <v>141175</v>
      </c>
      <c r="G40" s="149">
        <v>550000</v>
      </c>
      <c r="H40" s="150">
        <f t="shared" si="0"/>
        <v>0.25668181818181818</v>
      </c>
      <c r="I40" s="154">
        <v>58990</v>
      </c>
      <c r="J40" s="154">
        <v>58990</v>
      </c>
      <c r="K40" s="151">
        <v>550000</v>
      </c>
      <c r="L40" s="150">
        <f t="shared" si="17"/>
        <v>0.10725454545454545</v>
      </c>
      <c r="M40" s="176">
        <v>670580</v>
      </c>
      <c r="N40" s="177">
        <v>550000</v>
      </c>
      <c r="O40" s="153">
        <v>1.22</v>
      </c>
      <c r="P40" s="148"/>
      <c r="Q40" s="152"/>
      <c r="R40" s="153" t="e">
        <f t="shared" si="1"/>
        <v>#DIV/0!</v>
      </c>
      <c r="S40" s="148"/>
      <c r="T40" s="152"/>
      <c r="U40" s="153" t="e">
        <f t="shared" si="2"/>
        <v>#DIV/0!</v>
      </c>
      <c r="V40" s="148"/>
      <c r="W40" s="151"/>
      <c r="X40" s="150" t="e">
        <f t="shared" si="3"/>
        <v>#DIV/0!</v>
      </c>
      <c r="Y40" s="154"/>
      <c r="Z40" s="151"/>
      <c r="AA40" s="150" t="e">
        <f t="shared" si="4"/>
        <v>#DIV/0!</v>
      </c>
      <c r="AB40" s="154"/>
      <c r="AC40" s="151"/>
      <c r="AD40" s="150" t="e">
        <f t="shared" si="5"/>
        <v>#DIV/0!</v>
      </c>
      <c r="AE40" s="154"/>
      <c r="AF40" s="151"/>
      <c r="AG40" s="150" t="e">
        <f t="shared" si="6"/>
        <v>#DIV/0!</v>
      </c>
      <c r="AH40" s="154"/>
      <c r="AI40" s="151"/>
      <c r="AJ40" s="150" t="e">
        <f t="shared" si="7"/>
        <v>#DIV/0!</v>
      </c>
      <c r="AK40" s="154"/>
      <c r="AL40" s="151"/>
      <c r="AM40" s="150" t="e">
        <f t="shared" si="8"/>
        <v>#DIV/0!</v>
      </c>
      <c r="AN40" s="154"/>
      <c r="AO40" s="151"/>
      <c r="AP40" s="150" t="e">
        <f t="shared" si="9"/>
        <v>#DIV/0!</v>
      </c>
      <c r="AQ40" s="154">
        <f t="shared" si="10"/>
        <v>870745</v>
      </c>
      <c r="AR40" s="154">
        <f t="shared" si="11"/>
        <v>200165</v>
      </c>
      <c r="AS40" s="151">
        <f t="shared" si="12"/>
        <v>1650000</v>
      </c>
      <c r="AT40" s="150">
        <f t="shared" si="13"/>
        <v>0.52772424242424243</v>
      </c>
      <c r="AU40" s="155">
        <f t="shared" si="18"/>
        <v>290248.33333333331</v>
      </c>
    </row>
    <row r="41" spans="1:47" ht="21.75">
      <c r="A41" s="165">
        <v>29</v>
      </c>
      <c r="B41" s="145" t="s">
        <v>97</v>
      </c>
      <c r="C41" s="146" t="s">
        <v>133</v>
      </c>
      <c r="D41" s="147">
        <v>44691</v>
      </c>
      <c r="E41" s="154">
        <v>1294135</v>
      </c>
      <c r="F41" s="154">
        <v>1294135</v>
      </c>
      <c r="G41" s="149">
        <v>1100000</v>
      </c>
      <c r="H41" s="150">
        <f t="shared" si="0"/>
        <v>1.1764863636363636</v>
      </c>
      <c r="I41" s="154">
        <v>1365100</v>
      </c>
      <c r="J41" s="154">
        <v>1365100</v>
      </c>
      <c r="K41" s="151">
        <v>1100000</v>
      </c>
      <c r="L41" s="150">
        <f t="shared" si="17"/>
        <v>1.2410000000000001</v>
      </c>
      <c r="M41" s="176">
        <v>1699830</v>
      </c>
      <c r="N41" s="177">
        <v>1200000</v>
      </c>
      <c r="O41" s="153">
        <v>1.42</v>
      </c>
      <c r="P41" s="148"/>
      <c r="Q41" s="152"/>
      <c r="R41" s="153" t="e">
        <f t="shared" si="1"/>
        <v>#DIV/0!</v>
      </c>
      <c r="S41" s="148"/>
      <c r="T41" s="152"/>
      <c r="U41" s="153" t="e">
        <f t="shared" si="2"/>
        <v>#DIV/0!</v>
      </c>
      <c r="V41" s="148"/>
      <c r="W41" s="151"/>
      <c r="X41" s="150" t="e">
        <f t="shared" si="3"/>
        <v>#DIV/0!</v>
      </c>
      <c r="Y41" s="154"/>
      <c r="Z41" s="151"/>
      <c r="AA41" s="150" t="e">
        <f t="shared" si="4"/>
        <v>#DIV/0!</v>
      </c>
      <c r="AB41" s="154"/>
      <c r="AC41" s="151"/>
      <c r="AD41" s="150" t="e">
        <f t="shared" si="5"/>
        <v>#DIV/0!</v>
      </c>
      <c r="AE41" s="154"/>
      <c r="AF41" s="151"/>
      <c r="AG41" s="150" t="e">
        <f t="shared" si="6"/>
        <v>#DIV/0!</v>
      </c>
      <c r="AH41" s="154"/>
      <c r="AI41" s="151"/>
      <c r="AJ41" s="150" t="e">
        <f t="shared" si="7"/>
        <v>#DIV/0!</v>
      </c>
      <c r="AK41" s="154"/>
      <c r="AL41" s="151"/>
      <c r="AM41" s="150" t="e">
        <f t="shared" si="8"/>
        <v>#DIV/0!</v>
      </c>
      <c r="AN41" s="154"/>
      <c r="AO41" s="151"/>
      <c r="AP41" s="150" t="e">
        <f t="shared" si="9"/>
        <v>#DIV/0!</v>
      </c>
      <c r="AQ41" s="154">
        <f t="shared" si="10"/>
        <v>4359065</v>
      </c>
      <c r="AR41" s="154">
        <f t="shared" si="11"/>
        <v>2659235</v>
      </c>
      <c r="AS41" s="151">
        <f t="shared" si="12"/>
        <v>3400000</v>
      </c>
      <c r="AT41" s="150">
        <f t="shared" si="13"/>
        <v>1.2820779411764707</v>
      </c>
      <c r="AU41" s="155">
        <f t="shared" si="18"/>
        <v>1453021.6666666667</v>
      </c>
    </row>
    <row r="42" spans="1:47" ht="21.75">
      <c r="A42" s="165">
        <v>30</v>
      </c>
      <c r="B42" s="145" t="s">
        <v>98</v>
      </c>
      <c r="C42" s="146" t="s">
        <v>134</v>
      </c>
      <c r="D42" s="147">
        <v>44823</v>
      </c>
      <c r="E42" s="154">
        <v>341830</v>
      </c>
      <c r="F42" s="154">
        <v>341830</v>
      </c>
      <c r="G42" s="149">
        <v>900000</v>
      </c>
      <c r="H42" s="150">
        <f t="shared" si="0"/>
        <v>0.3798111111111111</v>
      </c>
      <c r="I42" s="154">
        <v>638705</v>
      </c>
      <c r="J42" s="154">
        <v>638705</v>
      </c>
      <c r="K42" s="151">
        <v>900000</v>
      </c>
      <c r="L42" s="150">
        <f t="shared" si="17"/>
        <v>0.70967222222222226</v>
      </c>
      <c r="M42" s="176">
        <v>1042770</v>
      </c>
      <c r="N42" s="177">
        <v>1000000</v>
      </c>
      <c r="O42" s="153">
        <v>1.04</v>
      </c>
      <c r="P42" s="148"/>
      <c r="Q42" s="152"/>
      <c r="R42" s="153" t="e">
        <f t="shared" si="1"/>
        <v>#DIV/0!</v>
      </c>
      <c r="S42" s="148"/>
      <c r="T42" s="152"/>
      <c r="U42" s="153" t="e">
        <f t="shared" si="2"/>
        <v>#DIV/0!</v>
      </c>
      <c r="V42" s="148"/>
      <c r="W42" s="151"/>
      <c r="X42" s="150" t="e">
        <f t="shared" si="3"/>
        <v>#DIV/0!</v>
      </c>
      <c r="Y42" s="154"/>
      <c r="Z42" s="151"/>
      <c r="AA42" s="150" t="e">
        <f t="shared" si="4"/>
        <v>#DIV/0!</v>
      </c>
      <c r="AB42" s="154"/>
      <c r="AC42" s="151"/>
      <c r="AD42" s="150" t="e">
        <f t="shared" si="5"/>
        <v>#DIV/0!</v>
      </c>
      <c r="AE42" s="154"/>
      <c r="AF42" s="151"/>
      <c r="AG42" s="150" t="e">
        <f t="shared" si="6"/>
        <v>#DIV/0!</v>
      </c>
      <c r="AH42" s="154"/>
      <c r="AI42" s="151"/>
      <c r="AJ42" s="150" t="e">
        <f t="shared" si="7"/>
        <v>#DIV/0!</v>
      </c>
      <c r="AK42" s="154"/>
      <c r="AL42" s="151"/>
      <c r="AM42" s="150" t="e">
        <f t="shared" si="8"/>
        <v>#DIV/0!</v>
      </c>
      <c r="AN42" s="154"/>
      <c r="AO42" s="151"/>
      <c r="AP42" s="150" t="e">
        <f t="shared" si="9"/>
        <v>#DIV/0!</v>
      </c>
      <c r="AQ42" s="154">
        <f t="shared" si="10"/>
        <v>2023305</v>
      </c>
      <c r="AR42" s="154">
        <f t="shared" si="11"/>
        <v>980535</v>
      </c>
      <c r="AS42" s="151">
        <f t="shared" si="12"/>
        <v>2800000</v>
      </c>
      <c r="AT42" s="150">
        <f t="shared" si="13"/>
        <v>0.72260892857142855</v>
      </c>
      <c r="AU42" s="155">
        <f t="shared" si="18"/>
        <v>674435</v>
      </c>
    </row>
    <row r="43" spans="1:47" ht="21.75">
      <c r="A43" s="165">
        <v>31</v>
      </c>
      <c r="B43" s="145" t="s">
        <v>99</v>
      </c>
      <c r="C43" s="146" t="s">
        <v>135</v>
      </c>
      <c r="D43" s="147">
        <v>44903</v>
      </c>
      <c r="E43" s="154">
        <v>306165</v>
      </c>
      <c r="F43" s="154">
        <v>306165</v>
      </c>
      <c r="G43" s="149">
        <v>550000</v>
      </c>
      <c r="H43" s="150">
        <f t="shared" si="0"/>
        <v>0.55666363636363636</v>
      </c>
      <c r="I43" s="154">
        <v>130780</v>
      </c>
      <c r="J43" s="154">
        <v>130780</v>
      </c>
      <c r="K43" s="151">
        <v>550000</v>
      </c>
      <c r="L43" s="150">
        <f t="shared" si="17"/>
        <v>0.23778181818181818</v>
      </c>
      <c r="M43" s="178">
        <v>1326715</v>
      </c>
      <c r="N43" s="179">
        <v>550000</v>
      </c>
      <c r="O43" s="153">
        <v>2.41</v>
      </c>
      <c r="P43" s="154"/>
      <c r="Q43" s="151"/>
      <c r="R43" s="153" t="e">
        <f t="shared" si="1"/>
        <v>#DIV/0!</v>
      </c>
      <c r="S43" s="154"/>
      <c r="T43" s="151"/>
      <c r="U43" s="153" t="e">
        <f t="shared" si="2"/>
        <v>#DIV/0!</v>
      </c>
      <c r="V43" s="154"/>
      <c r="W43" s="151"/>
      <c r="X43" s="150" t="e">
        <f t="shared" si="3"/>
        <v>#DIV/0!</v>
      </c>
      <c r="Y43" s="154"/>
      <c r="Z43" s="151"/>
      <c r="AA43" s="150" t="e">
        <f t="shared" si="4"/>
        <v>#DIV/0!</v>
      </c>
      <c r="AB43" s="154"/>
      <c r="AC43" s="151"/>
      <c r="AD43" s="150" t="e">
        <f t="shared" si="5"/>
        <v>#DIV/0!</v>
      </c>
      <c r="AE43" s="154"/>
      <c r="AF43" s="151"/>
      <c r="AG43" s="150" t="e">
        <f t="shared" si="6"/>
        <v>#DIV/0!</v>
      </c>
      <c r="AH43" s="154"/>
      <c r="AI43" s="151"/>
      <c r="AJ43" s="150" t="e">
        <f t="shared" si="7"/>
        <v>#DIV/0!</v>
      </c>
      <c r="AK43" s="154"/>
      <c r="AL43" s="151"/>
      <c r="AM43" s="150" t="e">
        <f t="shared" si="8"/>
        <v>#DIV/0!</v>
      </c>
      <c r="AN43" s="154"/>
      <c r="AO43" s="151"/>
      <c r="AP43" s="150" t="e">
        <f t="shared" si="9"/>
        <v>#DIV/0!</v>
      </c>
      <c r="AQ43" s="154">
        <f t="shared" si="10"/>
        <v>1763660</v>
      </c>
      <c r="AR43" s="154">
        <f t="shared" si="11"/>
        <v>436945</v>
      </c>
      <c r="AS43" s="151">
        <f t="shared" si="12"/>
        <v>1650000</v>
      </c>
      <c r="AT43" s="150">
        <f t="shared" si="13"/>
        <v>1.0688848484848485</v>
      </c>
      <c r="AU43" s="155">
        <f t="shared" si="18"/>
        <v>587886.66666666663</v>
      </c>
    </row>
    <row r="44" spans="1:47" ht="21.75">
      <c r="A44" s="165">
        <v>32</v>
      </c>
      <c r="B44" s="145" t="s">
        <v>100</v>
      </c>
      <c r="C44" s="146" t="s">
        <v>136</v>
      </c>
      <c r="D44" s="147">
        <v>45121</v>
      </c>
      <c r="E44" s="154">
        <v>494515</v>
      </c>
      <c r="F44" s="154">
        <v>494515</v>
      </c>
      <c r="G44" s="149">
        <v>750000</v>
      </c>
      <c r="H44" s="150">
        <f t="shared" si="0"/>
        <v>0.65935333333333335</v>
      </c>
      <c r="I44" s="154">
        <v>508915</v>
      </c>
      <c r="J44" s="154">
        <v>508915</v>
      </c>
      <c r="K44" s="151">
        <v>750000</v>
      </c>
      <c r="L44" s="150">
        <f t="shared" si="17"/>
        <v>0.67855333333333334</v>
      </c>
      <c r="M44" s="178">
        <v>358140</v>
      </c>
      <c r="N44" s="179">
        <v>750000</v>
      </c>
      <c r="O44" s="153">
        <v>0.48</v>
      </c>
      <c r="P44" s="154"/>
      <c r="Q44" s="151"/>
      <c r="R44" s="153" t="e">
        <f t="shared" si="1"/>
        <v>#DIV/0!</v>
      </c>
      <c r="S44" s="154"/>
      <c r="T44" s="151"/>
      <c r="U44" s="153" t="e">
        <f t="shared" si="2"/>
        <v>#DIV/0!</v>
      </c>
      <c r="V44" s="154"/>
      <c r="W44" s="151"/>
      <c r="X44" s="150" t="e">
        <f t="shared" si="3"/>
        <v>#DIV/0!</v>
      </c>
      <c r="Y44" s="154"/>
      <c r="Z44" s="151"/>
      <c r="AA44" s="150" t="e">
        <f t="shared" si="4"/>
        <v>#DIV/0!</v>
      </c>
      <c r="AB44" s="154"/>
      <c r="AC44" s="151"/>
      <c r="AD44" s="150" t="e">
        <f t="shared" si="5"/>
        <v>#DIV/0!</v>
      </c>
      <c r="AE44" s="154"/>
      <c r="AF44" s="151"/>
      <c r="AG44" s="150" t="e">
        <f t="shared" si="6"/>
        <v>#DIV/0!</v>
      </c>
      <c r="AH44" s="154"/>
      <c r="AI44" s="151"/>
      <c r="AJ44" s="150" t="e">
        <f t="shared" si="7"/>
        <v>#DIV/0!</v>
      </c>
      <c r="AK44" s="154"/>
      <c r="AL44" s="151"/>
      <c r="AM44" s="150" t="e">
        <f t="shared" si="8"/>
        <v>#DIV/0!</v>
      </c>
      <c r="AN44" s="154"/>
      <c r="AO44" s="151"/>
      <c r="AP44" s="150" t="e">
        <f t="shared" si="9"/>
        <v>#DIV/0!</v>
      </c>
      <c r="AQ44" s="154">
        <f t="shared" si="10"/>
        <v>1361570</v>
      </c>
      <c r="AR44" s="154">
        <f t="shared" si="11"/>
        <v>1003430</v>
      </c>
      <c r="AS44" s="151">
        <f t="shared" si="12"/>
        <v>2250000</v>
      </c>
      <c r="AT44" s="150">
        <f t="shared" si="13"/>
        <v>0.60514222222222225</v>
      </c>
      <c r="AU44" s="155">
        <f t="shared" si="18"/>
        <v>453856.66666666669</v>
      </c>
    </row>
    <row r="45" spans="1:47" s="189" customFormat="1" ht="21.75">
      <c r="A45" s="192">
        <v>33</v>
      </c>
      <c r="B45" s="185" t="s">
        <v>288</v>
      </c>
      <c r="C45" s="186" t="s">
        <v>289</v>
      </c>
      <c r="D45" s="187" t="s">
        <v>290</v>
      </c>
      <c r="E45" s="154"/>
      <c r="F45" s="154"/>
      <c r="G45" s="149"/>
      <c r="H45" s="150"/>
      <c r="I45" s="154"/>
      <c r="J45" s="154"/>
      <c r="K45" s="151"/>
      <c r="L45" s="150"/>
      <c r="M45" s="178">
        <v>333500</v>
      </c>
      <c r="N45" s="179">
        <v>425806</v>
      </c>
      <c r="O45" s="153">
        <v>0.78</v>
      </c>
      <c r="P45" s="154"/>
      <c r="Q45" s="151"/>
      <c r="R45" s="153"/>
      <c r="S45" s="154"/>
      <c r="T45" s="151"/>
      <c r="U45" s="153"/>
      <c r="V45" s="154"/>
      <c r="W45" s="151"/>
      <c r="X45" s="150"/>
      <c r="Y45" s="154"/>
      <c r="Z45" s="151"/>
      <c r="AA45" s="150"/>
      <c r="AB45" s="154"/>
      <c r="AC45" s="151"/>
      <c r="AD45" s="150"/>
      <c r="AE45" s="154"/>
      <c r="AF45" s="151"/>
      <c r="AG45" s="150"/>
      <c r="AH45" s="154"/>
      <c r="AI45" s="151"/>
      <c r="AJ45" s="150"/>
      <c r="AK45" s="154"/>
      <c r="AL45" s="151"/>
      <c r="AM45" s="150"/>
      <c r="AN45" s="154"/>
      <c r="AO45" s="151"/>
      <c r="AP45" s="150"/>
      <c r="AQ45" s="154">
        <f t="shared" si="10"/>
        <v>333500</v>
      </c>
      <c r="AR45" s="154"/>
      <c r="AS45" s="151">
        <f t="shared" si="12"/>
        <v>425806</v>
      </c>
      <c r="AT45" s="150">
        <f>AQ45/AS45</f>
        <v>0.78322052765813543</v>
      </c>
      <c r="AU45" s="155">
        <f>AQ45/1</f>
        <v>333500</v>
      </c>
    </row>
    <row r="46" spans="1:47" s="112" customFormat="1" ht="24.95" customHeight="1">
      <c r="A46" s="191"/>
      <c r="B46" s="259" t="s">
        <v>28</v>
      </c>
      <c r="C46" s="260"/>
      <c r="D46" s="261"/>
      <c r="E46" s="172">
        <f>SUM(E8:E44)</f>
        <v>17739630</v>
      </c>
      <c r="F46" s="172">
        <v>17739630</v>
      </c>
      <c r="G46" s="173">
        <f>SUM(G8:G44)</f>
        <v>21450000</v>
      </c>
      <c r="H46" s="174">
        <f>E46/G46</f>
        <v>0.82702237762237762</v>
      </c>
      <c r="I46" s="172">
        <f>SUM(I8:I44)</f>
        <v>15690860</v>
      </c>
      <c r="J46" s="172">
        <v>15657865</v>
      </c>
      <c r="K46" s="173">
        <f>SUM(K8:K44)</f>
        <v>21132141</v>
      </c>
      <c r="L46" s="174">
        <f t="shared" si="17"/>
        <v>0.74251160826534335</v>
      </c>
      <c r="M46" s="183">
        <f>SUM(M8:M45)</f>
        <v>29519515</v>
      </c>
      <c r="N46" s="190">
        <f>SUM(N8:N45)</f>
        <v>22129031</v>
      </c>
      <c r="O46" s="174">
        <v>0.78</v>
      </c>
      <c r="P46" s="172">
        <f>SUM(P8:P44)</f>
        <v>0</v>
      </c>
      <c r="Q46" s="172">
        <f>SUM(Q8:Q44)</f>
        <v>0</v>
      </c>
      <c r="R46" s="174" t="e">
        <f>P46/Q46</f>
        <v>#DIV/0!</v>
      </c>
      <c r="S46" s="172">
        <f>SUM(S8:S44)</f>
        <v>0</v>
      </c>
      <c r="T46" s="172">
        <f>SUM(T8:T44)</f>
        <v>0</v>
      </c>
      <c r="U46" s="174" t="e">
        <f>S46/T46</f>
        <v>#DIV/0!</v>
      </c>
      <c r="V46" s="172">
        <f>SUM(V8:V44)</f>
        <v>0</v>
      </c>
      <c r="W46" s="172">
        <f>SUM(W8:W44)</f>
        <v>0</v>
      </c>
      <c r="X46" s="174" t="e">
        <f>V46/W46</f>
        <v>#DIV/0!</v>
      </c>
      <c r="Y46" s="172">
        <f>SUM(Y8:Y44)</f>
        <v>0</v>
      </c>
      <c r="Z46" s="172">
        <f>SUM(Z8:Z44)</f>
        <v>0</v>
      </c>
      <c r="AA46" s="174" t="e">
        <f>Y46/Z46</f>
        <v>#DIV/0!</v>
      </c>
      <c r="AB46" s="172">
        <f>SUM(AB8:AB44)</f>
        <v>0</v>
      </c>
      <c r="AC46" s="172">
        <f>SUM(AC8:AC44)</f>
        <v>0</v>
      </c>
      <c r="AD46" s="174" t="e">
        <f>AB46/AC46</f>
        <v>#DIV/0!</v>
      </c>
      <c r="AE46" s="172">
        <f>SUM(AE8:AE44)</f>
        <v>0</v>
      </c>
      <c r="AF46" s="172">
        <f>SUM(AF8:AF44)</f>
        <v>0</v>
      </c>
      <c r="AG46" s="174" t="e">
        <f>AE46/AF46</f>
        <v>#DIV/0!</v>
      </c>
      <c r="AH46" s="172">
        <f>SUM(AH8:AH44)</f>
        <v>0</v>
      </c>
      <c r="AI46" s="172">
        <f>SUM(AI8:AI44)</f>
        <v>0</v>
      </c>
      <c r="AJ46" s="174" t="e">
        <f>AH46/AI46</f>
        <v>#DIV/0!</v>
      </c>
      <c r="AK46" s="172">
        <f>SUM(AK8:AK44)</f>
        <v>0</v>
      </c>
      <c r="AL46" s="172">
        <f>SUM(AL8:AL44)</f>
        <v>0</v>
      </c>
      <c r="AM46" s="174" t="e">
        <f>AK46/AL46</f>
        <v>#DIV/0!</v>
      </c>
      <c r="AN46" s="172">
        <f>SUM(AN8:AN44)</f>
        <v>0</v>
      </c>
      <c r="AO46" s="172">
        <f>SUM(AO8:AO44)</f>
        <v>0</v>
      </c>
      <c r="AP46" s="174" t="e">
        <f>AN46/AO46</f>
        <v>#DIV/0!</v>
      </c>
      <c r="AQ46" s="172">
        <f>E46+I46+M46</f>
        <v>62950005</v>
      </c>
      <c r="AR46" s="172">
        <f>SUM(AR8:AR44)</f>
        <v>33610398</v>
      </c>
      <c r="AS46" s="173">
        <f>G46+K46+N46</f>
        <v>64711172</v>
      </c>
      <c r="AT46" s="174">
        <f>AQ46/AS46</f>
        <v>0.97278418941322842</v>
      </c>
      <c r="AU46" s="172">
        <f>AQ46/2</f>
        <v>31475002.5</v>
      </c>
    </row>
    <row r="48" spans="1:47">
      <c r="E48" s="81"/>
      <c r="F48" s="81"/>
      <c r="G48" s="81"/>
    </row>
    <row r="49" spans="2:47" ht="20.100000000000001" customHeight="1">
      <c r="B49" s="63" t="s">
        <v>29</v>
      </c>
      <c r="D49" s="256" t="s">
        <v>30</v>
      </c>
      <c r="E49" s="256"/>
      <c r="F49" s="114"/>
      <c r="AS49" s="256" t="s">
        <v>30</v>
      </c>
      <c r="AT49" s="256"/>
    </row>
    <row r="50" spans="2:47">
      <c r="B50" s="63"/>
      <c r="D50" s="66"/>
      <c r="E50" s="67"/>
      <c r="F50" s="67"/>
      <c r="AS50" s="68"/>
      <c r="AT50" s="69"/>
    </row>
    <row r="51" spans="2:47" ht="20.100000000000001" customHeight="1">
      <c r="B51" s="70" t="s">
        <v>103</v>
      </c>
      <c r="D51" s="113" t="s">
        <v>31</v>
      </c>
      <c r="E51" s="72"/>
      <c r="F51" s="72"/>
      <c r="AS51" s="250" t="s">
        <v>32</v>
      </c>
      <c r="AT51" s="250"/>
      <c r="AU51" s="250"/>
    </row>
    <row r="52" spans="2:47" ht="20.100000000000001" customHeight="1">
      <c r="B52" s="73" t="s">
        <v>101</v>
      </c>
      <c r="D52" s="114" t="s">
        <v>33</v>
      </c>
      <c r="E52" s="114"/>
      <c r="F52" s="114"/>
      <c r="AS52" s="255" t="s">
        <v>34</v>
      </c>
      <c r="AT52" s="255"/>
      <c r="AU52" s="255"/>
    </row>
  </sheetData>
  <mergeCells count="25"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  <mergeCell ref="D49:E49"/>
    <mergeCell ref="AS49:AT49"/>
    <mergeCell ref="S5:U6"/>
    <mergeCell ref="V5:X6"/>
    <mergeCell ref="Y5:AA6"/>
    <mergeCell ref="AB5:AD6"/>
    <mergeCell ref="AE5:AG6"/>
    <mergeCell ref="AH5:AJ6"/>
    <mergeCell ref="B46:D46"/>
    <mergeCell ref="AS51:AU51"/>
    <mergeCell ref="AS52:AU52"/>
    <mergeCell ref="AK5:AM6"/>
    <mergeCell ref="AN5:AP6"/>
    <mergeCell ref="AQ5:AT6"/>
    <mergeCell ref="AU5:AU7"/>
  </mergeCells>
  <pageMargins left="0.74" right="0.19685039370078741" top="0.79" bottom="0.23622047244094491" header="0.35433070866141736" footer="0.19685039370078741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7"/>
  </sheetPr>
  <dimension ref="A1:BC36"/>
  <sheetViews>
    <sheetView view="pageBreakPreview" topLeftCell="A13" zoomScale="70" zoomScaleNormal="70" zoomScaleSheetLayoutView="70" workbookViewId="0">
      <selection activeCell="D31" sqref="D31"/>
    </sheetView>
  </sheetViews>
  <sheetFormatPr defaultColWidth="46.85546875" defaultRowHeight="16.5"/>
  <cols>
    <col min="1" max="1" width="5.7109375" style="74" customWidth="1"/>
    <col min="2" max="3" width="40.7109375" style="52" customWidth="1"/>
    <col min="4" max="4" width="29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0.7109375" style="52" hidden="1" customWidth="1"/>
    <col min="11" max="11" width="20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0.7109375" style="52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10.7109375" style="52" customWidth="1"/>
    <col min="47" max="47" width="29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239"/>
      <c r="AR2" s="239"/>
      <c r="AS2" s="239"/>
      <c r="AT2" s="5"/>
      <c r="AU2" s="5"/>
      <c r="AV2" s="8"/>
      <c r="AW2" s="9"/>
      <c r="AX2" s="9"/>
      <c r="BC2" s="11"/>
    </row>
    <row r="3" spans="1:55" s="10" customFormat="1" ht="35.25">
      <c r="A3" s="1"/>
      <c r="B3" s="13" t="s">
        <v>176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257"/>
      <c r="AR3" s="257"/>
      <c r="AS3" s="257"/>
      <c r="AT3" s="257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5"/>
      <c r="R5" s="245"/>
      <c r="S5" s="244" t="s">
        <v>9</v>
      </c>
      <c r="T5" s="245"/>
      <c r="U5" s="245"/>
      <c r="V5" s="244" t="s">
        <v>10</v>
      </c>
      <c r="W5" s="245"/>
      <c r="X5" s="245"/>
      <c r="Y5" s="244" t="s">
        <v>11</v>
      </c>
      <c r="Z5" s="245"/>
      <c r="AA5" s="245"/>
      <c r="AB5" s="244" t="s">
        <v>12</v>
      </c>
      <c r="AC5" s="245"/>
      <c r="AD5" s="245"/>
      <c r="AE5" s="244" t="s">
        <v>13</v>
      </c>
      <c r="AF5" s="245"/>
      <c r="AG5" s="245"/>
      <c r="AH5" s="244" t="s">
        <v>14</v>
      </c>
      <c r="AI5" s="245"/>
      <c r="AJ5" s="245"/>
      <c r="AK5" s="244" t="s">
        <v>15</v>
      </c>
      <c r="AL5" s="245"/>
      <c r="AM5" s="245"/>
      <c r="AN5" s="244" t="s">
        <v>16</v>
      </c>
      <c r="AO5" s="245"/>
      <c r="AP5" s="245"/>
      <c r="AQ5" s="251" t="s">
        <v>17</v>
      </c>
      <c r="AR5" s="251"/>
      <c r="AS5" s="252"/>
      <c r="AT5" s="252"/>
      <c r="AU5" s="253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52"/>
      <c r="AR6" s="252"/>
      <c r="AS6" s="252"/>
      <c r="AT6" s="252"/>
      <c r="AU6" s="254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254"/>
      <c r="AV7" s="37" t="s">
        <v>26</v>
      </c>
      <c r="AW7" s="38" t="s">
        <v>27</v>
      </c>
      <c r="AX7" s="39" t="s">
        <v>24</v>
      </c>
      <c r="BC7" s="24"/>
    </row>
    <row r="8" spans="1:55" s="204" customFormat="1" ht="20.25" customHeight="1">
      <c r="A8" s="202">
        <v>1</v>
      </c>
      <c r="B8" s="175" t="s">
        <v>293</v>
      </c>
      <c r="C8" s="175" t="s">
        <v>294</v>
      </c>
      <c r="D8" s="210" t="s">
        <v>295</v>
      </c>
      <c r="E8" s="211"/>
      <c r="F8" s="211"/>
      <c r="G8" s="212"/>
      <c r="H8" s="213"/>
      <c r="I8" s="211"/>
      <c r="J8" s="211"/>
      <c r="K8" s="212"/>
      <c r="L8" s="205"/>
      <c r="M8" s="214">
        <v>0</v>
      </c>
      <c r="N8" s="215">
        <v>70967</v>
      </c>
      <c r="O8" s="216">
        <v>0</v>
      </c>
      <c r="P8" s="211"/>
      <c r="Q8" s="212"/>
      <c r="R8" s="205"/>
      <c r="S8" s="211"/>
      <c r="T8" s="212"/>
      <c r="U8" s="205"/>
      <c r="V8" s="211"/>
      <c r="W8" s="212"/>
      <c r="X8" s="205"/>
      <c r="Y8" s="211"/>
      <c r="Z8" s="212"/>
      <c r="AA8" s="205"/>
      <c r="AB8" s="211"/>
      <c r="AC8" s="212"/>
      <c r="AD8" s="205"/>
      <c r="AE8" s="211"/>
      <c r="AF8" s="212"/>
      <c r="AG8" s="205"/>
      <c r="AH8" s="211"/>
      <c r="AI8" s="212"/>
      <c r="AJ8" s="205"/>
      <c r="AK8" s="211"/>
      <c r="AL8" s="212"/>
      <c r="AM8" s="205"/>
      <c r="AN8" s="211"/>
      <c r="AO8" s="212"/>
      <c r="AP8" s="205"/>
      <c r="AQ8" s="211">
        <v>0</v>
      </c>
      <c r="AR8" s="211"/>
      <c r="AS8" s="218">
        <f>G8+K8+N8</f>
        <v>70967</v>
      </c>
      <c r="AT8" s="205"/>
      <c r="AU8" s="217">
        <v>0</v>
      </c>
      <c r="AV8" s="206"/>
      <c r="AW8" s="207"/>
      <c r="AX8" s="207"/>
      <c r="BC8" s="203"/>
    </row>
    <row r="9" spans="1:55" ht="18.75">
      <c r="A9" s="40">
        <v>2</v>
      </c>
      <c r="B9" s="41" t="s">
        <v>138</v>
      </c>
      <c r="C9" s="41" t="s">
        <v>167</v>
      </c>
      <c r="D9" s="42">
        <v>45313</v>
      </c>
      <c r="E9" s="46">
        <v>14695</v>
      </c>
      <c r="F9" s="46">
        <v>14695</v>
      </c>
      <c r="G9" s="44">
        <v>550000</v>
      </c>
      <c r="H9" s="45">
        <v>0.03</v>
      </c>
      <c r="I9" s="43">
        <v>1027320</v>
      </c>
      <c r="J9" s="43">
        <v>1027320</v>
      </c>
      <c r="K9" s="47">
        <v>550000</v>
      </c>
      <c r="L9" s="45">
        <v>1.87</v>
      </c>
      <c r="M9" s="180">
        <v>47585</v>
      </c>
      <c r="N9" s="184">
        <v>550000</v>
      </c>
      <c r="O9" s="49">
        <v>0.09</v>
      </c>
      <c r="P9" s="43"/>
      <c r="Q9" s="48"/>
      <c r="R9" s="49" t="e">
        <f t="shared" ref="R9:R29" si="0">P9/Q9</f>
        <v>#DIV/0!</v>
      </c>
      <c r="S9" s="43"/>
      <c r="T9" s="48"/>
      <c r="U9" s="49" t="e">
        <f t="shared" ref="U9:U29" si="1">S9/T9</f>
        <v>#DIV/0!</v>
      </c>
      <c r="V9" s="43"/>
      <c r="W9" s="47"/>
      <c r="X9" s="45" t="e">
        <f t="shared" ref="X9:X29" si="2">V9/W9</f>
        <v>#DIV/0!</v>
      </c>
      <c r="Y9" s="46"/>
      <c r="Z9" s="47"/>
      <c r="AA9" s="45" t="e">
        <f t="shared" ref="AA9:AA29" si="3">Y9/Z9</f>
        <v>#DIV/0!</v>
      </c>
      <c r="AB9" s="46"/>
      <c r="AC9" s="47"/>
      <c r="AD9" s="45" t="e">
        <f t="shared" ref="AD9:AD29" si="4">AB9/AC9</f>
        <v>#DIV/0!</v>
      </c>
      <c r="AE9" s="46"/>
      <c r="AF9" s="47"/>
      <c r="AG9" s="45" t="e">
        <f t="shared" ref="AG9:AG29" si="5">AE9/AF9</f>
        <v>#DIV/0!</v>
      </c>
      <c r="AH9" s="46"/>
      <c r="AI9" s="47"/>
      <c r="AJ9" s="45" t="e">
        <f t="shared" ref="AJ9:AJ29" si="6">AH9/AI9</f>
        <v>#DIV/0!</v>
      </c>
      <c r="AK9" s="46"/>
      <c r="AL9" s="47"/>
      <c r="AM9" s="45" t="e">
        <f t="shared" ref="AM9:AM29" si="7">AK9/AL9</f>
        <v>#DIV/0!</v>
      </c>
      <c r="AN9" s="46"/>
      <c r="AO9" s="47"/>
      <c r="AP9" s="45" t="e">
        <f t="shared" ref="AP9:AP29" si="8">AN9/AO9</f>
        <v>#DIV/0!</v>
      </c>
      <c r="AQ9" s="46">
        <f>E9+I9+M9</f>
        <v>1089600</v>
      </c>
      <c r="AR9" s="46">
        <f>F9+J9</f>
        <v>1042015</v>
      </c>
      <c r="AS9" s="47">
        <f>G9+K9+N9</f>
        <v>1650000</v>
      </c>
      <c r="AT9" s="45">
        <f t="shared" ref="AT9:AT30" si="9">AQ9/AS9</f>
        <v>0.66036363636363637</v>
      </c>
      <c r="AU9" s="50">
        <f>AQ9/3</f>
        <v>363200</v>
      </c>
    </row>
    <row r="10" spans="1:55" ht="18.75">
      <c r="A10" s="40">
        <v>3</v>
      </c>
      <c r="B10" s="41" t="s">
        <v>139</v>
      </c>
      <c r="C10" s="41" t="s">
        <v>168</v>
      </c>
      <c r="D10" s="42">
        <v>45558</v>
      </c>
      <c r="E10" s="46">
        <v>479040</v>
      </c>
      <c r="F10" s="46">
        <v>479040</v>
      </c>
      <c r="G10" s="44">
        <v>550000</v>
      </c>
      <c r="H10" s="45">
        <v>0.87</v>
      </c>
      <c r="I10" s="43">
        <v>313650</v>
      </c>
      <c r="J10" s="43">
        <v>313650</v>
      </c>
      <c r="K10" s="47">
        <v>550000</v>
      </c>
      <c r="L10" s="45">
        <v>0.56999999999999995</v>
      </c>
      <c r="M10" s="180">
        <v>384250</v>
      </c>
      <c r="N10" s="184">
        <v>550000</v>
      </c>
      <c r="O10" s="49">
        <v>0.7</v>
      </c>
      <c r="P10" s="43"/>
      <c r="Q10" s="48"/>
      <c r="R10" s="49" t="e">
        <f t="shared" si="0"/>
        <v>#DIV/0!</v>
      </c>
      <c r="S10" s="43"/>
      <c r="T10" s="48"/>
      <c r="U10" s="49" t="e">
        <f t="shared" si="1"/>
        <v>#DIV/0!</v>
      </c>
      <c r="V10" s="43"/>
      <c r="W10" s="47"/>
      <c r="X10" s="45" t="e">
        <f t="shared" si="2"/>
        <v>#DIV/0!</v>
      </c>
      <c r="Y10" s="46"/>
      <c r="Z10" s="47"/>
      <c r="AA10" s="45" t="e">
        <f t="shared" si="3"/>
        <v>#DIV/0!</v>
      </c>
      <c r="AB10" s="46"/>
      <c r="AC10" s="47"/>
      <c r="AD10" s="45" t="e">
        <f t="shared" si="4"/>
        <v>#DIV/0!</v>
      </c>
      <c r="AE10" s="46"/>
      <c r="AF10" s="47"/>
      <c r="AG10" s="45" t="e">
        <f t="shared" si="5"/>
        <v>#DIV/0!</v>
      </c>
      <c r="AH10" s="46"/>
      <c r="AI10" s="47"/>
      <c r="AJ10" s="45" t="e">
        <f t="shared" si="6"/>
        <v>#DIV/0!</v>
      </c>
      <c r="AK10" s="46"/>
      <c r="AL10" s="47"/>
      <c r="AM10" s="45" t="e">
        <f t="shared" si="7"/>
        <v>#DIV/0!</v>
      </c>
      <c r="AN10" s="46"/>
      <c r="AO10" s="47"/>
      <c r="AP10" s="45" t="e">
        <f t="shared" si="8"/>
        <v>#DIV/0!</v>
      </c>
      <c r="AQ10" s="46">
        <f t="shared" ref="AQ10:AQ29" si="10">E10+I10+M10</f>
        <v>1176940</v>
      </c>
      <c r="AR10" s="46">
        <f t="shared" ref="AR10:AR29" si="11">F10+J10</f>
        <v>792690</v>
      </c>
      <c r="AS10" s="47">
        <f t="shared" ref="AS10:AS29" si="12">G10+K10+N10</f>
        <v>1650000</v>
      </c>
      <c r="AT10" s="45">
        <f t="shared" si="9"/>
        <v>0.71329696969696965</v>
      </c>
      <c r="AU10" s="50">
        <f t="shared" ref="AU10:AU19" si="13">AQ10/3</f>
        <v>392313.33333333331</v>
      </c>
    </row>
    <row r="11" spans="1:55" ht="18.75">
      <c r="A11" s="40">
        <v>4</v>
      </c>
      <c r="B11" s="41" t="s">
        <v>140</v>
      </c>
      <c r="C11" s="41" t="s">
        <v>108</v>
      </c>
      <c r="D11" s="42">
        <v>43885</v>
      </c>
      <c r="E11" s="46">
        <v>187380</v>
      </c>
      <c r="F11" s="46">
        <v>187380</v>
      </c>
      <c r="G11" s="44">
        <v>550000</v>
      </c>
      <c r="H11" s="45">
        <v>0.34</v>
      </c>
      <c r="I11" s="43">
        <v>371980</v>
      </c>
      <c r="J11" s="43">
        <v>371980</v>
      </c>
      <c r="K11" s="47">
        <v>550000</v>
      </c>
      <c r="L11" s="45">
        <v>0.68</v>
      </c>
      <c r="M11" s="180">
        <v>227170</v>
      </c>
      <c r="N11" s="184">
        <v>550000</v>
      </c>
      <c r="O11" s="49">
        <v>0.41</v>
      </c>
      <c r="P11" s="43"/>
      <c r="Q11" s="48"/>
      <c r="R11" s="49" t="e">
        <f t="shared" si="0"/>
        <v>#DIV/0!</v>
      </c>
      <c r="S11" s="43"/>
      <c r="T11" s="48"/>
      <c r="U11" s="49" t="e">
        <f t="shared" si="1"/>
        <v>#DIV/0!</v>
      </c>
      <c r="V11" s="43"/>
      <c r="W11" s="47"/>
      <c r="X11" s="45" t="e">
        <f t="shared" si="2"/>
        <v>#DIV/0!</v>
      </c>
      <c r="Y11" s="46"/>
      <c r="Z11" s="47"/>
      <c r="AA11" s="45" t="e">
        <f t="shared" si="3"/>
        <v>#DIV/0!</v>
      </c>
      <c r="AB11" s="46"/>
      <c r="AC11" s="47"/>
      <c r="AD11" s="45" t="e">
        <f t="shared" si="4"/>
        <v>#DIV/0!</v>
      </c>
      <c r="AE11" s="46"/>
      <c r="AF11" s="47"/>
      <c r="AG11" s="45" t="e">
        <f t="shared" si="5"/>
        <v>#DIV/0!</v>
      </c>
      <c r="AH11" s="46"/>
      <c r="AI11" s="47"/>
      <c r="AJ11" s="45" t="e">
        <f t="shared" si="6"/>
        <v>#DIV/0!</v>
      </c>
      <c r="AK11" s="46"/>
      <c r="AL11" s="47"/>
      <c r="AM11" s="45" t="e">
        <f t="shared" si="7"/>
        <v>#DIV/0!</v>
      </c>
      <c r="AN11" s="46"/>
      <c r="AO11" s="47"/>
      <c r="AP11" s="45" t="e">
        <f t="shared" si="8"/>
        <v>#DIV/0!</v>
      </c>
      <c r="AQ11" s="46">
        <f t="shared" si="10"/>
        <v>786530</v>
      </c>
      <c r="AR11" s="46">
        <f t="shared" si="11"/>
        <v>559360</v>
      </c>
      <c r="AS11" s="47">
        <f t="shared" si="12"/>
        <v>1650000</v>
      </c>
      <c r="AT11" s="45">
        <f t="shared" si="9"/>
        <v>0.47668484848484849</v>
      </c>
      <c r="AU11" s="50">
        <f t="shared" si="13"/>
        <v>262176.66666666669</v>
      </c>
    </row>
    <row r="12" spans="1:55" ht="18.75">
      <c r="A12" s="40">
        <v>5</v>
      </c>
      <c r="B12" s="41" t="s">
        <v>141</v>
      </c>
      <c r="C12" s="41" t="s">
        <v>169</v>
      </c>
      <c r="D12" s="42">
        <v>44637</v>
      </c>
      <c r="E12" s="46">
        <v>101785</v>
      </c>
      <c r="F12" s="46">
        <v>101785</v>
      </c>
      <c r="G12" s="44">
        <v>550000</v>
      </c>
      <c r="H12" s="45">
        <f>E12/G12</f>
        <v>0.18506363636363637</v>
      </c>
      <c r="I12" s="43">
        <v>187540</v>
      </c>
      <c r="J12" s="43">
        <v>187540</v>
      </c>
      <c r="K12" s="47">
        <v>550000</v>
      </c>
      <c r="L12" s="45">
        <v>0.34</v>
      </c>
      <c r="M12" s="180">
        <v>145165</v>
      </c>
      <c r="N12" s="184">
        <v>550000</v>
      </c>
      <c r="O12" s="49">
        <v>0.26</v>
      </c>
      <c r="P12" s="43"/>
      <c r="Q12" s="48"/>
      <c r="R12" s="49" t="e">
        <f t="shared" si="0"/>
        <v>#DIV/0!</v>
      </c>
      <c r="S12" s="43"/>
      <c r="T12" s="48"/>
      <c r="U12" s="49" t="e">
        <f t="shared" si="1"/>
        <v>#DIV/0!</v>
      </c>
      <c r="V12" s="43"/>
      <c r="W12" s="47"/>
      <c r="X12" s="45" t="e">
        <f t="shared" si="2"/>
        <v>#DIV/0!</v>
      </c>
      <c r="Y12" s="46"/>
      <c r="Z12" s="47"/>
      <c r="AA12" s="45" t="e">
        <f t="shared" si="3"/>
        <v>#DIV/0!</v>
      </c>
      <c r="AB12" s="46"/>
      <c r="AC12" s="47"/>
      <c r="AD12" s="45" t="e">
        <f t="shared" si="4"/>
        <v>#DIV/0!</v>
      </c>
      <c r="AE12" s="46"/>
      <c r="AF12" s="47"/>
      <c r="AG12" s="45" t="e">
        <f t="shared" si="5"/>
        <v>#DIV/0!</v>
      </c>
      <c r="AH12" s="46"/>
      <c r="AI12" s="47"/>
      <c r="AJ12" s="45" t="e">
        <f t="shared" si="6"/>
        <v>#DIV/0!</v>
      </c>
      <c r="AK12" s="46"/>
      <c r="AL12" s="47"/>
      <c r="AM12" s="45" t="e">
        <f t="shared" si="7"/>
        <v>#DIV/0!</v>
      </c>
      <c r="AN12" s="46"/>
      <c r="AO12" s="47"/>
      <c r="AP12" s="45" t="e">
        <f t="shared" si="8"/>
        <v>#DIV/0!</v>
      </c>
      <c r="AQ12" s="46">
        <f t="shared" si="10"/>
        <v>434490</v>
      </c>
      <c r="AR12" s="46">
        <f t="shared" si="11"/>
        <v>289325</v>
      </c>
      <c r="AS12" s="47">
        <f t="shared" si="12"/>
        <v>1650000</v>
      </c>
      <c r="AT12" s="45">
        <f t="shared" si="9"/>
        <v>0.26332727272727274</v>
      </c>
      <c r="AU12" s="50">
        <f t="shared" si="13"/>
        <v>144830</v>
      </c>
    </row>
    <row r="13" spans="1:55" ht="18" customHeight="1">
      <c r="A13" s="40">
        <v>6</v>
      </c>
      <c r="B13" s="41" t="s">
        <v>142</v>
      </c>
      <c r="C13" s="41" t="s">
        <v>170</v>
      </c>
      <c r="D13" s="42">
        <v>45433</v>
      </c>
      <c r="E13" s="46">
        <v>140675</v>
      </c>
      <c r="F13" s="46">
        <v>140675</v>
      </c>
      <c r="G13" s="44">
        <v>550000</v>
      </c>
      <c r="H13" s="45">
        <v>0.26</v>
      </c>
      <c r="I13" s="43">
        <v>134370</v>
      </c>
      <c r="J13" s="43">
        <v>134370</v>
      </c>
      <c r="K13" s="47">
        <v>600000</v>
      </c>
      <c r="L13" s="45">
        <v>0.22</v>
      </c>
      <c r="M13" s="180">
        <v>616300</v>
      </c>
      <c r="N13" s="184">
        <v>600000</v>
      </c>
      <c r="O13" s="49">
        <v>1.03</v>
      </c>
      <c r="P13" s="43"/>
      <c r="Q13" s="48"/>
      <c r="R13" s="49" t="e">
        <f t="shared" si="0"/>
        <v>#DIV/0!</v>
      </c>
      <c r="S13" s="43"/>
      <c r="T13" s="48"/>
      <c r="U13" s="49" t="e">
        <f t="shared" si="1"/>
        <v>#DIV/0!</v>
      </c>
      <c r="V13" s="43"/>
      <c r="W13" s="47"/>
      <c r="X13" s="45" t="e">
        <f t="shared" si="2"/>
        <v>#DIV/0!</v>
      </c>
      <c r="Y13" s="46"/>
      <c r="Z13" s="47"/>
      <c r="AA13" s="45" t="e">
        <f t="shared" si="3"/>
        <v>#DIV/0!</v>
      </c>
      <c r="AB13" s="46"/>
      <c r="AC13" s="47"/>
      <c r="AD13" s="45" t="e">
        <f t="shared" si="4"/>
        <v>#DIV/0!</v>
      </c>
      <c r="AE13" s="46"/>
      <c r="AF13" s="47"/>
      <c r="AG13" s="45" t="e">
        <f t="shared" si="5"/>
        <v>#DIV/0!</v>
      </c>
      <c r="AH13" s="46"/>
      <c r="AI13" s="47"/>
      <c r="AJ13" s="45" t="e">
        <f t="shared" si="6"/>
        <v>#DIV/0!</v>
      </c>
      <c r="AK13" s="46"/>
      <c r="AL13" s="47"/>
      <c r="AM13" s="45" t="e">
        <f t="shared" si="7"/>
        <v>#DIV/0!</v>
      </c>
      <c r="AN13" s="46"/>
      <c r="AO13" s="47"/>
      <c r="AP13" s="45" t="e">
        <f t="shared" si="8"/>
        <v>#DIV/0!</v>
      </c>
      <c r="AQ13" s="46">
        <f t="shared" si="10"/>
        <v>891345</v>
      </c>
      <c r="AR13" s="46">
        <f t="shared" si="11"/>
        <v>275045</v>
      </c>
      <c r="AS13" s="47">
        <f t="shared" si="12"/>
        <v>1750000</v>
      </c>
      <c r="AT13" s="45">
        <f t="shared" si="9"/>
        <v>0.50934000000000001</v>
      </c>
      <c r="AU13" s="50">
        <f t="shared" si="13"/>
        <v>297115</v>
      </c>
    </row>
    <row r="14" spans="1:55" ht="18.75">
      <c r="A14" s="40">
        <v>7</v>
      </c>
      <c r="B14" s="41" t="s">
        <v>143</v>
      </c>
      <c r="C14" s="41" t="s">
        <v>171</v>
      </c>
      <c r="D14" s="42">
        <v>45141</v>
      </c>
      <c r="E14" s="43">
        <v>40895</v>
      </c>
      <c r="F14" s="43">
        <v>40895</v>
      </c>
      <c r="G14" s="44">
        <v>550000</v>
      </c>
      <c r="H14" s="45">
        <v>7.0000000000000007E-2</v>
      </c>
      <c r="I14" s="43">
        <v>453485</v>
      </c>
      <c r="J14" s="43">
        <v>453485</v>
      </c>
      <c r="K14" s="47">
        <v>550000</v>
      </c>
      <c r="L14" s="45">
        <v>0.82</v>
      </c>
      <c r="M14" s="180">
        <v>39380</v>
      </c>
      <c r="N14" s="184">
        <v>550000</v>
      </c>
      <c r="O14" s="49">
        <v>7.0000000000000007E-2</v>
      </c>
      <c r="P14" s="43"/>
      <c r="Q14" s="48"/>
      <c r="R14" s="49" t="e">
        <f t="shared" si="0"/>
        <v>#DIV/0!</v>
      </c>
      <c r="S14" s="43"/>
      <c r="T14" s="48"/>
      <c r="U14" s="49" t="e">
        <f t="shared" si="1"/>
        <v>#DIV/0!</v>
      </c>
      <c r="V14" s="43"/>
      <c r="W14" s="47"/>
      <c r="X14" s="45" t="e">
        <f t="shared" si="2"/>
        <v>#DIV/0!</v>
      </c>
      <c r="Y14" s="46"/>
      <c r="Z14" s="47"/>
      <c r="AA14" s="45" t="e">
        <f t="shared" si="3"/>
        <v>#DIV/0!</v>
      </c>
      <c r="AB14" s="46"/>
      <c r="AC14" s="47"/>
      <c r="AD14" s="45" t="e">
        <f t="shared" si="4"/>
        <v>#DIV/0!</v>
      </c>
      <c r="AE14" s="46"/>
      <c r="AF14" s="47"/>
      <c r="AG14" s="45" t="e">
        <f t="shared" si="5"/>
        <v>#DIV/0!</v>
      </c>
      <c r="AH14" s="46"/>
      <c r="AI14" s="47"/>
      <c r="AJ14" s="45" t="e">
        <f t="shared" si="6"/>
        <v>#DIV/0!</v>
      </c>
      <c r="AK14" s="46"/>
      <c r="AL14" s="47"/>
      <c r="AM14" s="45" t="e">
        <f t="shared" si="7"/>
        <v>#DIV/0!</v>
      </c>
      <c r="AN14" s="46"/>
      <c r="AO14" s="47"/>
      <c r="AP14" s="45" t="e">
        <f t="shared" si="8"/>
        <v>#DIV/0!</v>
      </c>
      <c r="AQ14" s="46">
        <f t="shared" si="10"/>
        <v>533760</v>
      </c>
      <c r="AR14" s="46">
        <f t="shared" si="11"/>
        <v>494380</v>
      </c>
      <c r="AS14" s="47">
        <f t="shared" si="12"/>
        <v>1650000</v>
      </c>
      <c r="AT14" s="45">
        <f t="shared" si="9"/>
        <v>0.32349090909090911</v>
      </c>
      <c r="AU14" s="50">
        <f t="shared" si="13"/>
        <v>177920</v>
      </c>
    </row>
    <row r="15" spans="1:55" ht="18.75">
      <c r="A15" s="40">
        <v>8</v>
      </c>
      <c r="B15" s="41" t="s">
        <v>144</v>
      </c>
      <c r="C15" s="41" t="s">
        <v>172</v>
      </c>
      <c r="D15" s="42">
        <v>45457</v>
      </c>
      <c r="E15" s="46">
        <v>592575</v>
      </c>
      <c r="F15" s="46">
        <v>592575</v>
      </c>
      <c r="G15" s="44">
        <v>550000</v>
      </c>
      <c r="H15" s="45">
        <v>1.08</v>
      </c>
      <c r="I15" s="46">
        <v>560825</v>
      </c>
      <c r="J15" s="46">
        <v>560825</v>
      </c>
      <c r="K15" s="47">
        <v>550000</v>
      </c>
      <c r="L15" s="45">
        <v>1.02</v>
      </c>
      <c r="M15" s="180">
        <v>556710</v>
      </c>
      <c r="N15" s="184">
        <v>550000</v>
      </c>
      <c r="O15" s="49">
        <v>1.01</v>
      </c>
      <c r="P15" s="43"/>
      <c r="Q15" s="48"/>
      <c r="R15" s="49" t="e">
        <f t="shared" si="0"/>
        <v>#DIV/0!</v>
      </c>
      <c r="S15" s="43"/>
      <c r="T15" s="48"/>
      <c r="U15" s="49" t="e">
        <f t="shared" si="1"/>
        <v>#DIV/0!</v>
      </c>
      <c r="V15" s="43"/>
      <c r="W15" s="47"/>
      <c r="X15" s="45" t="e">
        <f t="shared" si="2"/>
        <v>#DIV/0!</v>
      </c>
      <c r="Y15" s="46"/>
      <c r="Z15" s="47"/>
      <c r="AA15" s="45" t="e">
        <f t="shared" si="3"/>
        <v>#DIV/0!</v>
      </c>
      <c r="AB15" s="46"/>
      <c r="AC15" s="47"/>
      <c r="AD15" s="45" t="e">
        <f t="shared" si="4"/>
        <v>#DIV/0!</v>
      </c>
      <c r="AE15" s="46"/>
      <c r="AF15" s="47"/>
      <c r="AG15" s="45" t="e">
        <f t="shared" si="5"/>
        <v>#DIV/0!</v>
      </c>
      <c r="AH15" s="46"/>
      <c r="AI15" s="47"/>
      <c r="AJ15" s="45" t="e">
        <f t="shared" si="6"/>
        <v>#DIV/0!</v>
      </c>
      <c r="AK15" s="46"/>
      <c r="AL15" s="47"/>
      <c r="AM15" s="45" t="e">
        <f t="shared" si="7"/>
        <v>#DIV/0!</v>
      </c>
      <c r="AN15" s="46"/>
      <c r="AO15" s="47"/>
      <c r="AP15" s="45" t="e">
        <f t="shared" si="8"/>
        <v>#DIV/0!</v>
      </c>
      <c r="AQ15" s="46">
        <f t="shared" si="10"/>
        <v>1710110</v>
      </c>
      <c r="AR15" s="46">
        <f t="shared" si="11"/>
        <v>1153400</v>
      </c>
      <c r="AS15" s="47">
        <f t="shared" si="12"/>
        <v>1650000</v>
      </c>
      <c r="AT15" s="45">
        <f t="shared" si="9"/>
        <v>1.036430303030303</v>
      </c>
      <c r="AU15" s="50">
        <f t="shared" si="13"/>
        <v>570036.66666666663</v>
      </c>
    </row>
    <row r="16" spans="1:55" ht="18.75">
      <c r="A16" s="40">
        <v>9</v>
      </c>
      <c r="B16" s="41" t="s">
        <v>145</v>
      </c>
      <c r="C16" s="41" t="s">
        <v>173</v>
      </c>
      <c r="D16" s="42">
        <v>43291</v>
      </c>
      <c r="E16" s="46">
        <v>123385</v>
      </c>
      <c r="F16" s="46">
        <v>123385</v>
      </c>
      <c r="G16" s="44">
        <v>550000</v>
      </c>
      <c r="H16" s="45">
        <v>0.22</v>
      </c>
      <c r="I16" s="46">
        <v>28995</v>
      </c>
      <c r="J16" s="46">
        <v>28995</v>
      </c>
      <c r="K16" s="47">
        <v>550000</v>
      </c>
      <c r="L16" s="45">
        <v>0.05</v>
      </c>
      <c r="M16" s="180">
        <v>262160</v>
      </c>
      <c r="N16" s="184">
        <v>550000</v>
      </c>
      <c r="O16" s="49">
        <v>0.48</v>
      </c>
      <c r="P16" s="43"/>
      <c r="Q16" s="48"/>
      <c r="R16" s="49" t="e">
        <f t="shared" si="0"/>
        <v>#DIV/0!</v>
      </c>
      <c r="S16" s="43"/>
      <c r="T16" s="48"/>
      <c r="U16" s="49" t="e">
        <f t="shared" si="1"/>
        <v>#DIV/0!</v>
      </c>
      <c r="V16" s="43"/>
      <c r="W16" s="47"/>
      <c r="X16" s="45" t="e">
        <f t="shared" si="2"/>
        <v>#DIV/0!</v>
      </c>
      <c r="Y16" s="46"/>
      <c r="Z16" s="47"/>
      <c r="AA16" s="45" t="e">
        <f t="shared" si="3"/>
        <v>#DIV/0!</v>
      </c>
      <c r="AB16" s="46"/>
      <c r="AC16" s="47"/>
      <c r="AD16" s="45" t="e">
        <f t="shared" si="4"/>
        <v>#DIV/0!</v>
      </c>
      <c r="AE16" s="46"/>
      <c r="AF16" s="47"/>
      <c r="AG16" s="45" t="e">
        <f t="shared" si="5"/>
        <v>#DIV/0!</v>
      </c>
      <c r="AH16" s="46"/>
      <c r="AI16" s="47"/>
      <c r="AJ16" s="45" t="e">
        <f t="shared" si="6"/>
        <v>#DIV/0!</v>
      </c>
      <c r="AK16" s="46"/>
      <c r="AL16" s="47"/>
      <c r="AM16" s="45" t="e">
        <f t="shared" si="7"/>
        <v>#DIV/0!</v>
      </c>
      <c r="AN16" s="46"/>
      <c r="AO16" s="47"/>
      <c r="AP16" s="45" t="e">
        <f t="shared" si="8"/>
        <v>#DIV/0!</v>
      </c>
      <c r="AQ16" s="46">
        <f t="shared" si="10"/>
        <v>414540</v>
      </c>
      <c r="AR16" s="46">
        <f t="shared" si="11"/>
        <v>152380</v>
      </c>
      <c r="AS16" s="47">
        <f t="shared" si="12"/>
        <v>1650000</v>
      </c>
      <c r="AT16" s="45">
        <f t="shared" si="9"/>
        <v>0.25123636363636365</v>
      </c>
      <c r="AU16" s="50">
        <f t="shared" si="13"/>
        <v>138180</v>
      </c>
    </row>
    <row r="17" spans="1:47" ht="18.75">
      <c r="A17" s="40">
        <v>10</v>
      </c>
      <c r="B17" s="41" t="s">
        <v>146</v>
      </c>
      <c r="C17" s="41" t="s">
        <v>174</v>
      </c>
      <c r="D17" s="42">
        <v>45040</v>
      </c>
      <c r="E17" s="46">
        <v>199395</v>
      </c>
      <c r="F17" s="46">
        <v>199395</v>
      </c>
      <c r="G17" s="44">
        <v>550000</v>
      </c>
      <c r="H17" s="45">
        <v>0.36</v>
      </c>
      <c r="I17" s="46">
        <v>233975</v>
      </c>
      <c r="J17" s="46">
        <v>233975</v>
      </c>
      <c r="K17" s="47">
        <v>550000</v>
      </c>
      <c r="L17" s="45">
        <v>0.43</v>
      </c>
      <c r="M17" s="180">
        <v>217165</v>
      </c>
      <c r="N17" s="184">
        <v>550000</v>
      </c>
      <c r="O17" s="49">
        <v>0.39</v>
      </c>
      <c r="P17" s="43"/>
      <c r="Q17" s="48"/>
      <c r="R17" s="49" t="e">
        <f t="shared" si="0"/>
        <v>#DIV/0!</v>
      </c>
      <c r="S17" s="43"/>
      <c r="T17" s="48"/>
      <c r="U17" s="49" t="e">
        <f t="shared" si="1"/>
        <v>#DIV/0!</v>
      </c>
      <c r="V17" s="43"/>
      <c r="W17" s="47"/>
      <c r="X17" s="45" t="e">
        <f t="shared" si="2"/>
        <v>#DIV/0!</v>
      </c>
      <c r="Y17" s="46"/>
      <c r="Z17" s="47"/>
      <c r="AA17" s="45" t="e">
        <f t="shared" si="3"/>
        <v>#DIV/0!</v>
      </c>
      <c r="AB17" s="46"/>
      <c r="AC17" s="47"/>
      <c r="AD17" s="45" t="e">
        <f t="shared" si="4"/>
        <v>#DIV/0!</v>
      </c>
      <c r="AE17" s="46"/>
      <c r="AF17" s="47"/>
      <c r="AG17" s="45" t="e">
        <f t="shared" si="5"/>
        <v>#DIV/0!</v>
      </c>
      <c r="AH17" s="46"/>
      <c r="AI17" s="47"/>
      <c r="AJ17" s="45" t="e">
        <f t="shared" si="6"/>
        <v>#DIV/0!</v>
      </c>
      <c r="AK17" s="46"/>
      <c r="AL17" s="47"/>
      <c r="AM17" s="45" t="e">
        <f t="shared" si="7"/>
        <v>#DIV/0!</v>
      </c>
      <c r="AN17" s="46"/>
      <c r="AO17" s="47"/>
      <c r="AP17" s="45" t="e">
        <f t="shared" si="8"/>
        <v>#DIV/0!</v>
      </c>
      <c r="AQ17" s="46">
        <f t="shared" si="10"/>
        <v>650535</v>
      </c>
      <c r="AR17" s="46">
        <f t="shared" si="11"/>
        <v>433370</v>
      </c>
      <c r="AS17" s="47">
        <f t="shared" si="12"/>
        <v>1650000</v>
      </c>
      <c r="AT17" s="45">
        <f t="shared" si="9"/>
        <v>0.39426363636363637</v>
      </c>
      <c r="AU17" s="50">
        <f t="shared" si="13"/>
        <v>216845</v>
      </c>
    </row>
    <row r="18" spans="1:47" ht="18.75">
      <c r="A18" s="40">
        <v>11</v>
      </c>
      <c r="B18" s="41" t="s">
        <v>147</v>
      </c>
      <c r="C18" s="41" t="s">
        <v>270</v>
      </c>
      <c r="D18" s="42">
        <v>44891</v>
      </c>
      <c r="E18" s="46">
        <v>65885</v>
      </c>
      <c r="F18" s="46">
        <v>65885</v>
      </c>
      <c r="G18" s="44">
        <v>550000</v>
      </c>
      <c r="H18" s="45">
        <v>0.12</v>
      </c>
      <c r="I18" s="46">
        <v>223360</v>
      </c>
      <c r="J18" s="46">
        <v>223360</v>
      </c>
      <c r="K18" s="47">
        <v>600000</v>
      </c>
      <c r="L18" s="45">
        <v>0.37</v>
      </c>
      <c r="M18" s="180">
        <v>394030</v>
      </c>
      <c r="N18" s="184">
        <v>550000</v>
      </c>
      <c r="O18" s="49">
        <v>0.72</v>
      </c>
      <c r="P18" s="43"/>
      <c r="Q18" s="48"/>
      <c r="R18" s="49" t="e">
        <f t="shared" si="0"/>
        <v>#DIV/0!</v>
      </c>
      <c r="S18" s="43"/>
      <c r="T18" s="48"/>
      <c r="U18" s="49" t="e">
        <f t="shared" si="1"/>
        <v>#DIV/0!</v>
      </c>
      <c r="V18" s="43"/>
      <c r="W18" s="47"/>
      <c r="X18" s="45" t="e">
        <f t="shared" si="2"/>
        <v>#DIV/0!</v>
      </c>
      <c r="Y18" s="46"/>
      <c r="Z18" s="47"/>
      <c r="AA18" s="45" t="e">
        <f t="shared" si="3"/>
        <v>#DIV/0!</v>
      </c>
      <c r="AB18" s="46"/>
      <c r="AC18" s="47"/>
      <c r="AD18" s="45" t="e">
        <f t="shared" si="4"/>
        <v>#DIV/0!</v>
      </c>
      <c r="AE18" s="46"/>
      <c r="AF18" s="47"/>
      <c r="AG18" s="45" t="e">
        <f t="shared" si="5"/>
        <v>#DIV/0!</v>
      </c>
      <c r="AH18" s="46"/>
      <c r="AI18" s="47"/>
      <c r="AJ18" s="45" t="e">
        <f t="shared" si="6"/>
        <v>#DIV/0!</v>
      </c>
      <c r="AK18" s="46"/>
      <c r="AL18" s="47"/>
      <c r="AM18" s="45" t="e">
        <f t="shared" si="7"/>
        <v>#DIV/0!</v>
      </c>
      <c r="AN18" s="46"/>
      <c r="AO18" s="47"/>
      <c r="AP18" s="45" t="e">
        <f t="shared" si="8"/>
        <v>#DIV/0!</v>
      </c>
      <c r="AQ18" s="46">
        <f t="shared" si="10"/>
        <v>683275</v>
      </c>
      <c r="AR18" s="46">
        <f t="shared" si="11"/>
        <v>289245</v>
      </c>
      <c r="AS18" s="47">
        <f t="shared" si="12"/>
        <v>1700000</v>
      </c>
      <c r="AT18" s="45">
        <f t="shared" si="9"/>
        <v>0.40192647058823527</v>
      </c>
      <c r="AU18" s="50">
        <f t="shared" si="13"/>
        <v>227758.33333333334</v>
      </c>
    </row>
    <row r="19" spans="1:47" ht="18.75">
      <c r="A19" s="40">
        <v>12</v>
      </c>
      <c r="B19" s="41" t="s">
        <v>148</v>
      </c>
      <c r="C19" s="41" t="s">
        <v>283</v>
      </c>
      <c r="D19" s="42">
        <v>45638</v>
      </c>
      <c r="E19" s="46">
        <v>145475</v>
      </c>
      <c r="F19" s="46">
        <v>145475</v>
      </c>
      <c r="G19" s="44">
        <v>550000</v>
      </c>
      <c r="H19" s="45">
        <v>0.26</v>
      </c>
      <c r="I19" s="46">
        <v>554425</v>
      </c>
      <c r="J19" s="46">
        <v>554425</v>
      </c>
      <c r="K19" s="47">
        <v>550000</v>
      </c>
      <c r="L19" s="45">
        <v>1.01</v>
      </c>
      <c r="M19" s="181">
        <v>772565</v>
      </c>
      <c r="N19" s="182">
        <v>550000</v>
      </c>
      <c r="O19" s="49">
        <v>1.4</v>
      </c>
      <c r="P19" s="46"/>
      <c r="Q19" s="47"/>
      <c r="R19" s="49" t="e">
        <f t="shared" si="0"/>
        <v>#DIV/0!</v>
      </c>
      <c r="S19" s="46"/>
      <c r="T19" s="47"/>
      <c r="U19" s="49" t="e">
        <f t="shared" si="1"/>
        <v>#DIV/0!</v>
      </c>
      <c r="V19" s="46"/>
      <c r="W19" s="47"/>
      <c r="X19" s="45" t="e">
        <f t="shared" si="2"/>
        <v>#DIV/0!</v>
      </c>
      <c r="Y19" s="46"/>
      <c r="Z19" s="47"/>
      <c r="AA19" s="45" t="e">
        <f t="shared" si="3"/>
        <v>#DIV/0!</v>
      </c>
      <c r="AB19" s="46"/>
      <c r="AC19" s="47"/>
      <c r="AD19" s="45" t="e">
        <f t="shared" si="4"/>
        <v>#DIV/0!</v>
      </c>
      <c r="AE19" s="46"/>
      <c r="AF19" s="47"/>
      <c r="AG19" s="45" t="e">
        <f t="shared" si="5"/>
        <v>#DIV/0!</v>
      </c>
      <c r="AH19" s="46"/>
      <c r="AI19" s="47"/>
      <c r="AJ19" s="45" t="e">
        <f t="shared" si="6"/>
        <v>#DIV/0!</v>
      </c>
      <c r="AK19" s="46"/>
      <c r="AL19" s="47"/>
      <c r="AM19" s="45" t="e">
        <f t="shared" si="7"/>
        <v>#DIV/0!</v>
      </c>
      <c r="AN19" s="46"/>
      <c r="AO19" s="47"/>
      <c r="AP19" s="45" t="e">
        <f t="shared" si="8"/>
        <v>#DIV/0!</v>
      </c>
      <c r="AQ19" s="46">
        <f t="shared" si="10"/>
        <v>1472465</v>
      </c>
      <c r="AR19" s="46">
        <f t="shared" si="11"/>
        <v>699900</v>
      </c>
      <c r="AS19" s="47">
        <f t="shared" si="12"/>
        <v>1650000</v>
      </c>
      <c r="AT19" s="45">
        <f t="shared" si="9"/>
        <v>0.89240303030303025</v>
      </c>
      <c r="AU19" s="50">
        <f t="shared" si="13"/>
        <v>490821.66666666669</v>
      </c>
    </row>
    <row r="20" spans="1:47" s="195" customFormat="1" ht="16.5" hidden="1" customHeight="1">
      <c r="A20" s="97">
        <v>12</v>
      </c>
      <c r="B20" s="220" t="s">
        <v>149</v>
      </c>
      <c r="C20" s="221" t="s">
        <v>158</v>
      </c>
      <c r="D20" s="228">
        <v>45051</v>
      </c>
      <c r="E20" s="223">
        <v>0</v>
      </c>
      <c r="F20" s="223">
        <v>0</v>
      </c>
      <c r="G20" s="84"/>
      <c r="H20" s="224" t="e">
        <f>E20/G20</f>
        <v>#DIV/0!</v>
      </c>
      <c r="I20" s="223">
        <v>0</v>
      </c>
      <c r="J20" s="223">
        <v>0</v>
      </c>
      <c r="K20" s="223">
        <v>0</v>
      </c>
      <c r="L20" s="224">
        <v>0</v>
      </c>
      <c r="M20" s="223"/>
      <c r="N20" s="223"/>
      <c r="O20" s="225" t="e">
        <f t="shared" ref="O20:O25" si="14">M20/N20</f>
        <v>#DIV/0!</v>
      </c>
      <c r="P20" s="223"/>
      <c r="Q20" s="223"/>
      <c r="R20" s="225" t="e">
        <f t="shared" si="0"/>
        <v>#DIV/0!</v>
      </c>
      <c r="S20" s="223"/>
      <c r="T20" s="223"/>
      <c r="U20" s="225" t="e">
        <f t="shared" si="1"/>
        <v>#DIV/0!</v>
      </c>
      <c r="V20" s="226"/>
      <c r="W20" s="226"/>
      <c r="X20" s="224" t="e">
        <f t="shared" si="2"/>
        <v>#DIV/0!</v>
      </c>
      <c r="Y20" s="223"/>
      <c r="Z20" s="223"/>
      <c r="AA20" s="224" t="e">
        <f t="shared" si="3"/>
        <v>#DIV/0!</v>
      </c>
      <c r="AB20" s="223"/>
      <c r="AC20" s="223"/>
      <c r="AD20" s="224" t="e">
        <f t="shared" si="4"/>
        <v>#DIV/0!</v>
      </c>
      <c r="AE20" s="223"/>
      <c r="AF20" s="223"/>
      <c r="AG20" s="224" t="e">
        <f t="shared" si="5"/>
        <v>#DIV/0!</v>
      </c>
      <c r="AH20" s="223"/>
      <c r="AI20" s="223"/>
      <c r="AJ20" s="224" t="e">
        <f t="shared" si="6"/>
        <v>#DIV/0!</v>
      </c>
      <c r="AK20" s="223"/>
      <c r="AL20" s="223"/>
      <c r="AM20" s="224" t="e">
        <f t="shared" si="7"/>
        <v>#DIV/0!</v>
      </c>
      <c r="AN20" s="223"/>
      <c r="AO20" s="223"/>
      <c r="AP20" s="224" t="e">
        <f t="shared" si="8"/>
        <v>#DIV/0!</v>
      </c>
      <c r="AQ20" s="223">
        <f t="shared" si="10"/>
        <v>0</v>
      </c>
      <c r="AR20" s="223">
        <f t="shared" si="11"/>
        <v>0</v>
      </c>
      <c r="AS20" s="223">
        <f t="shared" si="12"/>
        <v>0</v>
      </c>
      <c r="AT20" s="224" t="e">
        <f t="shared" si="9"/>
        <v>#DIV/0!</v>
      </c>
      <c r="AU20" s="227">
        <f t="shared" ref="AU20:AU26" si="15">AQ20/2</f>
        <v>0</v>
      </c>
    </row>
    <row r="21" spans="1:47" s="195" customFormat="1" ht="18.75" hidden="1">
      <c r="A21" s="97">
        <v>13</v>
      </c>
      <c r="B21" s="220" t="s">
        <v>150</v>
      </c>
      <c r="C21" s="221" t="s">
        <v>159</v>
      </c>
      <c r="D21" s="222">
        <v>45506</v>
      </c>
      <c r="E21" s="223">
        <v>0</v>
      </c>
      <c r="F21" s="223">
        <v>0</v>
      </c>
      <c r="G21" s="84"/>
      <c r="H21" s="224" t="e">
        <f>E21/G21</f>
        <v>#DIV/0!</v>
      </c>
      <c r="I21" s="223">
        <v>0</v>
      </c>
      <c r="J21" s="223"/>
      <c r="K21" s="223">
        <v>0</v>
      </c>
      <c r="L21" s="224" t="e">
        <f>I21/K21</f>
        <v>#DIV/0!</v>
      </c>
      <c r="M21" s="223"/>
      <c r="N21" s="223"/>
      <c r="O21" s="225" t="e">
        <f t="shared" si="14"/>
        <v>#DIV/0!</v>
      </c>
      <c r="P21" s="223"/>
      <c r="Q21" s="223"/>
      <c r="R21" s="225" t="e">
        <f t="shared" si="0"/>
        <v>#DIV/0!</v>
      </c>
      <c r="S21" s="223"/>
      <c r="T21" s="223"/>
      <c r="U21" s="225" t="e">
        <f t="shared" si="1"/>
        <v>#DIV/0!</v>
      </c>
      <c r="V21" s="226"/>
      <c r="W21" s="226"/>
      <c r="X21" s="224" t="e">
        <f t="shared" si="2"/>
        <v>#DIV/0!</v>
      </c>
      <c r="Y21" s="223"/>
      <c r="Z21" s="223"/>
      <c r="AA21" s="224" t="e">
        <f t="shared" si="3"/>
        <v>#DIV/0!</v>
      </c>
      <c r="AB21" s="223"/>
      <c r="AC21" s="223"/>
      <c r="AD21" s="224" t="e">
        <f t="shared" si="4"/>
        <v>#DIV/0!</v>
      </c>
      <c r="AE21" s="223"/>
      <c r="AF21" s="223"/>
      <c r="AG21" s="224" t="e">
        <f t="shared" si="5"/>
        <v>#DIV/0!</v>
      </c>
      <c r="AH21" s="223"/>
      <c r="AI21" s="223"/>
      <c r="AJ21" s="224" t="e">
        <f t="shared" si="6"/>
        <v>#DIV/0!</v>
      </c>
      <c r="AK21" s="223"/>
      <c r="AL21" s="223"/>
      <c r="AM21" s="224" t="e">
        <f t="shared" si="7"/>
        <v>#DIV/0!</v>
      </c>
      <c r="AN21" s="223"/>
      <c r="AO21" s="223"/>
      <c r="AP21" s="224" t="e">
        <f t="shared" si="8"/>
        <v>#DIV/0!</v>
      </c>
      <c r="AQ21" s="223">
        <f t="shared" si="10"/>
        <v>0</v>
      </c>
      <c r="AR21" s="223">
        <f t="shared" si="11"/>
        <v>0</v>
      </c>
      <c r="AS21" s="223">
        <f t="shared" si="12"/>
        <v>0</v>
      </c>
      <c r="AT21" s="224" t="e">
        <f t="shared" si="9"/>
        <v>#DIV/0!</v>
      </c>
      <c r="AU21" s="227">
        <f t="shared" si="15"/>
        <v>0</v>
      </c>
    </row>
    <row r="22" spans="1:47" ht="18.75">
      <c r="A22" s="40">
        <v>13</v>
      </c>
      <c r="B22" s="41" t="s">
        <v>151</v>
      </c>
      <c r="C22" s="78" t="s">
        <v>160</v>
      </c>
      <c r="D22" s="42">
        <v>44970</v>
      </c>
      <c r="E22" s="46">
        <v>174870</v>
      </c>
      <c r="F22" s="46">
        <v>174870</v>
      </c>
      <c r="G22" s="44">
        <v>550000</v>
      </c>
      <c r="H22" s="45">
        <v>0.32</v>
      </c>
      <c r="I22" s="46">
        <v>132580</v>
      </c>
      <c r="J22" s="46">
        <v>132580</v>
      </c>
      <c r="K22" s="47">
        <v>550000</v>
      </c>
      <c r="L22" s="45">
        <v>0.24</v>
      </c>
      <c r="M22" s="180">
        <v>747305</v>
      </c>
      <c r="N22" s="184">
        <v>550000</v>
      </c>
      <c r="O22" s="49">
        <v>1.36</v>
      </c>
      <c r="P22" s="43"/>
      <c r="Q22" s="48"/>
      <c r="R22" s="49" t="e">
        <f t="shared" si="0"/>
        <v>#DIV/0!</v>
      </c>
      <c r="S22" s="43"/>
      <c r="T22" s="48"/>
      <c r="U22" s="49" t="e">
        <f t="shared" si="1"/>
        <v>#DIV/0!</v>
      </c>
      <c r="V22" s="43"/>
      <c r="W22" s="47"/>
      <c r="X22" s="45" t="e">
        <f t="shared" si="2"/>
        <v>#DIV/0!</v>
      </c>
      <c r="Y22" s="46"/>
      <c r="Z22" s="47"/>
      <c r="AA22" s="45" t="e">
        <f t="shared" si="3"/>
        <v>#DIV/0!</v>
      </c>
      <c r="AB22" s="46"/>
      <c r="AC22" s="47"/>
      <c r="AD22" s="45" t="e">
        <f t="shared" si="4"/>
        <v>#DIV/0!</v>
      </c>
      <c r="AE22" s="46"/>
      <c r="AF22" s="47"/>
      <c r="AG22" s="45" t="e">
        <f t="shared" si="5"/>
        <v>#DIV/0!</v>
      </c>
      <c r="AH22" s="46"/>
      <c r="AI22" s="47"/>
      <c r="AJ22" s="45" t="e">
        <f t="shared" si="6"/>
        <v>#DIV/0!</v>
      </c>
      <c r="AK22" s="46"/>
      <c r="AL22" s="47"/>
      <c r="AM22" s="45" t="e">
        <f t="shared" si="7"/>
        <v>#DIV/0!</v>
      </c>
      <c r="AN22" s="46"/>
      <c r="AO22" s="47"/>
      <c r="AP22" s="45" t="e">
        <f t="shared" si="8"/>
        <v>#DIV/0!</v>
      </c>
      <c r="AQ22" s="46">
        <f t="shared" si="10"/>
        <v>1054755</v>
      </c>
      <c r="AR22" s="46">
        <f t="shared" si="11"/>
        <v>307450</v>
      </c>
      <c r="AS22" s="47">
        <f t="shared" si="12"/>
        <v>1650000</v>
      </c>
      <c r="AT22" s="45">
        <f t="shared" si="9"/>
        <v>0.63924545454545456</v>
      </c>
      <c r="AU22" s="50">
        <f>AQ22/3</f>
        <v>351585</v>
      </c>
    </row>
    <row r="23" spans="1:47" ht="18.75">
      <c r="A23" s="40">
        <v>14</v>
      </c>
      <c r="B23" s="41" t="s">
        <v>152</v>
      </c>
      <c r="C23" s="78" t="s">
        <v>271</v>
      </c>
      <c r="D23" s="42">
        <v>45642</v>
      </c>
      <c r="E23" s="46">
        <v>218295</v>
      </c>
      <c r="F23" s="46">
        <v>218295</v>
      </c>
      <c r="G23" s="44">
        <v>600000</v>
      </c>
      <c r="H23" s="45">
        <v>0.36</v>
      </c>
      <c r="I23" s="46">
        <v>95575</v>
      </c>
      <c r="J23" s="46">
        <v>95575</v>
      </c>
      <c r="K23" s="47">
        <v>600000</v>
      </c>
      <c r="L23" s="45">
        <v>0.16</v>
      </c>
      <c r="M23" s="180">
        <v>108180</v>
      </c>
      <c r="N23" s="184">
        <v>600000</v>
      </c>
      <c r="O23" s="49">
        <v>0.18</v>
      </c>
      <c r="P23" s="43"/>
      <c r="Q23" s="48"/>
      <c r="R23" s="49" t="e">
        <f t="shared" si="0"/>
        <v>#DIV/0!</v>
      </c>
      <c r="S23" s="43"/>
      <c r="T23" s="48"/>
      <c r="U23" s="49" t="e">
        <f t="shared" si="1"/>
        <v>#DIV/0!</v>
      </c>
      <c r="V23" s="43"/>
      <c r="W23" s="47"/>
      <c r="X23" s="45" t="e">
        <f t="shared" si="2"/>
        <v>#DIV/0!</v>
      </c>
      <c r="Y23" s="46"/>
      <c r="Z23" s="47"/>
      <c r="AA23" s="45" t="e">
        <f t="shared" si="3"/>
        <v>#DIV/0!</v>
      </c>
      <c r="AB23" s="46"/>
      <c r="AC23" s="47"/>
      <c r="AD23" s="45" t="e">
        <f t="shared" si="4"/>
        <v>#DIV/0!</v>
      </c>
      <c r="AE23" s="46"/>
      <c r="AF23" s="47"/>
      <c r="AG23" s="45" t="e">
        <f t="shared" si="5"/>
        <v>#DIV/0!</v>
      </c>
      <c r="AH23" s="46"/>
      <c r="AI23" s="47"/>
      <c r="AJ23" s="45" t="e">
        <f t="shared" si="6"/>
        <v>#DIV/0!</v>
      </c>
      <c r="AK23" s="46"/>
      <c r="AL23" s="47"/>
      <c r="AM23" s="45" t="e">
        <f t="shared" si="7"/>
        <v>#DIV/0!</v>
      </c>
      <c r="AN23" s="46"/>
      <c r="AO23" s="47"/>
      <c r="AP23" s="45" t="e">
        <f t="shared" si="8"/>
        <v>#DIV/0!</v>
      </c>
      <c r="AQ23" s="46">
        <f t="shared" si="10"/>
        <v>422050</v>
      </c>
      <c r="AR23" s="46">
        <f t="shared" si="11"/>
        <v>313870</v>
      </c>
      <c r="AS23" s="47">
        <f t="shared" si="12"/>
        <v>1800000</v>
      </c>
      <c r="AT23" s="45">
        <f t="shared" si="9"/>
        <v>0.23447222222222222</v>
      </c>
      <c r="AU23" s="50">
        <f t="shared" ref="AU23:AU24" si="16">AQ23/3</f>
        <v>140683.33333333334</v>
      </c>
    </row>
    <row r="24" spans="1:47" ht="18.75">
      <c r="A24" s="40">
        <v>15</v>
      </c>
      <c r="B24" s="41" t="s">
        <v>153</v>
      </c>
      <c r="C24" s="78" t="s">
        <v>161</v>
      </c>
      <c r="D24" s="42">
        <v>45307</v>
      </c>
      <c r="E24" s="46">
        <v>298855</v>
      </c>
      <c r="F24" s="46">
        <v>298855</v>
      </c>
      <c r="G24" s="44">
        <v>550000</v>
      </c>
      <c r="H24" s="45">
        <v>0.54</v>
      </c>
      <c r="I24" s="46">
        <v>70485</v>
      </c>
      <c r="J24" s="46">
        <v>70485</v>
      </c>
      <c r="K24" s="47">
        <v>600000</v>
      </c>
      <c r="L24" s="45">
        <v>0.12</v>
      </c>
      <c r="M24" s="180">
        <v>226460</v>
      </c>
      <c r="N24" s="184">
        <v>600000</v>
      </c>
      <c r="O24" s="49">
        <v>0.38</v>
      </c>
      <c r="P24" s="43"/>
      <c r="Q24" s="48"/>
      <c r="R24" s="49" t="e">
        <f t="shared" si="0"/>
        <v>#DIV/0!</v>
      </c>
      <c r="S24" s="43"/>
      <c r="T24" s="48"/>
      <c r="U24" s="49" t="e">
        <f t="shared" si="1"/>
        <v>#DIV/0!</v>
      </c>
      <c r="V24" s="43"/>
      <c r="W24" s="47"/>
      <c r="X24" s="45" t="e">
        <f t="shared" si="2"/>
        <v>#DIV/0!</v>
      </c>
      <c r="Y24" s="46"/>
      <c r="Z24" s="47"/>
      <c r="AA24" s="45" t="e">
        <f t="shared" si="3"/>
        <v>#DIV/0!</v>
      </c>
      <c r="AB24" s="46"/>
      <c r="AC24" s="47"/>
      <c r="AD24" s="45" t="e">
        <f t="shared" si="4"/>
        <v>#DIV/0!</v>
      </c>
      <c r="AE24" s="46"/>
      <c r="AF24" s="47"/>
      <c r="AG24" s="45" t="e">
        <f t="shared" si="5"/>
        <v>#DIV/0!</v>
      </c>
      <c r="AH24" s="46"/>
      <c r="AI24" s="47"/>
      <c r="AJ24" s="45" t="e">
        <f t="shared" si="6"/>
        <v>#DIV/0!</v>
      </c>
      <c r="AK24" s="46"/>
      <c r="AL24" s="47"/>
      <c r="AM24" s="45" t="e">
        <f t="shared" si="7"/>
        <v>#DIV/0!</v>
      </c>
      <c r="AN24" s="46"/>
      <c r="AO24" s="47"/>
      <c r="AP24" s="45" t="e">
        <f t="shared" si="8"/>
        <v>#DIV/0!</v>
      </c>
      <c r="AQ24" s="46">
        <f t="shared" si="10"/>
        <v>595800</v>
      </c>
      <c r="AR24" s="46">
        <f t="shared" si="11"/>
        <v>369340</v>
      </c>
      <c r="AS24" s="47">
        <f t="shared" si="12"/>
        <v>1750000</v>
      </c>
      <c r="AT24" s="45">
        <f t="shared" si="9"/>
        <v>0.34045714285714285</v>
      </c>
      <c r="AU24" s="50">
        <f t="shared" si="16"/>
        <v>198600</v>
      </c>
    </row>
    <row r="25" spans="1:47" s="93" customFormat="1" ht="18.75" hidden="1">
      <c r="A25" s="97">
        <v>17</v>
      </c>
      <c r="B25" s="41" t="s">
        <v>154</v>
      </c>
      <c r="C25" s="78" t="s">
        <v>162</v>
      </c>
      <c r="D25" s="42">
        <v>45447</v>
      </c>
      <c r="E25" s="43">
        <v>399745</v>
      </c>
      <c r="F25" s="43">
        <v>399745</v>
      </c>
      <c r="G25" s="44">
        <v>550000</v>
      </c>
      <c r="H25" s="49">
        <f>E25/G25</f>
        <v>0.72680909090909096</v>
      </c>
      <c r="I25" s="43">
        <v>0</v>
      </c>
      <c r="J25" s="43">
        <v>0</v>
      </c>
      <c r="K25" s="48">
        <v>0</v>
      </c>
      <c r="L25" s="49">
        <v>0</v>
      </c>
      <c r="M25" s="43"/>
      <c r="N25" s="48"/>
      <c r="O25" s="49" t="e">
        <f t="shared" si="14"/>
        <v>#DIV/0!</v>
      </c>
      <c r="P25" s="43"/>
      <c r="Q25" s="48"/>
      <c r="R25" s="49" t="e">
        <f t="shared" si="0"/>
        <v>#DIV/0!</v>
      </c>
      <c r="S25" s="43"/>
      <c r="T25" s="48"/>
      <c r="U25" s="49" t="e">
        <f t="shared" si="1"/>
        <v>#DIV/0!</v>
      </c>
      <c r="V25" s="43"/>
      <c r="W25" s="48"/>
      <c r="X25" s="49" t="e">
        <f t="shared" si="2"/>
        <v>#DIV/0!</v>
      </c>
      <c r="Y25" s="43"/>
      <c r="Z25" s="48"/>
      <c r="AA25" s="49" t="e">
        <f t="shared" si="3"/>
        <v>#DIV/0!</v>
      </c>
      <c r="AB25" s="43"/>
      <c r="AC25" s="48"/>
      <c r="AD25" s="49" t="e">
        <f t="shared" si="4"/>
        <v>#DIV/0!</v>
      </c>
      <c r="AE25" s="43"/>
      <c r="AF25" s="48"/>
      <c r="AG25" s="49" t="e">
        <f t="shared" si="5"/>
        <v>#DIV/0!</v>
      </c>
      <c r="AH25" s="43"/>
      <c r="AI25" s="48"/>
      <c r="AJ25" s="49" t="e">
        <f t="shared" si="6"/>
        <v>#DIV/0!</v>
      </c>
      <c r="AK25" s="43"/>
      <c r="AL25" s="48"/>
      <c r="AM25" s="49" t="e">
        <f t="shared" si="7"/>
        <v>#DIV/0!</v>
      </c>
      <c r="AN25" s="43"/>
      <c r="AO25" s="48"/>
      <c r="AP25" s="49" t="e">
        <f t="shared" si="8"/>
        <v>#DIV/0!</v>
      </c>
      <c r="AQ25" s="46">
        <f t="shared" si="10"/>
        <v>399745</v>
      </c>
      <c r="AR25" s="46">
        <f t="shared" si="11"/>
        <v>399745</v>
      </c>
      <c r="AS25" s="47">
        <f t="shared" si="12"/>
        <v>550000</v>
      </c>
      <c r="AT25" s="49">
        <f t="shared" si="9"/>
        <v>0.72680909090909096</v>
      </c>
      <c r="AU25" s="92">
        <f t="shared" si="15"/>
        <v>199872.5</v>
      </c>
    </row>
    <row r="26" spans="1:47" ht="18.75">
      <c r="A26" s="40">
        <v>16</v>
      </c>
      <c r="B26" s="41" t="s">
        <v>154</v>
      </c>
      <c r="C26" s="78" t="s">
        <v>266</v>
      </c>
      <c r="D26" s="42" t="s">
        <v>267</v>
      </c>
      <c r="E26" s="46">
        <v>0</v>
      </c>
      <c r="F26" s="46">
        <v>0</v>
      </c>
      <c r="G26" s="44">
        <v>0</v>
      </c>
      <c r="H26" s="45">
        <v>0</v>
      </c>
      <c r="I26" s="46">
        <v>332720</v>
      </c>
      <c r="J26" s="46">
        <v>332720</v>
      </c>
      <c r="K26" s="48">
        <v>510714</v>
      </c>
      <c r="L26" s="45">
        <f>I26/K26</f>
        <v>0.65148008474410335</v>
      </c>
      <c r="M26" s="180">
        <v>552900</v>
      </c>
      <c r="N26" s="184">
        <v>550000</v>
      </c>
      <c r="O26" s="49">
        <v>1.01</v>
      </c>
      <c r="P26" s="43"/>
      <c r="Q26" s="48"/>
      <c r="R26" s="49"/>
      <c r="S26" s="43"/>
      <c r="T26" s="48"/>
      <c r="U26" s="49"/>
      <c r="V26" s="43"/>
      <c r="W26" s="47"/>
      <c r="X26" s="45"/>
      <c r="Y26" s="46"/>
      <c r="Z26" s="47"/>
      <c r="AA26" s="45"/>
      <c r="AB26" s="46"/>
      <c r="AC26" s="47"/>
      <c r="AD26" s="45"/>
      <c r="AE26" s="46"/>
      <c r="AF26" s="47"/>
      <c r="AG26" s="45"/>
      <c r="AH26" s="46"/>
      <c r="AI26" s="47"/>
      <c r="AJ26" s="45"/>
      <c r="AK26" s="46"/>
      <c r="AL26" s="47"/>
      <c r="AM26" s="45"/>
      <c r="AN26" s="46"/>
      <c r="AO26" s="47"/>
      <c r="AP26" s="45"/>
      <c r="AQ26" s="46">
        <f t="shared" si="10"/>
        <v>885620</v>
      </c>
      <c r="AR26" s="46">
        <f t="shared" si="11"/>
        <v>332720</v>
      </c>
      <c r="AS26" s="47">
        <f t="shared" si="12"/>
        <v>1060714</v>
      </c>
      <c r="AT26" s="45">
        <f t="shared" si="9"/>
        <v>0.83492817102442318</v>
      </c>
      <c r="AU26" s="50">
        <f t="shared" si="15"/>
        <v>442810</v>
      </c>
    </row>
    <row r="27" spans="1:47" ht="21" customHeight="1">
      <c r="A27" s="40">
        <v>17</v>
      </c>
      <c r="B27" s="41" t="s">
        <v>155</v>
      </c>
      <c r="C27" s="78" t="s">
        <v>163</v>
      </c>
      <c r="D27" s="42">
        <v>45297</v>
      </c>
      <c r="E27" s="46">
        <v>288765</v>
      </c>
      <c r="F27" s="46">
        <v>288765</v>
      </c>
      <c r="G27" s="44">
        <v>550000</v>
      </c>
      <c r="H27" s="45">
        <v>0.53</v>
      </c>
      <c r="I27" s="46">
        <v>367345</v>
      </c>
      <c r="J27" s="46">
        <v>367345</v>
      </c>
      <c r="K27" s="47">
        <v>600000</v>
      </c>
      <c r="L27" s="45">
        <v>0.61</v>
      </c>
      <c r="M27" s="181">
        <v>425735</v>
      </c>
      <c r="N27" s="182">
        <v>600000</v>
      </c>
      <c r="O27" s="49">
        <v>0.71</v>
      </c>
      <c r="P27" s="46"/>
      <c r="Q27" s="47"/>
      <c r="R27" s="49" t="e">
        <f t="shared" si="0"/>
        <v>#DIV/0!</v>
      </c>
      <c r="S27" s="46"/>
      <c r="T27" s="47"/>
      <c r="U27" s="49" t="e">
        <f t="shared" si="1"/>
        <v>#DIV/0!</v>
      </c>
      <c r="V27" s="46"/>
      <c r="W27" s="47"/>
      <c r="X27" s="45" t="e">
        <f t="shared" si="2"/>
        <v>#DIV/0!</v>
      </c>
      <c r="Y27" s="46"/>
      <c r="Z27" s="47"/>
      <c r="AA27" s="45" t="e">
        <f t="shared" si="3"/>
        <v>#DIV/0!</v>
      </c>
      <c r="AB27" s="46"/>
      <c r="AC27" s="47"/>
      <c r="AD27" s="45" t="e">
        <f t="shared" si="4"/>
        <v>#DIV/0!</v>
      </c>
      <c r="AE27" s="46"/>
      <c r="AF27" s="47"/>
      <c r="AG27" s="45" t="e">
        <f t="shared" si="5"/>
        <v>#DIV/0!</v>
      </c>
      <c r="AH27" s="46"/>
      <c r="AI27" s="47"/>
      <c r="AJ27" s="45" t="e">
        <f t="shared" si="6"/>
        <v>#DIV/0!</v>
      </c>
      <c r="AK27" s="46"/>
      <c r="AL27" s="47"/>
      <c r="AM27" s="45" t="e">
        <f t="shared" si="7"/>
        <v>#DIV/0!</v>
      </c>
      <c r="AN27" s="46"/>
      <c r="AO27" s="47"/>
      <c r="AP27" s="45" t="e">
        <f t="shared" si="8"/>
        <v>#DIV/0!</v>
      </c>
      <c r="AQ27" s="46">
        <f t="shared" si="10"/>
        <v>1081845</v>
      </c>
      <c r="AR27" s="46">
        <f t="shared" si="11"/>
        <v>656110</v>
      </c>
      <c r="AS27" s="47">
        <f t="shared" si="12"/>
        <v>1750000</v>
      </c>
      <c r="AT27" s="45">
        <f t="shared" si="9"/>
        <v>0.61819714285714289</v>
      </c>
      <c r="AU27" s="50">
        <f>AQ27/3</f>
        <v>360615</v>
      </c>
    </row>
    <row r="28" spans="1:47" ht="18.75">
      <c r="A28" s="40">
        <v>18</v>
      </c>
      <c r="B28" s="41" t="s">
        <v>156</v>
      </c>
      <c r="C28" s="78" t="s">
        <v>164</v>
      </c>
      <c r="D28" s="53">
        <v>43575</v>
      </c>
      <c r="E28" s="46">
        <v>496545</v>
      </c>
      <c r="F28" s="46">
        <v>496545</v>
      </c>
      <c r="G28" s="44">
        <v>550000</v>
      </c>
      <c r="H28" s="45">
        <v>0.9</v>
      </c>
      <c r="I28" s="46">
        <v>356665</v>
      </c>
      <c r="J28" s="46">
        <v>356665</v>
      </c>
      <c r="K28" s="47">
        <v>550000</v>
      </c>
      <c r="L28" s="45">
        <v>0.65</v>
      </c>
      <c r="M28" s="181">
        <v>642310</v>
      </c>
      <c r="N28" s="182">
        <v>550000</v>
      </c>
      <c r="O28" s="49">
        <v>1.17</v>
      </c>
      <c r="P28" s="46"/>
      <c r="Q28" s="47"/>
      <c r="R28" s="49" t="e">
        <f t="shared" si="0"/>
        <v>#DIV/0!</v>
      </c>
      <c r="S28" s="46"/>
      <c r="T28" s="47"/>
      <c r="U28" s="49" t="e">
        <f t="shared" si="1"/>
        <v>#DIV/0!</v>
      </c>
      <c r="V28" s="54"/>
      <c r="W28" s="55"/>
      <c r="X28" s="45" t="e">
        <f t="shared" si="2"/>
        <v>#DIV/0!</v>
      </c>
      <c r="Y28" s="46"/>
      <c r="Z28" s="47"/>
      <c r="AA28" s="45" t="e">
        <f t="shared" si="3"/>
        <v>#DIV/0!</v>
      </c>
      <c r="AB28" s="46"/>
      <c r="AC28" s="47"/>
      <c r="AD28" s="45" t="e">
        <f t="shared" si="4"/>
        <v>#DIV/0!</v>
      </c>
      <c r="AE28" s="46"/>
      <c r="AF28" s="47"/>
      <c r="AG28" s="45" t="e">
        <f t="shared" si="5"/>
        <v>#DIV/0!</v>
      </c>
      <c r="AH28" s="46"/>
      <c r="AI28" s="47"/>
      <c r="AJ28" s="45" t="e">
        <f t="shared" si="6"/>
        <v>#DIV/0!</v>
      </c>
      <c r="AK28" s="46"/>
      <c r="AL28" s="47"/>
      <c r="AM28" s="45" t="e">
        <f t="shared" si="7"/>
        <v>#DIV/0!</v>
      </c>
      <c r="AN28" s="46"/>
      <c r="AO28" s="47"/>
      <c r="AP28" s="45" t="e">
        <f t="shared" si="8"/>
        <v>#DIV/0!</v>
      </c>
      <c r="AQ28" s="46">
        <f t="shared" si="10"/>
        <v>1495520</v>
      </c>
      <c r="AR28" s="46">
        <f t="shared" si="11"/>
        <v>853210</v>
      </c>
      <c r="AS28" s="47">
        <f t="shared" si="12"/>
        <v>1650000</v>
      </c>
      <c r="AT28" s="45">
        <f t="shared" si="9"/>
        <v>0.90637575757575761</v>
      </c>
      <c r="AU28" s="50">
        <f t="shared" ref="AU28:AU29" si="17">AQ28/3</f>
        <v>498506.66666666669</v>
      </c>
    </row>
    <row r="29" spans="1:47" ht="18.75">
      <c r="A29" s="40">
        <v>19</v>
      </c>
      <c r="B29" s="41" t="s">
        <v>157</v>
      </c>
      <c r="C29" s="78" t="s">
        <v>165</v>
      </c>
      <c r="D29" s="56">
        <v>43839</v>
      </c>
      <c r="E29" s="46">
        <v>580550</v>
      </c>
      <c r="F29" s="46">
        <v>580550</v>
      </c>
      <c r="G29" s="44">
        <v>550000</v>
      </c>
      <c r="H29" s="45">
        <v>1.06</v>
      </c>
      <c r="I29" s="46">
        <v>561020</v>
      </c>
      <c r="J29" s="46">
        <v>561020</v>
      </c>
      <c r="K29" s="47">
        <v>550000</v>
      </c>
      <c r="L29" s="45">
        <v>1.02</v>
      </c>
      <c r="M29" s="181">
        <v>376330</v>
      </c>
      <c r="N29" s="182">
        <v>550000</v>
      </c>
      <c r="O29" s="49">
        <v>0.68</v>
      </c>
      <c r="P29" s="46"/>
      <c r="Q29" s="47"/>
      <c r="R29" s="49" t="e">
        <f t="shared" si="0"/>
        <v>#DIV/0!</v>
      </c>
      <c r="S29" s="46"/>
      <c r="T29" s="47"/>
      <c r="U29" s="49" t="e">
        <f t="shared" si="1"/>
        <v>#DIV/0!</v>
      </c>
      <c r="V29" s="54"/>
      <c r="W29" s="55"/>
      <c r="X29" s="45" t="e">
        <f t="shared" si="2"/>
        <v>#DIV/0!</v>
      </c>
      <c r="Y29" s="46"/>
      <c r="Z29" s="47"/>
      <c r="AA29" s="45" t="e">
        <f t="shared" si="3"/>
        <v>#DIV/0!</v>
      </c>
      <c r="AB29" s="46"/>
      <c r="AC29" s="47"/>
      <c r="AD29" s="45" t="e">
        <f t="shared" si="4"/>
        <v>#DIV/0!</v>
      </c>
      <c r="AE29" s="46"/>
      <c r="AF29" s="47"/>
      <c r="AG29" s="45" t="e">
        <f t="shared" si="5"/>
        <v>#DIV/0!</v>
      </c>
      <c r="AH29" s="46"/>
      <c r="AI29" s="47"/>
      <c r="AJ29" s="45" t="e">
        <f t="shared" si="6"/>
        <v>#DIV/0!</v>
      </c>
      <c r="AK29" s="46"/>
      <c r="AL29" s="47"/>
      <c r="AM29" s="45" t="e">
        <f t="shared" si="7"/>
        <v>#DIV/0!</v>
      </c>
      <c r="AN29" s="46"/>
      <c r="AO29" s="47"/>
      <c r="AP29" s="45" t="e">
        <f t="shared" si="8"/>
        <v>#DIV/0!</v>
      </c>
      <c r="AQ29" s="46">
        <f t="shared" si="10"/>
        <v>1517900</v>
      </c>
      <c r="AR29" s="46">
        <f t="shared" si="11"/>
        <v>1141570</v>
      </c>
      <c r="AS29" s="47">
        <f t="shared" si="12"/>
        <v>1650000</v>
      </c>
      <c r="AT29" s="45">
        <f t="shared" si="9"/>
        <v>0.91993939393939395</v>
      </c>
      <c r="AU29" s="50">
        <f t="shared" si="17"/>
        <v>505966.66666666669</v>
      </c>
    </row>
    <row r="30" spans="1:47" ht="24.95" customHeight="1">
      <c r="A30" s="40"/>
      <c r="B30" s="247" t="s">
        <v>28</v>
      </c>
      <c r="C30" s="248"/>
      <c r="D30" s="249"/>
      <c r="E30" s="60">
        <f>SUM(E9:E29)</f>
        <v>4548810</v>
      </c>
      <c r="F30" s="60">
        <v>4548810</v>
      </c>
      <c r="G30" s="61">
        <f>SUM(G9:G29)</f>
        <v>9950000</v>
      </c>
      <c r="H30" s="62">
        <f>E30/G30</f>
        <v>0.4571668341708543</v>
      </c>
      <c r="I30" s="60">
        <f>SUM(I9:I29)</f>
        <v>6006315</v>
      </c>
      <c r="J30" s="60">
        <v>6006315</v>
      </c>
      <c r="K30" s="61">
        <f>SUM(K9:K29)</f>
        <v>10110714</v>
      </c>
      <c r="L30" s="62">
        <f>I30/K30</f>
        <v>0.59405448517285719</v>
      </c>
      <c r="M30" s="209">
        <f>SUM(M8:M29)</f>
        <v>6741700</v>
      </c>
      <c r="N30" s="219">
        <f>SUM(N8:N29)</f>
        <v>10170967</v>
      </c>
      <c r="O30" s="62">
        <v>0.68</v>
      </c>
      <c r="P30" s="60">
        <f>SUM(P9:P29)</f>
        <v>0</v>
      </c>
      <c r="Q30" s="60">
        <f>SUM(Q9:Q29)</f>
        <v>0</v>
      </c>
      <c r="R30" s="62" t="e">
        <f>P30/Q30</f>
        <v>#DIV/0!</v>
      </c>
      <c r="S30" s="60">
        <f>SUM(S9:S29)</f>
        <v>0</v>
      </c>
      <c r="T30" s="60">
        <f>SUM(T9:T29)</f>
        <v>0</v>
      </c>
      <c r="U30" s="62" t="e">
        <f>S30/T30</f>
        <v>#DIV/0!</v>
      </c>
      <c r="V30" s="60">
        <f>SUM(V9:V29)</f>
        <v>0</v>
      </c>
      <c r="W30" s="60">
        <f>SUM(W9:W29)</f>
        <v>0</v>
      </c>
      <c r="X30" s="62" t="e">
        <f>V30/W30</f>
        <v>#DIV/0!</v>
      </c>
      <c r="Y30" s="60">
        <f>SUM(Y9:Y29)</f>
        <v>0</v>
      </c>
      <c r="Z30" s="60">
        <f>SUM(Z9:Z29)</f>
        <v>0</v>
      </c>
      <c r="AA30" s="62" t="e">
        <f>Y30/Z30</f>
        <v>#DIV/0!</v>
      </c>
      <c r="AB30" s="60">
        <f>SUM(AB9:AB29)</f>
        <v>0</v>
      </c>
      <c r="AC30" s="60">
        <f>SUM(AC9:AC29)</f>
        <v>0</v>
      </c>
      <c r="AD30" s="62" t="e">
        <f>AB30/AC30</f>
        <v>#DIV/0!</v>
      </c>
      <c r="AE30" s="60">
        <f>SUM(AE9:AE29)</f>
        <v>0</v>
      </c>
      <c r="AF30" s="60">
        <f>SUM(AF9:AF29)</f>
        <v>0</v>
      </c>
      <c r="AG30" s="62" t="e">
        <f>AE30/AF30</f>
        <v>#DIV/0!</v>
      </c>
      <c r="AH30" s="60">
        <f>SUM(AH9:AH29)</f>
        <v>0</v>
      </c>
      <c r="AI30" s="60">
        <f>SUM(AI9:AI29)</f>
        <v>0</v>
      </c>
      <c r="AJ30" s="62" t="e">
        <f>AH30/AI30</f>
        <v>#DIV/0!</v>
      </c>
      <c r="AK30" s="60">
        <f>SUM(AK9:AK29)</f>
        <v>0</v>
      </c>
      <c r="AL30" s="60">
        <f>SUM(AL9:AL29)</f>
        <v>0</v>
      </c>
      <c r="AM30" s="62" t="e">
        <f>AK30/AL30</f>
        <v>#DIV/0!</v>
      </c>
      <c r="AN30" s="60">
        <f>SUM(AN9:AN29)</f>
        <v>0</v>
      </c>
      <c r="AO30" s="60">
        <f>SUM(AO9:AO29)</f>
        <v>0</v>
      </c>
      <c r="AP30" s="62" t="e">
        <f>AN30/AO30</f>
        <v>#DIV/0!</v>
      </c>
      <c r="AQ30" s="60">
        <f>E30+I30+M30</f>
        <v>17296825</v>
      </c>
      <c r="AR30" s="60">
        <f>SUM(AR9:AR29)</f>
        <v>10555125</v>
      </c>
      <c r="AS30" s="61">
        <f>G30+K30+N30</f>
        <v>30231681</v>
      </c>
      <c r="AT30" s="62">
        <f t="shared" si="9"/>
        <v>0.57214234961000021</v>
      </c>
      <c r="AU30" s="60">
        <f>AQ30/3</f>
        <v>5765608.333333333</v>
      </c>
    </row>
    <row r="32" spans="1:47">
      <c r="E32" s="81"/>
      <c r="F32" s="81"/>
      <c r="G32" s="81"/>
    </row>
    <row r="33" spans="2:47" ht="20.100000000000001" customHeight="1">
      <c r="B33" s="63" t="s">
        <v>29</v>
      </c>
      <c r="D33" s="256" t="s">
        <v>30</v>
      </c>
      <c r="E33" s="256"/>
      <c r="F33" s="98"/>
      <c r="AS33" s="256" t="s">
        <v>30</v>
      </c>
      <c r="AT33" s="256"/>
    </row>
    <row r="34" spans="2:47">
      <c r="B34" s="63"/>
      <c r="D34" s="66"/>
      <c r="E34" s="67"/>
      <c r="F34" s="67"/>
      <c r="AS34" s="68"/>
      <c r="AT34" s="69"/>
    </row>
    <row r="35" spans="2:47" ht="20.100000000000001" customHeight="1">
      <c r="B35" s="70" t="s">
        <v>103</v>
      </c>
      <c r="D35" s="99" t="s">
        <v>31</v>
      </c>
      <c r="E35" s="72"/>
      <c r="F35" s="72"/>
      <c r="AS35" s="250" t="s">
        <v>32</v>
      </c>
      <c r="AT35" s="250"/>
      <c r="AU35" s="250"/>
    </row>
    <row r="36" spans="2:47" ht="20.100000000000001" customHeight="1">
      <c r="B36" s="73" t="s">
        <v>101</v>
      </c>
      <c r="D36" s="98" t="s">
        <v>33</v>
      </c>
      <c r="E36" s="98"/>
      <c r="F36" s="98"/>
      <c r="AS36" s="255" t="s">
        <v>34</v>
      </c>
      <c r="AT36" s="255"/>
      <c r="AU36" s="255"/>
    </row>
  </sheetData>
  <mergeCells count="25">
    <mergeCell ref="AS35:AU35"/>
    <mergeCell ref="AS36:AU36"/>
    <mergeCell ref="AK5:AM6"/>
    <mergeCell ref="AN5:AP6"/>
    <mergeCell ref="AQ5:AT6"/>
    <mergeCell ref="AU5:AU7"/>
    <mergeCell ref="D33:E33"/>
    <mergeCell ref="AS33:AT33"/>
    <mergeCell ref="S5:U6"/>
    <mergeCell ref="V5:X6"/>
    <mergeCell ref="Y5:AA6"/>
    <mergeCell ref="AB5:AD6"/>
    <mergeCell ref="AE5:AG6"/>
    <mergeCell ref="AH5:AJ6"/>
    <mergeCell ref="B30:D30"/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</mergeCells>
  <pageMargins left="0.75" right="0.19685039370078741" top="0.8" bottom="0.23622047244094491" header="0.35433070866141736" footer="0.19685039370078741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7"/>
  </sheetPr>
  <dimension ref="A1:BM55"/>
  <sheetViews>
    <sheetView view="pageBreakPreview" zoomScale="55" zoomScaleNormal="70" zoomScaleSheetLayoutView="55" workbookViewId="0">
      <selection activeCell="D29" sqref="D29"/>
    </sheetView>
  </sheetViews>
  <sheetFormatPr defaultColWidth="46.85546875" defaultRowHeight="16.5"/>
  <cols>
    <col min="1" max="1" width="4.85546875" style="74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customWidth="1"/>
    <col min="7" max="7" width="21.7109375" style="64" customWidth="1"/>
    <col min="8" max="8" width="10.7109375" style="65" customWidth="1"/>
    <col min="9" max="9" width="22.28515625" style="52" bestFit="1" customWidth="1"/>
    <col min="10" max="10" width="22.28515625" style="52" customWidth="1"/>
    <col min="11" max="11" width="22.28515625" style="64" bestFit="1" customWidth="1"/>
    <col min="12" max="12" width="10.7109375" style="52" customWidth="1"/>
    <col min="13" max="14" width="20.7109375" style="52" hidden="1" customWidth="1"/>
    <col min="15" max="15" width="20.7109375" style="64" hidden="1" customWidth="1"/>
    <col min="16" max="16" width="10.7109375" style="52" hidden="1" customWidth="1"/>
    <col min="17" max="18" width="20.7109375" style="52" hidden="1" customWidth="1"/>
    <col min="19" max="19" width="20.7109375" style="64" hidden="1" customWidth="1"/>
    <col min="20" max="20" width="10.7109375" style="52" hidden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4" width="25.7109375" style="52" customWidth="1"/>
    <col min="55" max="55" width="25.7109375" style="64" customWidth="1"/>
    <col min="56" max="56" width="10.7109375" style="52" customWidth="1"/>
    <col min="57" max="57" width="33.2851562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5"/>
      <c r="O1" s="6"/>
      <c r="P1" s="5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5"/>
      <c r="O2" s="6"/>
      <c r="P2" s="5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239"/>
      <c r="BB2" s="239"/>
      <c r="BC2" s="239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5"/>
      <c r="O3" s="6"/>
      <c r="P3" s="5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9"/>
      <c r="BB3" s="79"/>
      <c r="BC3" s="79"/>
      <c r="BD3" s="79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6"/>
      <c r="O4" s="17"/>
      <c r="P4" s="16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4"/>
      <c r="O5" s="245"/>
      <c r="P5" s="245"/>
      <c r="Q5" s="244" t="s">
        <v>8</v>
      </c>
      <c r="R5" s="244"/>
      <c r="S5" s="245"/>
      <c r="T5" s="245"/>
      <c r="U5" s="244" t="s">
        <v>9</v>
      </c>
      <c r="V5" s="244"/>
      <c r="W5" s="245"/>
      <c r="X5" s="245"/>
      <c r="Y5" s="244" t="s">
        <v>10</v>
      </c>
      <c r="Z5" s="244"/>
      <c r="AA5" s="245"/>
      <c r="AB5" s="245"/>
      <c r="AC5" s="244" t="s">
        <v>11</v>
      </c>
      <c r="AD5" s="244"/>
      <c r="AE5" s="245"/>
      <c r="AF5" s="245"/>
      <c r="AG5" s="244" t="s">
        <v>12</v>
      </c>
      <c r="AH5" s="244"/>
      <c r="AI5" s="245"/>
      <c r="AJ5" s="245"/>
      <c r="AK5" s="244" t="s">
        <v>13</v>
      </c>
      <c r="AL5" s="244"/>
      <c r="AM5" s="245"/>
      <c r="AN5" s="245"/>
      <c r="AO5" s="244" t="s">
        <v>14</v>
      </c>
      <c r="AP5" s="244"/>
      <c r="AQ5" s="245"/>
      <c r="AR5" s="245"/>
      <c r="AS5" s="244" t="s">
        <v>15</v>
      </c>
      <c r="AT5" s="244"/>
      <c r="AU5" s="245"/>
      <c r="AV5" s="245"/>
      <c r="AW5" s="244" t="s">
        <v>16</v>
      </c>
      <c r="AX5" s="244"/>
      <c r="AY5" s="245"/>
      <c r="AZ5" s="245"/>
      <c r="BA5" s="251" t="s">
        <v>17</v>
      </c>
      <c r="BB5" s="251"/>
      <c r="BC5" s="252"/>
      <c r="BD5" s="252"/>
      <c r="BE5" s="253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52"/>
      <c r="BB6" s="252"/>
      <c r="BC6" s="252"/>
      <c r="BD6" s="252"/>
      <c r="BE6" s="254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0" t="s">
        <v>257</v>
      </c>
      <c r="O7" s="31" t="s">
        <v>24</v>
      </c>
      <c r="P7" s="33" t="s">
        <v>25</v>
      </c>
      <c r="Q7" s="30" t="s">
        <v>23</v>
      </c>
      <c r="R7" s="30" t="s">
        <v>257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254"/>
      <c r="BF7" s="37" t="s">
        <v>26</v>
      </c>
      <c r="BG7" s="38" t="s">
        <v>27</v>
      </c>
      <c r="BH7" s="39" t="s">
        <v>24</v>
      </c>
      <c r="BM7" s="24"/>
    </row>
    <row r="8" spans="1:65" ht="18.75">
      <c r="A8" s="40">
        <v>1</v>
      </c>
      <c r="B8" s="41" t="s">
        <v>179</v>
      </c>
      <c r="C8" s="78" t="s">
        <v>180</v>
      </c>
      <c r="D8" s="42">
        <v>45329</v>
      </c>
      <c r="E8" s="43">
        <v>2619805</v>
      </c>
      <c r="F8" s="43"/>
      <c r="G8" s="44">
        <v>2000000</v>
      </c>
      <c r="H8" s="45">
        <f t="shared" ref="H8:H49" si="0">E8/G8</f>
        <v>1.3099025</v>
      </c>
      <c r="I8" s="43">
        <v>2254005</v>
      </c>
      <c r="J8" s="43"/>
      <c r="K8" s="47">
        <v>2000000</v>
      </c>
      <c r="L8" s="45">
        <v>1.1299999999999999</v>
      </c>
      <c r="M8" s="43"/>
      <c r="N8" s="43"/>
      <c r="O8" s="48"/>
      <c r="P8" s="49" t="e">
        <f>M8/O8</f>
        <v>#DIV/0!</v>
      </c>
      <c r="Q8" s="43"/>
      <c r="R8" s="43"/>
      <c r="S8" s="48"/>
      <c r="T8" s="49" t="e">
        <f>Q8/S8</f>
        <v>#DIV/0!</v>
      </c>
      <c r="U8" s="43"/>
      <c r="V8" s="43"/>
      <c r="W8" s="48"/>
      <c r="X8" s="49" t="e">
        <f>U8/W8</f>
        <v>#DIV/0!</v>
      </c>
      <c r="Y8" s="43"/>
      <c r="Z8" s="43"/>
      <c r="AA8" s="47"/>
      <c r="AB8" s="45" t="e">
        <f>Y8/AA8</f>
        <v>#DIV/0!</v>
      </c>
      <c r="AC8" s="46"/>
      <c r="AD8" s="46"/>
      <c r="AE8" s="47"/>
      <c r="AF8" s="45" t="e">
        <f>AC8/AE8</f>
        <v>#DIV/0!</v>
      </c>
      <c r="AG8" s="46"/>
      <c r="AH8" s="46"/>
      <c r="AI8" s="47"/>
      <c r="AJ8" s="45" t="e">
        <f>AG8/AI8</f>
        <v>#DIV/0!</v>
      </c>
      <c r="AK8" s="46"/>
      <c r="AL8" s="46"/>
      <c r="AM8" s="47"/>
      <c r="AN8" s="45" t="e">
        <f>AK8/AM8</f>
        <v>#DIV/0!</v>
      </c>
      <c r="AO8" s="46"/>
      <c r="AP8" s="46"/>
      <c r="AQ8" s="47"/>
      <c r="AR8" s="45" t="e">
        <f>AO8/AQ8</f>
        <v>#DIV/0!</v>
      </c>
      <c r="AS8" s="46"/>
      <c r="AT8" s="46"/>
      <c r="AU8" s="47"/>
      <c r="AV8" s="45" t="e">
        <f>AS8/AU8</f>
        <v>#DIV/0!</v>
      </c>
      <c r="AW8" s="46"/>
      <c r="AX8" s="46"/>
      <c r="AY8" s="47"/>
      <c r="AZ8" s="45" t="e">
        <f>AW8/AY8</f>
        <v>#DIV/0!</v>
      </c>
      <c r="BA8" s="46">
        <f>E8+I8</f>
        <v>4873810</v>
      </c>
      <c r="BB8" s="46"/>
      <c r="BC8" s="47">
        <f>G8+K8</f>
        <v>4000000</v>
      </c>
      <c r="BD8" s="45">
        <f>BA8/BC8</f>
        <v>1.2184524999999999</v>
      </c>
      <c r="BE8" s="50">
        <f>BA8/2</f>
        <v>2436905</v>
      </c>
    </row>
    <row r="9" spans="1:65" ht="18.75">
      <c r="A9" s="40">
        <v>2</v>
      </c>
      <c r="B9" s="41" t="s">
        <v>181</v>
      </c>
      <c r="C9" s="78" t="s">
        <v>182</v>
      </c>
      <c r="D9" s="42">
        <v>44321</v>
      </c>
      <c r="E9" s="46">
        <v>659070</v>
      </c>
      <c r="F9" s="46"/>
      <c r="G9" s="44">
        <v>850000</v>
      </c>
      <c r="H9" s="45">
        <f t="shared" si="0"/>
        <v>0.77537647058823533</v>
      </c>
      <c r="I9" s="43">
        <v>1171290</v>
      </c>
      <c r="J9" s="43"/>
      <c r="K9" s="47">
        <v>850000</v>
      </c>
      <c r="L9" s="45">
        <v>1.38</v>
      </c>
      <c r="M9" s="43"/>
      <c r="N9" s="43"/>
      <c r="O9" s="48"/>
      <c r="P9" s="49" t="e">
        <f t="shared" ref="P9:P48" si="1">M9/O9</f>
        <v>#DIV/0!</v>
      </c>
      <c r="Q9" s="43"/>
      <c r="R9" s="43"/>
      <c r="S9" s="48"/>
      <c r="T9" s="49" t="e">
        <f t="shared" ref="T9:T48" si="2">Q9/S9</f>
        <v>#DIV/0!</v>
      </c>
      <c r="U9" s="43"/>
      <c r="V9" s="43"/>
      <c r="W9" s="48"/>
      <c r="X9" s="49" t="e">
        <f t="shared" ref="X9:X48" si="3">U9/W9</f>
        <v>#DIV/0!</v>
      </c>
      <c r="Y9" s="43"/>
      <c r="Z9" s="43"/>
      <c r="AA9" s="47"/>
      <c r="AB9" s="45" t="e">
        <f t="shared" ref="AB9:AB48" si="4">Y9/AA9</f>
        <v>#DIV/0!</v>
      </c>
      <c r="AC9" s="46"/>
      <c r="AD9" s="46"/>
      <c r="AE9" s="47"/>
      <c r="AF9" s="45" t="e">
        <f t="shared" ref="AF9:AF48" si="5">AC9/AE9</f>
        <v>#DIV/0!</v>
      </c>
      <c r="AG9" s="46"/>
      <c r="AH9" s="46"/>
      <c r="AI9" s="47"/>
      <c r="AJ9" s="45" t="e">
        <f t="shared" ref="AJ9:AJ47" si="6">AG9/AI9</f>
        <v>#DIV/0!</v>
      </c>
      <c r="AK9" s="46"/>
      <c r="AL9" s="46"/>
      <c r="AM9" s="47"/>
      <c r="AN9" s="45" t="e">
        <f t="shared" ref="AN9:AN48" si="7">AK9/AM9</f>
        <v>#DIV/0!</v>
      </c>
      <c r="AO9" s="46"/>
      <c r="AP9" s="46"/>
      <c r="AQ9" s="47"/>
      <c r="AR9" s="45" t="e">
        <f t="shared" ref="AR9:AR48" si="8">AO9/AQ9</f>
        <v>#DIV/0!</v>
      </c>
      <c r="AS9" s="46"/>
      <c r="AT9" s="46"/>
      <c r="AU9" s="47"/>
      <c r="AV9" s="45" t="e">
        <f t="shared" ref="AV9:AV48" si="9">AS9/AU9</f>
        <v>#DIV/0!</v>
      </c>
      <c r="AW9" s="46"/>
      <c r="AX9" s="46"/>
      <c r="AY9" s="47"/>
      <c r="AZ9" s="45" t="e">
        <f t="shared" ref="AZ9:AZ48" si="10">AW9/AY9</f>
        <v>#DIV/0!</v>
      </c>
      <c r="BA9" s="46">
        <f t="shared" ref="BA9:BA48" si="11">E9+I9</f>
        <v>1830360</v>
      </c>
      <c r="BB9" s="46"/>
      <c r="BC9" s="47">
        <f t="shared" ref="BC9:BC48" si="12">G9+K9</f>
        <v>1700000</v>
      </c>
      <c r="BD9" s="45">
        <f t="shared" ref="BD9:BD48" si="13">BA9/BC9</f>
        <v>1.0766823529411764</v>
      </c>
      <c r="BE9" s="50">
        <f t="shared" ref="BE9:BE48" si="14">BA9/2</f>
        <v>915180</v>
      </c>
    </row>
    <row r="10" spans="1:65" ht="18.75">
      <c r="A10" s="40">
        <v>3</v>
      </c>
      <c r="B10" s="41" t="s">
        <v>183</v>
      </c>
      <c r="C10" s="78" t="s">
        <v>184</v>
      </c>
      <c r="D10" s="42">
        <v>45489</v>
      </c>
      <c r="E10" s="46">
        <v>46875</v>
      </c>
      <c r="F10" s="46"/>
      <c r="G10" s="44">
        <v>550000</v>
      </c>
      <c r="H10" s="45">
        <f t="shared" si="0"/>
        <v>8.5227272727272721E-2</v>
      </c>
      <c r="I10" s="43">
        <v>431885</v>
      </c>
      <c r="J10" s="43"/>
      <c r="K10" s="47">
        <v>550000</v>
      </c>
      <c r="L10" s="45">
        <v>0.79</v>
      </c>
      <c r="M10" s="43"/>
      <c r="N10" s="43"/>
      <c r="O10" s="48"/>
      <c r="P10" s="49" t="e">
        <f t="shared" si="1"/>
        <v>#DIV/0!</v>
      </c>
      <c r="Q10" s="43"/>
      <c r="R10" s="43"/>
      <c r="S10" s="48"/>
      <c r="T10" s="49" t="e">
        <f t="shared" si="2"/>
        <v>#DIV/0!</v>
      </c>
      <c r="U10" s="43"/>
      <c r="V10" s="43"/>
      <c r="W10" s="48"/>
      <c r="X10" s="49" t="e">
        <f t="shared" si="3"/>
        <v>#DIV/0!</v>
      </c>
      <c r="Y10" s="43"/>
      <c r="Z10" s="43"/>
      <c r="AA10" s="47"/>
      <c r="AB10" s="45" t="e">
        <f t="shared" si="4"/>
        <v>#DIV/0!</v>
      </c>
      <c r="AC10" s="46"/>
      <c r="AD10" s="46"/>
      <c r="AE10" s="47"/>
      <c r="AF10" s="45" t="e">
        <f t="shared" si="5"/>
        <v>#DIV/0!</v>
      </c>
      <c r="AG10" s="46"/>
      <c r="AH10" s="46"/>
      <c r="AI10" s="47"/>
      <c r="AJ10" s="45" t="e">
        <f t="shared" si="6"/>
        <v>#DIV/0!</v>
      </c>
      <c r="AK10" s="46"/>
      <c r="AL10" s="46"/>
      <c r="AM10" s="47"/>
      <c r="AN10" s="45" t="e">
        <f t="shared" si="7"/>
        <v>#DIV/0!</v>
      </c>
      <c r="AO10" s="46"/>
      <c r="AP10" s="46"/>
      <c r="AQ10" s="47"/>
      <c r="AR10" s="45" t="e">
        <f t="shared" si="8"/>
        <v>#DIV/0!</v>
      </c>
      <c r="AS10" s="46"/>
      <c r="AT10" s="46"/>
      <c r="AU10" s="47"/>
      <c r="AV10" s="45" t="e">
        <f t="shared" si="9"/>
        <v>#DIV/0!</v>
      </c>
      <c r="AW10" s="46"/>
      <c r="AX10" s="46"/>
      <c r="AY10" s="47"/>
      <c r="AZ10" s="45" t="e">
        <f t="shared" si="10"/>
        <v>#DIV/0!</v>
      </c>
      <c r="BA10" s="46">
        <f t="shared" si="11"/>
        <v>478760</v>
      </c>
      <c r="BB10" s="46"/>
      <c r="BC10" s="47">
        <f t="shared" si="12"/>
        <v>1100000</v>
      </c>
      <c r="BD10" s="45">
        <f t="shared" si="13"/>
        <v>0.43523636363636364</v>
      </c>
      <c r="BE10" s="50">
        <f t="shared" si="14"/>
        <v>239380</v>
      </c>
    </row>
    <row r="11" spans="1:65" ht="18.75" customHeight="1">
      <c r="A11" s="40">
        <v>4</v>
      </c>
      <c r="B11" s="41" t="s">
        <v>185</v>
      </c>
      <c r="C11" s="78" t="s">
        <v>186</v>
      </c>
      <c r="D11" s="42">
        <v>45510</v>
      </c>
      <c r="E11" s="46">
        <v>104070</v>
      </c>
      <c r="F11" s="46"/>
      <c r="G11" s="44">
        <v>550000</v>
      </c>
      <c r="H11" s="45">
        <f t="shared" si="0"/>
        <v>0.18921818181818181</v>
      </c>
      <c r="I11" s="43">
        <v>214360</v>
      </c>
      <c r="J11" s="43"/>
      <c r="K11" s="47">
        <v>550000</v>
      </c>
      <c r="L11" s="45">
        <v>0.39</v>
      </c>
      <c r="M11" s="43"/>
      <c r="N11" s="43"/>
      <c r="O11" s="48"/>
      <c r="P11" s="49" t="e">
        <f t="shared" si="1"/>
        <v>#DIV/0!</v>
      </c>
      <c r="Q11" s="43"/>
      <c r="R11" s="43"/>
      <c r="S11" s="48"/>
      <c r="T11" s="49" t="e">
        <f t="shared" si="2"/>
        <v>#DIV/0!</v>
      </c>
      <c r="U11" s="43"/>
      <c r="V11" s="43"/>
      <c r="W11" s="48"/>
      <c r="X11" s="49" t="e">
        <f t="shared" si="3"/>
        <v>#DIV/0!</v>
      </c>
      <c r="Y11" s="43"/>
      <c r="Z11" s="43"/>
      <c r="AA11" s="47"/>
      <c r="AB11" s="45" t="e">
        <f t="shared" si="4"/>
        <v>#DIV/0!</v>
      </c>
      <c r="AC11" s="46"/>
      <c r="AD11" s="46"/>
      <c r="AE11" s="47"/>
      <c r="AF11" s="45" t="e">
        <f t="shared" si="5"/>
        <v>#DIV/0!</v>
      </c>
      <c r="AG11" s="46"/>
      <c r="AH11" s="46"/>
      <c r="AI11" s="47"/>
      <c r="AJ11" s="45" t="e">
        <f t="shared" si="6"/>
        <v>#DIV/0!</v>
      </c>
      <c r="AK11" s="46"/>
      <c r="AL11" s="46"/>
      <c r="AM11" s="47"/>
      <c r="AN11" s="45" t="e">
        <f t="shared" si="7"/>
        <v>#DIV/0!</v>
      </c>
      <c r="AO11" s="46"/>
      <c r="AP11" s="46"/>
      <c r="AQ11" s="47"/>
      <c r="AR11" s="45" t="e">
        <f t="shared" si="8"/>
        <v>#DIV/0!</v>
      </c>
      <c r="AS11" s="46"/>
      <c r="AT11" s="46"/>
      <c r="AU11" s="47"/>
      <c r="AV11" s="45" t="e">
        <f t="shared" si="9"/>
        <v>#DIV/0!</v>
      </c>
      <c r="AW11" s="46"/>
      <c r="AX11" s="46"/>
      <c r="AY11" s="47"/>
      <c r="AZ11" s="45" t="e">
        <f t="shared" si="10"/>
        <v>#DIV/0!</v>
      </c>
      <c r="BA11" s="46">
        <f t="shared" si="11"/>
        <v>318430</v>
      </c>
      <c r="BB11" s="46"/>
      <c r="BC11" s="47">
        <f t="shared" si="12"/>
        <v>1100000</v>
      </c>
      <c r="BD11" s="45">
        <f t="shared" si="13"/>
        <v>0.28948181818181817</v>
      </c>
      <c r="BE11" s="50">
        <f t="shared" si="14"/>
        <v>159215</v>
      </c>
    </row>
    <row r="12" spans="1:65" ht="18.75">
      <c r="A12" s="40">
        <v>5</v>
      </c>
      <c r="B12" s="41" t="s">
        <v>187</v>
      </c>
      <c r="C12" s="78" t="s">
        <v>188</v>
      </c>
      <c r="D12" s="42">
        <v>45428</v>
      </c>
      <c r="E12" s="46">
        <v>663445</v>
      </c>
      <c r="F12" s="46"/>
      <c r="G12" s="44">
        <v>650000</v>
      </c>
      <c r="H12" s="45">
        <f t="shared" si="0"/>
        <v>1.0206846153846154</v>
      </c>
      <c r="I12" s="43">
        <v>387195</v>
      </c>
      <c r="J12" s="43"/>
      <c r="K12" s="47">
        <v>650000</v>
      </c>
      <c r="L12" s="45">
        <v>0.6</v>
      </c>
      <c r="M12" s="43"/>
      <c r="N12" s="43"/>
      <c r="O12" s="48"/>
      <c r="P12" s="49" t="e">
        <f t="shared" si="1"/>
        <v>#DIV/0!</v>
      </c>
      <c r="Q12" s="43"/>
      <c r="R12" s="43"/>
      <c r="S12" s="48"/>
      <c r="T12" s="49" t="e">
        <f t="shared" si="2"/>
        <v>#DIV/0!</v>
      </c>
      <c r="U12" s="43"/>
      <c r="V12" s="43"/>
      <c r="W12" s="48"/>
      <c r="X12" s="49" t="e">
        <f t="shared" si="3"/>
        <v>#DIV/0!</v>
      </c>
      <c r="Y12" s="43"/>
      <c r="Z12" s="43"/>
      <c r="AA12" s="47"/>
      <c r="AB12" s="45" t="e">
        <f t="shared" si="4"/>
        <v>#DIV/0!</v>
      </c>
      <c r="AC12" s="46"/>
      <c r="AD12" s="46"/>
      <c r="AE12" s="47"/>
      <c r="AF12" s="45" t="e">
        <f t="shared" si="5"/>
        <v>#DIV/0!</v>
      </c>
      <c r="AG12" s="46"/>
      <c r="AH12" s="46"/>
      <c r="AI12" s="47"/>
      <c r="AJ12" s="45" t="e">
        <f t="shared" si="6"/>
        <v>#DIV/0!</v>
      </c>
      <c r="AK12" s="46"/>
      <c r="AL12" s="46"/>
      <c r="AM12" s="47"/>
      <c r="AN12" s="45" t="e">
        <f t="shared" si="7"/>
        <v>#DIV/0!</v>
      </c>
      <c r="AO12" s="46"/>
      <c r="AP12" s="46"/>
      <c r="AQ12" s="47"/>
      <c r="AR12" s="45" t="e">
        <f t="shared" si="8"/>
        <v>#DIV/0!</v>
      </c>
      <c r="AS12" s="46"/>
      <c r="AT12" s="46"/>
      <c r="AU12" s="47"/>
      <c r="AV12" s="45" t="e">
        <f t="shared" si="9"/>
        <v>#DIV/0!</v>
      </c>
      <c r="AW12" s="46"/>
      <c r="AX12" s="46"/>
      <c r="AY12" s="47"/>
      <c r="AZ12" s="45" t="e">
        <f t="shared" si="10"/>
        <v>#DIV/0!</v>
      </c>
      <c r="BA12" s="46">
        <f t="shared" si="11"/>
        <v>1050640</v>
      </c>
      <c r="BB12" s="46"/>
      <c r="BC12" s="47">
        <f t="shared" si="12"/>
        <v>1300000</v>
      </c>
      <c r="BD12" s="45">
        <f t="shared" si="13"/>
        <v>0.80818461538461539</v>
      </c>
      <c r="BE12" s="50">
        <f t="shared" si="14"/>
        <v>525320</v>
      </c>
    </row>
    <row r="13" spans="1:65" ht="18.75">
      <c r="A13" s="40">
        <v>6</v>
      </c>
      <c r="B13" s="41" t="s">
        <v>189</v>
      </c>
      <c r="C13" s="78" t="s">
        <v>272</v>
      </c>
      <c r="D13" s="42" t="s">
        <v>190</v>
      </c>
      <c r="E13" s="46">
        <v>209750</v>
      </c>
      <c r="F13" s="46"/>
      <c r="G13" s="44">
        <v>650000</v>
      </c>
      <c r="H13" s="45">
        <f t="shared" si="0"/>
        <v>0.32269230769230767</v>
      </c>
      <c r="I13" s="43">
        <v>693375</v>
      </c>
      <c r="J13" s="43"/>
      <c r="K13" s="47">
        <v>650000</v>
      </c>
      <c r="L13" s="45">
        <v>1.07</v>
      </c>
      <c r="M13" s="43"/>
      <c r="N13" s="43"/>
      <c r="O13" s="48"/>
      <c r="P13" s="49" t="e">
        <f t="shared" si="1"/>
        <v>#DIV/0!</v>
      </c>
      <c r="Q13" s="43"/>
      <c r="R13" s="43"/>
      <c r="S13" s="48"/>
      <c r="T13" s="49" t="e">
        <f t="shared" si="2"/>
        <v>#DIV/0!</v>
      </c>
      <c r="U13" s="43"/>
      <c r="V13" s="43"/>
      <c r="W13" s="48"/>
      <c r="X13" s="49" t="e">
        <f t="shared" si="3"/>
        <v>#DIV/0!</v>
      </c>
      <c r="Y13" s="43"/>
      <c r="Z13" s="43"/>
      <c r="AA13" s="47"/>
      <c r="AB13" s="45" t="e">
        <f t="shared" si="4"/>
        <v>#DIV/0!</v>
      </c>
      <c r="AC13" s="46"/>
      <c r="AD13" s="46"/>
      <c r="AE13" s="47"/>
      <c r="AF13" s="45" t="e">
        <f t="shared" si="5"/>
        <v>#DIV/0!</v>
      </c>
      <c r="AG13" s="46"/>
      <c r="AH13" s="46"/>
      <c r="AI13" s="47"/>
      <c r="AJ13" s="45" t="e">
        <f t="shared" si="6"/>
        <v>#DIV/0!</v>
      </c>
      <c r="AK13" s="46"/>
      <c r="AL13" s="46"/>
      <c r="AM13" s="47"/>
      <c r="AN13" s="45" t="e">
        <f t="shared" si="7"/>
        <v>#DIV/0!</v>
      </c>
      <c r="AO13" s="46"/>
      <c r="AP13" s="46"/>
      <c r="AQ13" s="47"/>
      <c r="AR13" s="45" t="e">
        <f t="shared" si="8"/>
        <v>#DIV/0!</v>
      </c>
      <c r="AS13" s="46"/>
      <c r="AT13" s="46"/>
      <c r="AU13" s="47"/>
      <c r="AV13" s="45" t="e">
        <f t="shared" si="9"/>
        <v>#DIV/0!</v>
      </c>
      <c r="AW13" s="46"/>
      <c r="AX13" s="46"/>
      <c r="AY13" s="47"/>
      <c r="AZ13" s="45" t="e">
        <f t="shared" si="10"/>
        <v>#DIV/0!</v>
      </c>
      <c r="BA13" s="46">
        <f t="shared" si="11"/>
        <v>903125</v>
      </c>
      <c r="BB13" s="46"/>
      <c r="BC13" s="47">
        <f t="shared" si="12"/>
        <v>1300000</v>
      </c>
      <c r="BD13" s="45">
        <f t="shared" si="13"/>
        <v>0.69471153846153844</v>
      </c>
      <c r="BE13" s="50">
        <f t="shared" si="14"/>
        <v>451562.5</v>
      </c>
    </row>
    <row r="14" spans="1:65" ht="18.75">
      <c r="A14" s="40">
        <v>7</v>
      </c>
      <c r="B14" s="41" t="s">
        <v>191</v>
      </c>
      <c r="C14" s="78" t="s">
        <v>192</v>
      </c>
      <c r="D14" s="42">
        <v>45432</v>
      </c>
      <c r="E14" s="46">
        <v>572975</v>
      </c>
      <c r="F14" s="46"/>
      <c r="G14" s="44">
        <v>550000</v>
      </c>
      <c r="H14" s="45">
        <f t="shared" si="0"/>
        <v>1.0417727272727273</v>
      </c>
      <c r="I14" s="43">
        <v>283915</v>
      </c>
      <c r="J14" s="43"/>
      <c r="K14" s="47">
        <v>550000</v>
      </c>
      <c r="L14" s="45">
        <v>0.52</v>
      </c>
      <c r="M14" s="43"/>
      <c r="N14" s="43"/>
      <c r="O14" s="48"/>
      <c r="P14" s="49" t="e">
        <f t="shared" si="1"/>
        <v>#DIV/0!</v>
      </c>
      <c r="Q14" s="43"/>
      <c r="R14" s="43"/>
      <c r="S14" s="48"/>
      <c r="T14" s="49" t="e">
        <f t="shared" si="2"/>
        <v>#DIV/0!</v>
      </c>
      <c r="U14" s="43"/>
      <c r="V14" s="43"/>
      <c r="W14" s="48"/>
      <c r="X14" s="49" t="e">
        <f t="shared" si="3"/>
        <v>#DIV/0!</v>
      </c>
      <c r="Y14" s="43"/>
      <c r="Z14" s="43"/>
      <c r="AA14" s="47"/>
      <c r="AB14" s="45" t="e">
        <f t="shared" si="4"/>
        <v>#DIV/0!</v>
      </c>
      <c r="AC14" s="46"/>
      <c r="AD14" s="46"/>
      <c r="AE14" s="47"/>
      <c r="AF14" s="45" t="e">
        <f t="shared" si="5"/>
        <v>#DIV/0!</v>
      </c>
      <c r="AG14" s="46"/>
      <c r="AH14" s="46"/>
      <c r="AI14" s="47"/>
      <c r="AJ14" s="45" t="e">
        <f t="shared" si="6"/>
        <v>#DIV/0!</v>
      </c>
      <c r="AK14" s="46"/>
      <c r="AL14" s="46"/>
      <c r="AM14" s="47"/>
      <c r="AN14" s="45" t="e">
        <f t="shared" si="7"/>
        <v>#DIV/0!</v>
      </c>
      <c r="AO14" s="46"/>
      <c r="AP14" s="46"/>
      <c r="AQ14" s="47"/>
      <c r="AR14" s="45" t="e">
        <f t="shared" si="8"/>
        <v>#DIV/0!</v>
      </c>
      <c r="AS14" s="46"/>
      <c r="AT14" s="46"/>
      <c r="AU14" s="47"/>
      <c r="AV14" s="45" t="e">
        <f t="shared" si="9"/>
        <v>#DIV/0!</v>
      </c>
      <c r="AW14" s="46"/>
      <c r="AX14" s="46"/>
      <c r="AY14" s="47"/>
      <c r="AZ14" s="45" t="e">
        <f t="shared" si="10"/>
        <v>#DIV/0!</v>
      </c>
      <c r="BA14" s="46">
        <f t="shared" si="11"/>
        <v>856890</v>
      </c>
      <c r="BB14" s="46"/>
      <c r="BC14" s="47">
        <f t="shared" si="12"/>
        <v>1100000</v>
      </c>
      <c r="BD14" s="45">
        <f t="shared" si="13"/>
        <v>0.77899090909090907</v>
      </c>
      <c r="BE14" s="50">
        <f t="shared" si="14"/>
        <v>428445</v>
      </c>
    </row>
    <row r="15" spans="1:65" ht="18.75">
      <c r="A15" s="40">
        <v>8</v>
      </c>
      <c r="B15" s="41" t="s">
        <v>193</v>
      </c>
      <c r="C15" s="78" t="s">
        <v>194</v>
      </c>
      <c r="D15" s="42">
        <v>45555</v>
      </c>
      <c r="E15" s="46">
        <v>1391500</v>
      </c>
      <c r="F15" s="46"/>
      <c r="G15" s="44">
        <v>550000</v>
      </c>
      <c r="H15" s="45">
        <f t="shared" si="0"/>
        <v>2.5299999999999998</v>
      </c>
      <c r="I15" s="43">
        <v>649810</v>
      </c>
      <c r="J15" s="43"/>
      <c r="K15" s="47">
        <v>850000</v>
      </c>
      <c r="L15" s="45">
        <v>0.76</v>
      </c>
      <c r="M15" s="43"/>
      <c r="N15" s="43"/>
      <c r="O15" s="48"/>
      <c r="P15" s="49" t="e">
        <f t="shared" si="1"/>
        <v>#DIV/0!</v>
      </c>
      <c r="Q15" s="43"/>
      <c r="R15" s="43"/>
      <c r="S15" s="48"/>
      <c r="T15" s="49" t="e">
        <f t="shared" si="2"/>
        <v>#DIV/0!</v>
      </c>
      <c r="U15" s="43"/>
      <c r="V15" s="43"/>
      <c r="W15" s="48"/>
      <c r="X15" s="49" t="e">
        <f t="shared" si="3"/>
        <v>#DIV/0!</v>
      </c>
      <c r="Y15" s="43"/>
      <c r="Z15" s="43"/>
      <c r="AA15" s="47"/>
      <c r="AB15" s="45" t="e">
        <f t="shared" si="4"/>
        <v>#DIV/0!</v>
      </c>
      <c r="AC15" s="46"/>
      <c r="AD15" s="46"/>
      <c r="AE15" s="47"/>
      <c r="AF15" s="45" t="e">
        <f t="shared" si="5"/>
        <v>#DIV/0!</v>
      </c>
      <c r="AG15" s="46"/>
      <c r="AH15" s="46"/>
      <c r="AI15" s="47"/>
      <c r="AJ15" s="45" t="e">
        <f t="shared" si="6"/>
        <v>#DIV/0!</v>
      </c>
      <c r="AK15" s="46"/>
      <c r="AL15" s="46"/>
      <c r="AM15" s="47"/>
      <c r="AN15" s="45" t="e">
        <f t="shared" si="7"/>
        <v>#DIV/0!</v>
      </c>
      <c r="AO15" s="46"/>
      <c r="AP15" s="46"/>
      <c r="AQ15" s="47"/>
      <c r="AR15" s="45" t="e">
        <f t="shared" si="8"/>
        <v>#DIV/0!</v>
      </c>
      <c r="AS15" s="46"/>
      <c r="AT15" s="46"/>
      <c r="AU15" s="47"/>
      <c r="AV15" s="45" t="e">
        <f t="shared" si="9"/>
        <v>#DIV/0!</v>
      </c>
      <c r="AW15" s="46"/>
      <c r="AX15" s="46"/>
      <c r="AY15" s="47"/>
      <c r="AZ15" s="45" t="e">
        <f t="shared" si="10"/>
        <v>#DIV/0!</v>
      </c>
      <c r="BA15" s="46">
        <f t="shared" si="11"/>
        <v>2041310</v>
      </c>
      <c r="BB15" s="46"/>
      <c r="BC15" s="47">
        <f t="shared" si="12"/>
        <v>1400000</v>
      </c>
      <c r="BD15" s="45">
        <f t="shared" si="13"/>
        <v>1.4580785714285713</v>
      </c>
      <c r="BE15" s="50">
        <f t="shared" si="14"/>
        <v>1020655</v>
      </c>
    </row>
    <row r="16" spans="1:65" ht="18.75">
      <c r="A16" s="40">
        <v>9</v>
      </c>
      <c r="B16" s="41" t="s">
        <v>195</v>
      </c>
      <c r="C16" s="78" t="s">
        <v>196</v>
      </c>
      <c r="D16" s="42">
        <v>45429</v>
      </c>
      <c r="E16" s="46">
        <v>974695</v>
      </c>
      <c r="F16" s="46"/>
      <c r="G16" s="44">
        <v>800000</v>
      </c>
      <c r="H16" s="45">
        <f t="shared" si="0"/>
        <v>1.21836875</v>
      </c>
      <c r="I16" s="46">
        <v>637260</v>
      </c>
      <c r="J16" s="46"/>
      <c r="K16" s="47">
        <v>850000</v>
      </c>
      <c r="L16" s="45">
        <v>0.75</v>
      </c>
      <c r="M16" s="43"/>
      <c r="N16" s="43"/>
      <c r="O16" s="48"/>
      <c r="P16" s="49" t="e">
        <f t="shared" si="1"/>
        <v>#DIV/0!</v>
      </c>
      <c r="Q16" s="43"/>
      <c r="R16" s="43"/>
      <c r="S16" s="48"/>
      <c r="T16" s="49" t="e">
        <f t="shared" si="2"/>
        <v>#DIV/0!</v>
      </c>
      <c r="U16" s="43"/>
      <c r="V16" s="43"/>
      <c r="W16" s="48"/>
      <c r="X16" s="49" t="e">
        <f t="shared" si="3"/>
        <v>#DIV/0!</v>
      </c>
      <c r="Y16" s="43"/>
      <c r="Z16" s="43"/>
      <c r="AA16" s="47"/>
      <c r="AB16" s="45" t="e">
        <f t="shared" si="4"/>
        <v>#DIV/0!</v>
      </c>
      <c r="AC16" s="46"/>
      <c r="AD16" s="46"/>
      <c r="AE16" s="47"/>
      <c r="AF16" s="45" t="e">
        <f t="shared" si="5"/>
        <v>#DIV/0!</v>
      </c>
      <c r="AG16" s="46"/>
      <c r="AH16" s="46"/>
      <c r="AI16" s="47"/>
      <c r="AJ16" s="45" t="e">
        <f t="shared" si="6"/>
        <v>#DIV/0!</v>
      </c>
      <c r="AK16" s="46"/>
      <c r="AL16" s="46"/>
      <c r="AM16" s="47"/>
      <c r="AN16" s="45" t="e">
        <f t="shared" si="7"/>
        <v>#DIV/0!</v>
      </c>
      <c r="AO16" s="46"/>
      <c r="AP16" s="46"/>
      <c r="AQ16" s="47"/>
      <c r="AR16" s="45" t="e">
        <f t="shared" si="8"/>
        <v>#DIV/0!</v>
      </c>
      <c r="AS16" s="46"/>
      <c r="AT16" s="46"/>
      <c r="AU16" s="47"/>
      <c r="AV16" s="45" t="e">
        <f t="shared" si="9"/>
        <v>#DIV/0!</v>
      </c>
      <c r="AW16" s="46"/>
      <c r="AX16" s="46"/>
      <c r="AY16" s="47"/>
      <c r="AZ16" s="45" t="e">
        <f t="shared" si="10"/>
        <v>#DIV/0!</v>
      </c>
      <c r="BA16" s="46">
        <f t="shared" si="11"/>
        <v>1611955</v>
      </c>
      <c r="BB16" s="46"/>
      <c r="BC16" s="47">
        <f t="shared" si="12"/>
        <v>1650000</v>
      </c>
      <c r="BD16" s="45">
        <f t="shared" si="13"/>
        <v>0.97694242424242428</v>
      </c>
      <c r="BE16" s="50">
        <f t="shared" si="14"/>
        <v>805977.5</v>
      </c>
    </row>
    <row r="17" spans="1:57" s="93" customFormat="1" ht="18.75">
      <c r="A17" s="97">
        <v>10</v>
      </c>
      <c r="B17" s="41" t="s">
        <v>197</v>
      </c>
      <c r="C17" s="78" t="s">
        <v>198</v>
      </c>
      <c r="D17" s="42">
        <v>45111</v>
      </c>
      <c r="E17" s="43">
        <v>124870</v>
      </c>
      <c r="F17" s="43"/>
      <c r="G17" s="44">
        <v>550000</v>
      </c>
      <c r="H17" s="49">
        <f t="shared" si="0"/>
        <v>0.22703636363636365</v>
      </c>
      <c r="I17" s="43"/>
      <c r="J17" s="43"/>
      <c r="K17" s="48"/>
      <c r="L17" s="49" t="e">
        <f>I17/K17</f>
        <v>#DIV/0!</v>
      </c>
      <c r="M17" s="43"/>
      <c r="N17" s="43"/>
      <c r="O17" s="48"/>
      <c r="P17" s="49" t="e">
        <f t="shared" si="1"/>
        <v>#DIV/0!</v>
      </c>
      <c r="Q17" s="43"/>
      <c r="R17" s="43"/>
      <c r="S17" s="48"/>
      <c r="T17" s="49" t="e">
        <f t="shared" si="2"/>
        <v>#DIV/0!</v>
      </c>
      <c r="U17" s="43"/>
      <c r="V17" s="43"/>
      <c r="W17" s="48"/>
      <c r="X17" s="49" t="e">
        <f t="shared" si="3"/>
        <v>#DIV/0!</v>
      </c>
      <c r="Y17" s="43"/>
      <c r="Z17" s="43"/>
      <c r="AA17" s="48"/>
      <c r="AB17" s="49" t="e">
        <f t="shared" si="4"/>
        <v>#DIV/0!</v>
      </c>
      <c r="AC17" s="43"/>
      <c r="AD17" s="43"/>
      <c r="AE17" s="48"/>
      <c r="AF17" s="49" t="e">
        <f t="shared" si="5"/>
        <v>#DIV/0!</v>
      </c>
      <c r="AG17" s="43"/>
      <c r="AH17" s="43"/>
      <c r="AI17" s="48"/>
      <c r="AJ17" s="49" t="e">
        <f t="shared" si="6"/>
        <v>#DIV/0!</v>
      </c>
      <c r="AK17" s="43"/>
      <c r="AL17" s="43"/>
      <c r="AM17" s="48"/>
      <c r="AN17" s="49" t="e">
        <f t="shared" si="7"/>
        <v>#DIV/0!</v>
      </c>
      <c r="AO17" s="43"/>
      <c r="AP17" s="43"/>
      <c r="AQ17" s="48"/>
      <c r="AR17" s="49" t="e">
        <f t="shared" si="8"/>
        <v>#DIV/0!</v>
      </c>
      <c r="AS17" s="43"/>
      <c r="AT17" s="43"/>
      <c r="AU17" s="48"/>
      <c r="AV17" s="49" t="e">
        <f t="shared" si="9"/>
        <v>#DIV/0!</v>
      </c>
      <c r="AW17" s="43"/>
      <c r="AX17" s="43"/>
      <c r="AY17" s="48"/>
      <c r="AZ17" s="49" t="e">
        <f t="shared" si="10"/>
        <v>#DIV/0!</v>
      </c>
      <c r="BA17" s="43">
        <f t="shared" si="11"/>
        <v>124870</v>
      </c>
      <c r="BB17" s="43"/>
      <c r="BC17" s="48">
        <f t="shared" si="12"/>
        <v>550000</v>
      </c>
      <c r="BD17" s="49">
        <f t="shared" si="13"/>
        <v>0.22703636363636365</v>
      </c>
      <c r="BE17" s="92">
        <f t="shared" si="14"/>
        <v>62435</v>
      </c>
    </row>
    <row r="18" spans="1:57" ht="18.75">
      <c r="A18" s="40">
        <v>11</v>
      </c>
      <c r="B18" s="41" t="s">
        <v>199</v>
      </c>
      <c r="C18" s="78" t="s">
        <v>200</v>
      </c>
      <c r="D18" s="42">
        <v>45551</v>
      </c>
      <c r="E18" s="46">
        <v>61990</v>
      </c>
      <c r="F18" s="46"/>
      <c r="G18" s="44">
        <v>550000</v>
      </c>
      <c r="H18" s="45">
        <f t="shared" si="0"/>
        <v>0.11270909090909091</v>
      </c>
      <c r="I18" s="46">
        <v>134965</v>
      </c>
      <c r="J18" s="46"/>
      <c r="K18" s="47">
        <v>550000</v>
      </c>
      <c r="L18" s="45">
        <v>0.25</v>
      </c>
      <c r="M18" s="43"/>
      <c r="N18" s="43"/>
      <c r="O18" s="48"/>
      <c r="P18" s="49" t="e">
        <f t="shared" si="1"/>
        <v>#DIV/0!</v>
      </c>
      <c r="Q18" s="43"/>
      <c r="R18" s="43"/>
      <c r="S18" s="48"/>
      <c r="T18" s="49" t="e">
        <f t="shared" si="2"/>
        <v>#DIV/0!</v>
      </c>
      <c r="U18" s="43"/>
      <c r="V18" s="43"/>
      <c r="W18" s="48"/>
      <c r="X18" s="49" t="e">
        <f t="shared" si="3"/>
        <v>#DIV/0!</v>
      </c>
      <c r="Y18" s="43"/>
      <c r="Z18" s="43"/>
      <c r="AA18" s="47"/>
      <c r="AB18" s="45" t="e">
        <f t="shared" si="4"/>
        <v>#DIV/0!</v>
      </c>
      <c r="AC18" s="46"/>
      <c r="AD18" s="46"/>
      <c r="AE18" s="47"/>
      <c r="AF18" s="45" t="e">
        <f t="shared" si="5"/>
        <v>#DIV/0!</v>
      </c>
      <c r="AG18" s="46"/>
      <c r="AH18" s="46"/>
      <c r="AI18" s="47"/>
      <c r="AJ18" s="45" t="e">
        <f t="shared" si="6"/>
        <v>#DIV/0!</v>
      </c>
      <c r="AK18" s="46"/>
      <c r="AL18" s="46"/>
      <c r="AM18" s="47"/>
      <c r="AN18" s="45" t="e">
        <f t="shared" si="7"/>
        <v>#DIV/0!</v>
      </c>
      <c r="AO18" s="46"/>
      <c r="AP18" s="46"/>
      <c r="AQ18" s="47"/>
      <c r="AR18" s="45" t="e">
        <f t="shared" si="8"/>
        <v>#DIV/0!</v>
      </c>
      <c r="AS18" s="46"/>
      <c r="AT18" s="46"/>
      <c r="AU18" s="47"/>
      <c r="AV18" s="45" t="e">
        <f t="shared" si="9"/>
        <v>#DIV/0!</v>
      </c>
      <c r="AW18" s="46"/>
      <c r="AX18" s="46"/>
      <c r="AY18" s="47"/>
      <c r="AZ18" s="45" t="e">
        <f t="shared" si="10"/>
        <v>#DIV/0!</v>
      </c>
      <c r="BA18" s="46">
        <f t="shared" si="11"/>
        <v>196955</v>
      </c>
      <c r="BB18" s="46"/>
      <c r="BC18" s="47">
        <f t="shared" si="12"/>
        <v>1100000</v>
      </c>
      <c r="BD18" s="45">
        <f t="shared" si="13"/>
        <v>0.17904999999999999</v>
      </c>
      <c r="BE18" s="50">
        <f t="shared" si="14"/>
        <v>98477.5</v>
      </c>
    </row>
    <row r="19" spans="1:57" ht="18.75">
      <c r="A19" s="40">
        <v>12</v>
      </c>
      <c r="B19" s="41" t="s">
        <v>201</v>
      </c>
      <c r="C19" s="78" t="s">
        <v>268</v>
      </c>
      <c r="D19" s="42" t="s">
        <v>269</v>
      </c>
      <c r="E19" s="46">
        <v>0</v>
      </c>
      <c r="F19" s="46"/>
      <c r="G19" s="44">
        <v>550000</v>
      </c>
      <c r="H19" s="45">
        <f t="shared" si="0"/>
        <v>0</v>
      </c>
      <c r="I19" s="46">
        <v>50990</v>
      </c>
      <c r="J19" s="46"/>
      <c r="K19" s="47">
        <v>550000</v>
      </c>
      <c r="L19" s="45">
        <v>0.09</v>
      </c>
      <c r="M19" s="46"/>
      <c r="N19" s="46"/>
      <c r="O19" s="47"/>
      <c r="P19" s="49" t="e">
        <f t="shared" si="1"/>
        <v>#DIV/0!</v>
      </c>
      <c r="Q19" s="46"/>
      <c r="R19" s="46"/>
      <c r="S19" s="47"/>
      <c r="T19" s="49" t="e">
        <f t="shared" si="2"/>
        <v>#DIV/0!</v>
      </c>
      <c r="U19" s="46"/>
      <c r="V19" s="46"/>
      <c r="W19" s="47"/>
      <c r="X19" s="49" t="e">
        <f t="shared" si="3"/>
        <v>#DIV/0!</v>
      </c>
      <c r="Y19" s="46"/>
      <c r="Z19" s="46"/>
      <c r="AA19" s="47"/>
      <c r="AB19" s="45" t="e">
        <f t="shared" si="4"/>
        <v>#DIV/0!</v>
      </c>
      <c r="AC19" s="46"/>
      <c r="AD19" s="46"/>
      <c r="AE19" s="47"/>
      <c r="AF19" s="45" t="e">
        <f t="shared" si="5"/>
        <v>#DIV/0!</v>
      </c>
      <c r="AG19" s="46"/>
      <c r="AH19" s="46"/>
      <c r="AI19" s="47"/>
      <c r="AJ19" s="45" t="e">
        <f t="shared" si="6"/>
        <v>#DIV/0!</v>
      </c>
      <c r="AK19" s="46"/>
      <c r="AL19" s="46"/>
      <c r="AM19" s="47"/>
      <c r="AN19" s="45" t="e">
        <f t="shared" si="7"/>
        <v>#DIV/0!</v>
      </c>
      <c r="AO19" s="46"/>
      <c r="AP19" s="46"/>
      <c r="AQ19" s="47"/>
      <c r="AR19" s="45" t="e">
        <f t="shared" si="8"/>
        <v>#DIV/0!</v>
      </c>
      <c r="AS19" s="46"/>
      <c r="AT19" s="46"/>
      <c r="AU19" s="47"/>
      <c r="AV19" s="45" t="e">
        <f t="shared" si="9"/>
        <v>#DIV/0!</v>
      </c>
      <c r="AW19" s="46"/>
      <c r="AX19" s="46"/>
      <c r="AY19" s="47"/>
      <c r="AZ19" s="45" t="e">
        <f t="shared" si="10"/>
        <v>#DIV/0!</v>
      </c>
      <c r="BA19" s="46">
        <f t="shared" si="11"/>
        <v>50990</v>
      </c>
      <c r="BB19" s="46"/>
      <c r="BC19" s="47">
        <f t="shared" si="12"/>
        <v>1100000</v>
      </c>
      <c r="BD19" s="45">
        <f t="shared" si="13"/>
        <v>4.6354545454545454E-2</v>
      </c>
      <c r="BE19" s="50">
        <f t="shared" si="14"/>
        <v>25495</v>
      </c>
    </row>
    <row r="20" spans="1:57" ht="18.75">
      <c r="A20" s="40">
        <v>13</v>
      </c>
      <c r="B20" s="41" t="s">
        <v>202</v>
      </c>
      <c r="C20" s="78" t="s">
        <v>203</v>
      </c>
      <c r="D20" s="56">
        <v>45521</v>
      </c>
      <c r="E20" s="46">
        <v>365410</v>
      </c>
      <c r="F20" s="46"/>
      <c r="G20" s="44">
        <v>550000</v>
      </c>
      <c r="H20" s="45">
        <f t="shared" si="0"/>
        <v>0.66438181818181818</v>
      </c>
      <c r="I20" s="46">
        <v>358710</v>
      </c>
      <c r="J20" s="46"/>
      <c r="K20" s="47">
        <v>550000</v>
      </c>
      <c r="L20" s="45">
        <v>0.65</v>
      </c>
      <c r="M20" s="46"/>
      <c r="N20" s="46"/>
      <c r="O20" s="47"/>
      <c r="P20" s="49" t="e">
        <f t="shared" si="1"/>
        <v>#DIV/0!</v>
      </c>
      <c r="Q20" s="46"/>
      <c r="R20" s="46"/>
      <c r="S20" s="47"/>
      <c r="T20" s="49" t="e">
        <f t="shared" si="2"/>
        <v>#DIV/0!</v>
      </c>
      <c r="U20" s="46"/>
      <c r="V20" s="46"/>
      <c r="W20" s="47"/>
      <c r="X20" s="49" t="e">
        <f t="shared" si="3"/>
        <v>#DIV/0!</v>
      </c>
      <c r="Y20" s="54"/>
      <c r="Z20" s="54"/>
      <c r="AA20" s="55"/>
      <c r="AB20" s="45" t="e">
        <f t="shared" si="4"/>
        <v>#DIV/0!</v>
      </c>
      <c r="AC20" s="46"/>
      <c r="AD20" s="46"/>
      <c r="AE20" s="47"/>
      <c r="AF20" s="45" t="e">
        <f t="shared" si="5"/>
        <v>#DIV/0!</v>
      </c>
      <c r="AG20" s="46"/>
      <c r="AH20" s="46"/>
      <c r="AI20" s="47"/>
      <c r="AJ20" s="45" t="e">
        <f t="shared" si="6"/>
        <v>#DIV/0!</v>
      </c>
      <c r="AK20" s="46"/>
      <c r="AL20" s="46"/>
      <c r="AM20" s="47"/>
      <c r="AN20" s="45" t="e">
        <f t="shared" si="7"/>
        <v>#DIV/0!</v>
      </c>
      <c r="AO20" s="46"/>
      <c r="AP20" s="46"/>
      <c r="AQ20" s="47"/>
      <c r="AR20" s="45" t="e">
        <f t="shared" si="8"/>
        <v>#DIV/0!</v>
      </c>
      <c r="AS20" s="46"/>
      <c r="AT20" s="46"/>
      <c r="AU20" s="47"/>
      <c r="AV20" s="45" t="e">
        <f t="shared" si="9"/>
        <v>#DIV/0!</v>
      </c>
      <c r="AW20" s="46"/>
      <c r="AX20" s="46"/>
      <c r="AY20" s="47"/>
      <c r="AZ20" s="45" t="e">
        <f t="shared" si="10"/>
        <v>#DIV/0!</v>
      </c>
      <c r="BA20" s="46">
        <f t="shared" si="11"/>
        <v>724120</v>
      </c>
      <c r="BB20" s="46"/>
      <c r="BC20" s="47">
        <f t="shared" si="12"/>
        <v>1100000</v>
      </c>
      <c r="BD20" s="45">
        <f t="shared" si="13"/>
        <v>0.65829090909090904</v>
      </c>
      <c r="BE20" s="50">
        <f t="shared" si="14"/>
        <v>362060</v>
      </c>
    </row>
    <row r="21" spans="1:57" s="93" customFormat="1" ht="18.75">
      <c r="A21" s="40">
        <v>14</v>
      </c>
      <c r="B21" s="41" t="s">
        <v>204</v>
      </c>
      <c r="C21" s="78" t="s">
        <v>205</v>
      </c>
      <c r="D21" s="42">
        <v>45047</v>
      </c>
      <c r="E21" s="43">
        <v>627750</v>
      </c>
      <c r="F21" s="43"/>
      <c r="G21" s="44">
        <v>550000</v>
      </c>
      <c r="H21" s="49">
        <f t="shared" si="0"/>
        <v>1.1413636363636364</v>
      </c>
      <c r="I21" s="43">
        <v>728300</v>
      </c>
      <c r="J21" s="43"/>
      <c r="K21" s="48">
        <v>550000</v>
      </c>
      <c r="L21" s="49">
        <v>1.32</v>
      </c>
      <c r="M21" s="43"/>
      <c r="N21" s="43"/>
      <c r="O21" s="48"/>
      <c r="P21" s="49" t="e">
        <f t="shared" si="1"/>
        <v>#DIV/0!</v>
      </c>
      <c r="Q21" s="43"/>
      <c r="R21" s="43"/>
      <c r="S21" s="48"/>
      <c r="T21" s="49" t="e">
        <f t="shared" si="2"/>
        <v>#DIV/0!</v>
      </c>
      <c r="U21" s="43"/>
      <c r="V21" s="43"/>
      <c r="W21" s="48"/>
      <c r="X21" s="49" t="e">
        <f t="shared" si="3"/>
        <v>#DIV/0!</v>
      </c>
      <c r="Y21" s="43"/>
      <c r="Z21" s="43"/>
      <c r="AA21" s="48"/>
      <c r="AB21" s="49" t="e">
        <f t="shared" si="4"/>
        <v>#DIV/0!</v>
      </c>
      <c r="AC21" s="43"/>
      <c r="AD21" s="43"/>
      <c r="AE21" s="48"/>
      <c r="AF21" s="49" t="e">
        <f t="shared" si="5"/>
        <v>#DIV/0!</v>
      </c>
      <c r="AG21" s="43"/>
      <c r="AH21" s="43"/>
      <c r="AI21" s="48"/>
      <c r="AJ21" s="49" t="e">
        <f t="shared" si="6"/>
        <v>#DIV/0!</v>
      </c>
      <c r="AK21" s="43"/>
      <c r="AL21" s="43"/>
      <c r="AM21" s="48"/>
      <c r="AN21" s="49" t="e">
        <f t="shared" si="7"/>
        <v>#DIV/0!</v>
      </c>
      <c r="AO21" s="43"/>
      <c r="AP21" s="43"/>
      <c r="AQ21" s="48"/>
      <c r="AR21" s="49" t="e">
        <f t="shared" si="8"/>
        <v>#DIV/0!</v>
      </c>
      <c r="AS21" s="43"/>
      <c r="AT21" s="43"/>
      <c r="AU21" s="48"/>
      <c r="AV21" s="49" t="e">
        <f t="shared" si="9"/>
        <v>#DIV/0!</v>
      </c>
      <c r="AW21" s="43"/>
      <c r="AX21" s="43"/>
      <c r="AY21" s="48"/>
      <c r="AZ21" s="49" t="e">
        <f t="shared" si="10"/>
        <v>#DIV/0!</v>
      </c>
      <c r="BA21" s="43">
        <f t="shared" si="11"/>
        <v>1356050</v>
      </c>
      <c r="BB21" s="43"/>
      <c r="BC21" s="48">
        <f t="shared" si="12"/>
        <v>1100000</v>
      </c>
      <c r="BD21" s="49">
        <f t="shared" si="13"/>
        <v>1.2327727272727274</v>
      </c>
      <c r="BE21" s="92">
        <f t="shared" si="14"/>
        <v>678025</v>
      </c>
    </row>
    <row r="22" spans="1:57" s="93" customFormat="1" ht="18.75">
      <c r="A22" s="97">
        <v>15</v>
      </c>
      <c r="B22" s="41" t="s">
        <v>206</v>
      </c>
      <c r="C22" s="78" t="s">
        <v>273</v>
      </c>
      <c r="D22" s="42" t="s">
        <v>207</v>
      </c>
      <c r="E22" s="43">
        <v>817140</v>
      </c>
      <c r="F22" s="43"/>
      <c r="G22" s="44">
        <v>700000</v>
      </c>
      <c r="H22" s="49">
        <f t="shared" si="0"/>
        <v>1.1673428571428572</v>
      </c>
      <c r="I22" s="43"/>
      <c r="J22" s="43"/>
      <c r="K22" s="48"/>
      <c r="L22" s="49" t="e">
        <f>I22/K22</f>
        <v>#DIV/0!</v>
      </c>
      <c r="M22" s="43"/>
      <c r="N22" s="43"/>
      <c r="O22" s="48"/>
      <c r="P22" s="49" t="e">
        <f t="shared" si="1"/>
        <v>#DIV/0!</v>
      </c>
      <c r="Q22" s="43"/>
      <c r="R22" s="43"/>
      <c r="S22" s="48"/>
      <c r="T22" s="49" t="e">
        <f t="shared" si="2"/>
        <v>#DIV/0!</v>
      </c>
      <c r="U22" s="43"/>
      <c r="V22" s="43"/>
      <c r="W22" s="48"/>
      <c r="X22" s="49" t="e">
        <f t="shared" si="3"/>
        <v>#DIV/0!</v>
      </c>
      <c r="Y22" s="43"/>
      <c r="Z22" s="43"/>
      <c r="AA22" s="48"/>
      <c r="AB22" s="49" t="e">
        <f t="shared" si="4"/>
        <v>#DIV/0!</v>
      </c>
      <c r="AC22" s="43"/>
      <c r="AD22" s="43"/>
      <c r="AE22" s="48"/>
      <c r="AF22" s="49" t="e">
        <f t="shared" si="5"/>
        <v>#DIV/0!</v>
      </c>
      <c r="AG22" s="43"/>
      <c r="AH22" s="43"/>
      <c r="AI22" s="48"/>
      <c r="AJ22" s="49" t="e">
        <f t="shared" si="6"/>
        <v>#DIV/0!</v>
      </c>
      <c r="AK22" s="43"/>
      <c r="AL22" s="43"/>
      <c r="AM22" s="48"/>
      <c r="AN22" s="49" t="e">
        <f t="shared" si="7"/>
        <v>#DIV/0!</v>
      </c>
      <c r="AO22" s="43"/>
      <c r="AP22" s="43"/>
      <c r="AQ22" s="48"/>
      <c r="AR22" s="49" t="e">
        <f t="shared" si="8"/>
        <v>#DIV/0!</v>
      </c>
      <c r="AS22" s="43"/>
      <c r="AT22" s="43"/>
      <c r="AU22" s="48"/>
      <c r="AV22" s="49" t="e">
        <f t="shared" si="9"/>
        <v>#DIV/0!</v>
      </c>
      <c r="AW22" s="43"/>
      <c r="AX22" s="43"/>
      <c r="AY22" s="48"/>
      <c r="AZ22" s="49" t="e">
        <f t="shared" si="10"/>
        <v>#DIV/0!</v>
      </c>
      <c r="BA22" s="43">
        <f t="shared" si="11"/>
        <v>817140</v>
      </c>
      <c r="BB22" s="43"/>
      <c r="BC22" s="48">
        <f t="shared" si="12"/>
        <v>700000</v>
      </c>
      <c r="BD22" s="49">
        <f t="shared" si="13"/>
        <v>1.1673428571428572</v>
      </c>
      <c r="BE22" s="92">
        <f t="shared" si="14"/>
        <v>408570</v>
      </c>
    </row>
    <row r="23" spans="1:57" ht="18.75">
      <c r="A23" s="40">
        <v>16</v>
      </c>
      <c r="B23" s="41" t="s">
        <v>208</v>
      </c>
      <c r="C23" s="78" t="s">
        <v>209</v>
      </c>
      <c r="D23" s="42">
        <v>44991</v>
      </c>
      <c r="E23" s="46">
        <v>1001235</v>
      </c>
      <c r="F23" s="46"/>
      <c r="G23" s="44">
        <v>600000</v>
      </c>
      <c r="H23" s="45">
        <f t="shared" si="0"/>
        <v>1.668725</v>
      </c>
      <c r="I23" s="46">
        <v>1053095</v>
      </c>
      <c r="J23" s="46"/>
      <c r="K23" s="47">
        <v>600000</v>
      </c>
      <c r="L23" s="45">
        <v>1.76</v>
      </c>
      <c r="M23" s="43"/>
      <c r="N23" s="43"/>
      <c r="O23" s="48"/>
      <c r="P23" s="49" t="e">
        <f t="shared" si="1"/>
        <v>#DIV/0!</v>
      </c>
      <c r="Q23" s="43"/>
      <c r="R23" s="43"/>
      <c r="S23" s="48"/>
      <c r="T23" s="49" t="e">
        <f t="shared" si="2"/>
        <v>#DIV/0!</v>
      </c>
      <c r="U23" s="43"/>
      <c r="V23" s="43"/>
      <c r="W23" s="48"/>
      <c r="X23" s="49" t="e">
        <f t="shared" si="3"/>
        <v>#DIV/0!</v>
      </c>
      <c r="Y23" s="43"/>
      <c r="Z23" s="43"/>
      <c r="AA23" s="47"/>
      <c r="AB23" s="45" t="e">
        <f t="shared" si="4"/>
        <v>#DIV/0!</v>
      </c>
      <c r="AC23" s="46"/>
      <c r="AD23" s="46"/>
      <c r="AE23" s="47"/>
      <c r="AF23" s="45" t="e">
        <f t="shared" si="5"/>
        <v>#DIV/0!</v>
      </c>
      <c r="AG23" s="46"/>
      <c r="AH23" s="46"/>
      <c r="AI23" s="47"/>
      <c r="AJ23" s="45" t="e">
        <f t="shared" si="6"/>
        <v>#DIV/0!</v>
      </c>
      <c r="AK23" s="46"/>
      <c r="AL23" s="46"/>
      <c r="AM23" s="47"/>
      <c r="AN23" s="45" t="e">
        <f t="shared" si="7"/>
        <v>#DIV/0!</v>
      </c>
      <c r="AO23" s="46"/>
      <c r="AP23" s="46"/>
      <c r="AQ23" s="47"/>
      <c r="AR23" s="45" t="e">
        <f t="shared" si="8"/>
        <v>#DIV/0!</v>
      </c>
      <c r="AS23" s="46"/>
      <c r="AT23" s="46"/>
      <c r="AU23" s="47"/>
      <c r="AV23" s="45" t="e">
        <f t="shared" si="9"/>
        <v>#DIV/0!</v>
      </c>
      <c r="AW23" s="46"/>
      <c r="AX23" s="46"/>
      <c r="AY23" s="47"/>
      <c r="AZ23" s="45" t="e">
        <f t="shared" si="10"/>
        <v>#DIV/0!</v>
      </c>
      <c r="BA23" s="46">
        <f t="shared" si="11"/>
        <v>2054330</v>
      </c>
      <c r="BB23" s="46"/>
      <c r="BC23" s="47">
        <f t="shared" si="12"/>
        <v>1200000</v>
      </c>
      <c r="BD23" s="45">
        <f t="shared" si="13"/>
        <v>1.7119416666666667</v>
      </c>
      <c r="BE23" s="50">
        <f t="shared" si="14"/>
        <v>1027165</v>
      </c>
    </row>
    <row r="24" spans="1:57" ht="18.75">
      <c r="A24" s="40">
        <v>17</v>
      </c>
      <c r="B24" s="41" t="s">
        <v>210</v>
      </c>
      <c r="C24" s="78" t="s">
        <v>211</v>
      </c>
      <c r="D24" s="42">
        <v>44655</v>
      </c>
      <c r="E24" s="46">
        <v>639175</v>
      </c>
      <c r="F24" s="46"/>
      <c r="G24" s="44">
        <v>550000</v>
      </c>
      <c r="H24" s="45">
        <f t="shared" si="0"/>
        <v>1.1621363636363637</v>
      </c>
      <c r="I24" s="46">
        <v>466880</v>
      </c>
      <c r="J24" s="46"/>
      <c r="K24" s="47">
        <v>550000</v>
      </c>
      <c r="L24" s="45">
        <v>0.85</v>
      </c>
      <c r="M24" s="46"/>
      <c r="N24" s="46"/>
      <c r="O24" s="47"/>
      <c r="P24" s="49" t="e">
        <f t="shared" si="1"/>
        <v>#DIV/0!</v>
      </c>
      <c r="Q24" s="46"/>
      <c r="R24" s="46"/>
      <c r="S24" s="47"/>
      <c r="T24" s="49" t="e">
        <f t="shared" si="2"/>
        <v>#DIV/0!</v>
      </c>
      <c r="U24" s="46"/>
      <c r="V24" s="46"/>
      <c r="W24" s="47"/>
      <c r="X24" s="49" t="e">
        <f t="shared" si="3"/>
        <v>#DIV/0!</v>
      </c>
      <c r="Y24" s="46"/>
      <c r="Z24" s="46"/>
      <c r="AA24" s="47"/>
      <c r="AB24" s="45" t="e">
        <f t="shared" si="4"/>
        <v>#DIV/0!</v>
      </c>
      <c r="AC24" s="46"/>
      <c r="AD24" s="46"/>
      <c r="AE24" s="47"/>
      <c r="AF24" s="45" t="e">
        <f t="shared" si="5"/>
        <v>#DIV/0!</v>
      </c>
      <c r="AG24" s="46"/>
      <c r="AH24" s="46"/>
      <c r="AI24" s="47"/>
      <c r="AJ24" s="45" t="e">
        <f t="shared" si="6"/>
        <v>#DIV/0!</v>
      </c>
      <c r="AK24" s="46"/>
      <c r="AL24" s="46"/>
      <c r="AM24" s="47"/>
      <c r="AN24" s="45" t="e">
        <f t="shared" si="7"/>
        <v>#DIV/0!</v>
      </c>
      <c r="AO24" s="46"/>
      <c r="AP24" s="46"/>
      <c r="AQ24" s="47"/>
      <c r="AR24" s="45" t="e">
        <f t="shared" si="8"/>
        <v>#DIV/0!</v>
      </c>
      <c r="AS24" s="46"/>
      <c r="AT24" s="46"/>
      <c r="AU24" s="47"/>
      <c r="AV24" s="45" t="e">
        <f t="shared" si="9"/>
        <v>#DIV/0!</v>
      </c>
      <c r="AW24" s="46"/>
      <c r="AX24" s="46"/>
      <c r="AY24" s="47"/>
      <c r="AZ24" s="45" t="e">
        <f t="shared" si="10"/>
        <v>#DIV/0!</v>
      </c>
      <c r="BA24" s="46">
        <f t="shared" si="11"/>
        <v>1106055</v>
      </c>
      <c r="BB24" s="46"/>
      <c r="BC24" s="47">
        <f t="shared" si="12"/>
        <v>1100000</v>
      </c>
      <c r="BD24" s="45">
        <f t="shared" si="13"/>
        <v>1.0055045454545455</v>
      </c>
      <c r="BE24" s="50">
        <f t="shared" si="14"/>
        <v>553027.5</v>
      </c>
    </row>
    <row r="25" spans="1:57" ht="18.75">
      <c r="A25" s="40">
        <v>18</v>
      </c>
      <c r="B25" s="41" t="s">
        <v>212</v>
      </c>
      <c r="C25" s="78" t="s">
        <v>274</v>
      </c>
      <c r="D25" s="53">
        <v>44225</v>
      </c>
      <c r="E25" s="46">
        <v>735265</v>
      </c>
      <c r="F25" s="46"/>
      <c r="G25" s="44">
        <v>1100000</v>
      </c>
      <c r="H25" s="45">
        <f t="shared" si="0"/>
        <v>0.66842272727272722</v>
      </c>
      <c r="I25" s="46">
        <v>773740</v>
      </c>
      <c r="J25" s="46"/>
      <c r="K25" s="47">
        <v>1100000</v>
      </c>
      <c r="L25" s="45">
        <v>0.7</v>
      </c>
      <c r="M25" s="46"/>
      <c r="N25" s="46"/>
      <c r="O25" s="47"/>
      <c r="P25" s="49" t="e">
        <f t="shared" si="1"/>
        <v>#DIV/0!</v>
      </c>
      <c r="Q25" s="46"/>
      <c r="R25" s="46"/>
      <c r="S25" s="47"/>
      <c r="T25" s="49" t="e">
        <f t="shared" si="2"/>
        <v>#DIV/0!</v>
      </c>
      <c r="U25" s="46"/>
      <c r="V25" s="46"/>
      <c r="W25" s="47"/>
      <c r="X25" s="49" t="e">
        <f t="shared" si="3"/>
        <v>#DIV/0!</v>
      </c>
      <c r="Y25" s="54"/>
      <c r="Z25" s="54"/>
      <c r="AA25" s="55"/>
      <c r="AB25" s="45" t="e">
        <f t="shared" si="4"/>
        <v>#DIV/0!</v>
      </c>
      <c r="AC25" s="46"/>
      <c r="AD25" s="46"/>
      <c r="AE25" s="47"/>
      <c r="AF25" s="45" t="e">
        <f t="shared" si="5"/>
        <v>#DIV/0!</v>
      </c>
      <c r="AG25" s="46"/>
      <c r="AH25" s="46"/>
      <c r="AI25" s="47"/>
      <c r="AJ25" s="45" t="e">
        <f t="shared" si="6"/>
        <v>#DIV/0!</v>
      </c>
      <c r="AK25" s="46"/>
      <c r="AL25" s="46"/>
      <c r="AM25" s="47"/>
      <c r="AN25" s="45" t="e">
        <f t="shared" si="7"/>
        <v>#DIV/0!</v>
      </c>
      <c r="AO25" s="46"/>
      <c r="AP25" s="46"/>
      <c r="AQ25" s="47"/>
      <c r="AR25" s="45" t="e">
        <f t="shared" si="8"/>
        <v>#DIV/0!</v>
      </c>
      <c r="AS25" s="46"/>
      <c r="AT25" s="46"/>
      <c r="AU25" s="47"/>
      <c r="AV25" s="45" t="e">
        <f t="shared" si="9"/>
        <v>#DIV/0!</v>
      </c>
      <c r="AW25" s="46"/>
      <c r="AX25" s="46"/>
      <c r="AY25" s="47"/>
      <c r="AZ25" s="45" t="e">
        <f t="shared" si="10"/>
        <v>#DIV/0!</v>
      </c>
      <c r="BA25" s="46">
        <f t="shared" si="11"/>
        <v>1509005</v>
      </c>
      <c r="BB25" s="46"/>
      <c r="BC25" s="47">
        <f t="shared" si="12"/>
        <v>2200000</v>
      </c>
      <c r="BD25" s="45">
        <f t="shared" si="13"/>
        <v>0.68591136363636362</v>
      </c>
      <c r="BE25" s="50">
        <f t="shared" si="14"/>
        <v>754502.5</v>
      </c>
    </row>
    <row r="26" spans="1:57" ht="18.75">
      <c r="A26" s="40">
        <v>19</v>
      </c>
      <c r="B26" s="41" t="s">
        <v>213</v>
      </c>
      <c r="C26" s="78" t="s">
        <v>214</v>
      </c>
      <c r="D26" s="56">
        <v>44872</v>
      </c>
      <c r="E26" s="46">
        <v>646965</v>
      </c>
      <c r="F26" s="46"/>
      <c r="G26" s="44">
        <v>600000</v>
      </c>
      <c r="H26" s="45">
        <f t="shared" si="0"/>
        <v>1.0782750000000001</v>
      </c>
      <c r="I26" s="46">
        <v>293535</v>
      </c>
      <c r="J26" s="46"/>
      <c r="K26" s="47">
        <v>600000</v>
      </c>
      <c r="L26" s="45">
        <v>0.49</v>
      </c>
      <c r="M26" s="46"/>
      <c r="N26" s="46"/>
      <c r="O26" s="47"/>
      <c r="P26" s="49" t="e">
        <f t="shared" si="1"/>
        <v>#DIV/0!</v>
      </c>
      <c r="Q26" s="46"/>
      <c r="R26" s="46"/>
      <c r="S26" s="47"/>
      <c r="T26" s="49" t="e">
        <f t="shared" si="2"/>
        <v>#DIV/0!</v>
      </c>
      <c r="U26" s="46"/>
      <c r="V26" s="46"/>
      <c r="W26" s="47"/>
      <c r="X26" s="49" t="e">
        <f t="shared" si="3"/>
        <v>#DIV/0!</v>
      </c>
      <c r="Y26" s="54"/>
      <c r="Z26" s="54"/>
      <c r="AA26" s="55"/>
      <c r="AB26" s="45" t="e">
        <f t="shared" si="4"/>
        <v>#DIV/0!</v>
      </c>
      <c r="AC26" s="46"/>
      <c r="AD26" s="46"/>
      <c r="AE26" s="47"/>
      <c r="AF26" s="45" t="e">
        <f t="shared" si="5"/>
        <v>#DIV/0!</v>
      </c>
      <c r="AG26" s="46"/>
      <c r="AH26" s="46"/>
      <c r="AI26" s="47"/>
      <c r="AJ26" s="45" t="e">
        <f t="shared" si="6"/>
        <v>#DIV/0!</v>
      </c>
      <c r="AK26" s="46"/>
      <c r="AL26" s="46"/>
      <c r="AM26" s="47"/>
      <c r="AN26" s="45" t="e">
        <f t="shared" si="7"/>
        <v>#DIV/0!</v>
      </c>
      <c r="AO26" s="46"/>
      <c r="AP26" s="46"/>
      <c r="AQ26" s="47"/>
      <c r="AR26" s="45" t="e">
        <f t="shared" si="8"/>
        <v>#DIV/0!</v>
      </c>
      <c r="AS26" s="46"/>
      <c r="AT26" s="46"/>
      <c r="AU26" s="47"/>
      <c r="AV26" s="45" t="e">
        <f t="shared" si="9"/>
        <v>#DIV/0!</v>
      </c>
      <c r="AW26" s="46"/>
      <c r="AX26" s="46"/>
      <c r="AY26" s="47"/>
      <c r="AZ26" s="45" t="e">
        <f t="shared" si="10"/>
        <v>#DIV/0!</v>
      </c>
      <c r="BA26" s="46">
        <f t="shared" si="11"/>
        <v>940500</v>
      </c>
      <c r="BB26" s="46"/>
      <c r="BC26" s="47">
        <f t="shared" si="12"/>
        <v>1200000</v>
      </c>
      <c r="BD26" s="45">
        <f t="shared" si="13"/>
        <v>0.78374999999999995</v>
      </c>
      <c r="BE26" s="50">
        <f t="shared" si="14"/>
        <v>470250</v>
      </c>
    </row>
    <row r="27" spans="1:57" ht="18.75">
      <c r="A27" s="40">
        <v>20</v>
      </c>
      <c r="B27" s="41" t="s">
        <v>215</v>
      </c>
      <c r="C27" s="78" t="s">
        <v>275</v>
      </c>
      <c r="D27" s="42">
        <v>45602</v>
      </c>
      <c r="E27" s="46">
        <v>342305</v>
      </c>
      <c r="F27" s="46"/>
      <c r="G27" s="44">
        <v>550000</v>
      </c>
      <c r="H27" s="45">
        <f t="shared" si="0"/>
        <v>0.6223727272727273</v>
      </c>
      <c r="I27" s="46">
        <v>292720</v>
      </c>
      <c r="J27" s="46"/>
      <c r="K27" s="47">
        <v>550000</v>
      </c>
      <c r="L27" s="45">
        <v>0.53</v>
      </c>
      <c r="M27" s="43"/>
      <c r="N27" s="43"/>
      <c r="O27" s="48"/>
      <c r="P27" s="49" t="e">
        <f t="shared" si="1"/>
        <v>#DIV/0!</v>
      </c>
      <c r="Q27" s="43"/>
      <c r="R27" s="43"/>
      <c r="S27" s="48"/>
      <c r="T27" s="49" t="e">
        <f t="shared" si="2"/>
        <v>#DIV/0!</v>
      </c>
      <c r="U27" s="43"/>
      <c r="V27" s="43"/>
      <c r="W27" s="48"/>
      <c r="X27" s="49" t="e">
        <f t="shared" si="3"/>
        <v>#DIV/0!</v>
      </c>
      <c r="Y27" s="43"/>
      <c r="Z27" s="43"/>
      <c r="AA27" s="47"/>
      <c r="AB27" s="45" t="e">
        <f t="shared" si="4"/>
        <v>#DIV/0!</v>
      </c>
      <c r="AC27" s="46"/>
      <c r="AD27" s="46"/>
      <c r="AE27" s="47"/>
      <c r="AF27" s="45" t="e">
        <f t="shared" si="5"/>
        <v>#DIV/0!</v>
      </c>
      <c r="AG27" s="46"/>
      <c r="AH27" s="46"/>
      <c r="AI27" s="47"/>
      <c r="AJ27" s="45" t="e">
        <f t="shared" si="6"/>
        <v>#DIV/0!</v>
      </c>
      <c r="AK27" s="46"/>
      <c r="AL27" s="46"/>
      <c r="AM27" s="47"/>
      <c r="AN27" s="45" t="e">
        <f t="shared" si="7"/>
        <v>#DIV/0!</v>
      </c>
      <c r="AO27" s="46"/>
      <c r="AP27" s="46"/>
      <c r="AQ27" s="47"/>
      <c r="AR27" s="45" t="e">
        <f t="shared" si="8"/>
        <v>#DIV/0!</v>
      </c>
      <c r="AS27" s="46"/>
      <c r="AT27" s="46"/>
      <c r="AU27" s="47"/>
      <c r="AV27" s="45" t="e">
        <f t="shared" si="9"/>
        <v>#DIV/0!</v>
      </c>
      <c r="AW27" s="46"/>
      <c r="AX27" s="46"/>
      <c r="AY27" s="47"/>
      <c r="AZ27" s="45" t="e">
        <f t="shared" si="10"/>
        <v>#DIV/0!</v>
      </c>
      <c r="BA27" s="46">
        <f t="shared" si="11"/>
        <v>635025</v>
      </c>
      <c r="BB27" s="46"/>
      <c r="BC27" s="47">
        <f t="shared" si="12"/>
        <v>1100000</v>
      </c>
      <c r="BD27" s="45">
        <f t="shared" si="13"/>
        <v>0.5772954545454545</v>
      </c>
      <c r="BE27" s="50">
        <f t="shared" si="14"/>
        <v>317512.5</v>
      </c>
    </row>
    <row r="28" spans="1:57" s="94" customFormat="1" ht="18.75">
      <c r="A28" s="97">
        <v>21</v>
      </c>
      <c r="B28" s="85" t="s">
        <v>216</v>
      </c>
      <c r="C28" s="86" t="s">
        <v>217</v>
      </c>
      <c r="D28" s="87">
        <v>45455</v>
      </c>
      <c r="E28" s="88">
        <v>76380</v>
      </c>
      <c r="F28" s="88"/>
      <c r="G28" s="84">
        <v>550000</v>
      </c>
      <c r="H28" s="89">
        <f t="shared" si="0"/>
        <v>0.13887272727272729</v>
      </c>
      <c r="I28" s="88"/>
      <c r="J28" s="88"/>
      <c r="K28" s="88"/>
      <c r="L28" s="89" t="e">
        <f>I28/K28</f>
        <v>#DIV/0!</v>
      </c>
      <c r="M28" s="88"/>
      <c r="N28" s="88"/>
      <c r="O28" s="88"/>
      <c r="P28" s="89" t="e">
        <f t="shared" si="1"/>
        <v>#DIV/0!</v>
      </c>
      <c r="Q28" s="88"/>
      <c r="R28" s="88"/>
      <c r="S28" s="88"/>
      <c r="T28" s="89" t="e">
        <f t="shared" si="2"/>
        <v>#DIV/0!</v>
      </c>
      <c r="U28" s="88"/>
      <c r="V28" s="88"/>
      <c r="W28" s="88"/>
      <c r="X28" s="89" t="e">
        <f t="shared" si="3"/>
        <v>#DIV/0!</v>
      </c>
      <c r="Y28" s="88"/>
      <c r="Z28" s="88"/>
      <c r="AA28" s="88"/>
      <c r="AB28" s="89" t="e">
        <f t="shared" si="4"/>
        <v>#DIV/0!</v>
      </c>
      <c r="AC28" s="88"/>
      <c r="AD28" s="88"/>
      <c r="AE28" s="88"/>
      <c r="AF28" s="89" t="e">
        <f t="shared" si="5"/>
        <v>#DIV/0!</v>
      </c>
      <c r="AG28" s="88"/>
      <c r="AH28" s="88"/>
      <c r="AI28" s="88"/>
      <c r="AJ28" s="89" t="e">
        <f t="shared" si="6"/>
        <v>#DIV/0!</v>
      </c>
      <c r="AK28" s="88"/>
      <c r="AL28" s="88"/>
      <c r="AM28" s="88"/>
      <c r="AN28" s="89" t="e">
        <f t="shared" si="7"/>
        <v>#DIV/0!</v>
      </c>
      <c r="AO28" s="88"/>
      <c r="AP28" s="88"/>
      <c r="AQ28" s="88"/>
      <c r="AR28" s="89" t="e">
        <f t="shared" si="8"/>
        <v>#DIV/0!</v>
      </c>
      <c r="AS28" s="88"/>
      <c r="AT28" s="88"/>
      <c r="AU28" s="88"/>
      <c r="AV28" s="89" t="e">
        <f t="shared" si="9"/>
        <v>#DIV/0!</v>
      </c>
      <c r="AW28" s="88"/>
      <c r="AX28" s="88"/>
      <c r="AY28" s="88"/>
      <c r="AZ28" s="89" t="e">
        <f t="shared" si="10"/>
        <v>#DIV/0!</v>
      </c>
      <c r="BA28" s="88">
        <f t="shared" si="11"/>
        <v>76380</v>
      </c>
      <c r="BB28" s="88"/>
      <c r="BC28" s="88">
        <f t="shared" si="12"/>
        <v>550000</v>
      </c>
      <c r="BD28" s="89">
        <f t="shared" si="13"/>
        <v>0.13887272727272729</v>
      </c>
      <c r="BE28" s="96">
        <f t="shared" si="14"/>
        <v>38190</v>
      </c>
    </row>
    <row r="29" spans="1:57" ht="15.75" customHeight="1">
      <c r="A29" s="40">
        <v>22</v>
      </c>
      <c r="B29" s="41" t="s">
        <v>218</v>
      </c>
      <c r="C29" s="78" t="s">
        <v>219</v>
      </c>
      <c r="D29" s="42">
        <v>45560</v>
      </c>
      <c r="E29" s="46">
        <v>401530</v>
      </c>
      <c r="F29" s="46"/>
      <c r="G29" s="44">
        <v>650000</v>
      </c>
      <c r="H29" s="45">
        <f t="shared" si="0"/>
        <v>0.61773846153846157</v>
      </c>
      <c r="I29" s="46">
        <v>657600</v>
      </c>
      <c r="J29" s="46"/>
      <c r="K29" s="47">
        <v>650000</v>
      </c>
      <c r="L29" s="45">
        <v>1.01</v>
      </c>
      <c r="M29" s="43"/>
      <c r="N29" s="43"/>
      <c r="O29" s="48"/>
      <c r="P29" s="49" t="e">
        <f t="shared" si="1"/>
        <v>#DIV/0!</v>
      </c>
      <c r="Q29" s="43"/>
      <c r="R29" s="43"/>
      <c r="S29" s="48"/>
      <c r="T29" s="49" t="e">
        <f t="shared" si="2"/>
        <v>#DIV/0!</v>
      </c>
      <c r="U29" s="43"/>
      <c r="V29" s="43"/>
      <c r="W29" s="48"/>
      <c r="X29" s="49" t="e">
        <f t="shared" si="3"/>
        <v>#DIV/0!</v>
      </c>
      <c r="Y29" s="43"/>
      <c r="Z29" s="43"/>
      <c r="AA29" s="47"/>
      <c r="AB29" s="45" t="e">
        <f t="shared" si="4"/>
        <v>#DIV/0!</v>
      </c>
      <c r="AC29" s="46"/>
      <c r="AD29" s="46"/>
      <c r="AE29" s="47"/>
      <c r="AF29" s="45" t="e">
        <f t="shared" si="5"/>
        <v>#DIV/0!</v>
      </c>
      <c r="AG29" s="46"/>
      <c r="AH29" s="46"/>
      <c r="AI29" s="47"/>
      <c r="AJ29" s="45" t="e">
        <f t="shared" si="6"/>
        <v>#DIV/0!</v>
      </c>
      <c r="AK29" s="46"/>
      <c r="AL29" s="46"/>
      <c r="AM29" s="47"/>
      <c r="AN29" s="45" t="e">
        <f t="shared" si="7"/>
        <v>#DIV/0!</v>
      </c>
      <c r="AO29" s="46"/>
      <c r="AP29" s="46"/>
      <c r="AQ29" s="47"/>
      <c r="AR29" s="45" t="e">
        <f t="shared" si="8"/>
        <v>#DIV/0!</v>
      </c>
      <c r="AS29" s="46"/>
      <c r="AT29" s="46"/>
      <c r="AU29" s="47"/>
      <c r="AV29" s="45" t="e">
        <f t="shared" si="9"/>
        <v>#DIV/0!</v>
      </c>
      <c r="AW29" s="46"/>
      <c r="AX29" s="46"/>
      <c r="AY29" s="47"/>
      <c r="AZ29" s="45" t="e">
        <f t="shared" si="10"/>
        <v>#DIV/0!</v>
      </c>
      <c r="BA29" s="46">
        <f t="shared" si="11"/>
        <v>1059130</v>
      </c>
      <c r="BB29" s="46"/>
      <c r="BC29" s="47">
        <f t="shared" si="12"/>
        <v>1300000</v>
      </c>
      <c r="BD29" s="45">
        <f t="shared" si="13"/>
        <v>0.81471538461538462</v>
      </c>
      <c r="BE29" s="50">
        <f t="shared" si="14"/>
        <v>529565</v>
      </c>
    </row>
    <row r="30" spans="1:57" ht="18.75">
      <c r="A30" s="40">
        <v>23</v>
      </c>
      <c r="B30" s="41" t="s">
        <v>220</v>
      </c>
      <c r="C30" s="78" t="s">
        <v>276</v>
      </c>
      <c r="D30" s="42" t="s">
        <v>221</v>
      </c>
      <c r="E30" s="46">
        <v>267355</v>
      </c>
      <c r="F30" s="46"/>
      <c r="G30" s="44">
        <v>550000</v>
      </c>
      <c r="H30" s="45">
        <f t="shared" si="0"/>
        <v>0.48609999999999998</v>
      </c>
      <c r="I30" s="46">
        <v>579865</v>
      </c>
      <c r="J30" s="46"/>
      <c r="K30" s="47">
        <v>550000</v>
      </c>
      <c r="L30" s="45">
        <v>1.05</v>
      </c>
      <c r="M30" s="43"/>
      <c r="N30" s="43"/>
      <c r="O30" s="48"/>
      <c r="P30" s="49" t="e">
        <f t="shared" si="1"/>
        <v>#DIV/0!</v>
      </c>
      <c r="Q30" s="43"/>
      <c r="R30" s="43"/>
      <c r="S30" s="48"/>
      <c r="T30" s="49" t="e">
        <f t="shared" si="2"/>
        <v>#DIV/0!</v>
      </c>
      <c r="U30" s="43"/>
      <c r="V30" s="43"/>
      <c r="W30" s="48"/>
      <c r="X30" s="49" t="e">
        <f t="shared" si="3"/>
        <v>#DIV/0!</v>
      </c>
      <c r="Y30" s="43"/>
      <c r="Z30" s="43"/>
      <c r="AA30" s="47"/>
      <c r="AB30" s="45" t="e">
        <f t="shared" si="4"/>
        <v>#DIV/0!</v>
      </c>
      <c r="AC30" s="46"/>
      <c r="AD30" s="46"/>
      <c r="AE30" s="47"/>
      <c r="AF30" s="45" t="e">
        <f t="shared" si="5"/>
        <v>#DIV/0!</v>
      </c>
      <c r="AG30" s="46"/>
      <c r="AH30" s="46"/>
      <c r="AI30" s="47"/>
      <c r="AJ30" s="45" t="e">
        <f t="shared" si="6"/>
        <v>#DIV/0!</v>
      </c>
      <c r="AK30" s="46"/>
      <c r="AL30" s="46"/>
      <c r="AM30" s="47"/>
      <c r="AN30" s="45" t="e">
        <f t="shared" si="7"/>
        <v>#DIV/0!</v>
      </c>
      <c r="AO30" s="46"/>
      <c r="AP30" s="46"/>
      <c r="AQ30" s="47"/>
      <c r="AR30" s="45" t="e">
        <f t="shared" si="8"/>
        <v>#DIV/0!</v>
      </c>
      <c r="AS30" s="46"/>
      <c r="AT30" s="46"/>
      <c r="AU30" s="47"/>
      <c r="AV30" s="45" t="e">
        <f t="shared" si="9"/>
        <v>#DIV/0!</v>
      </c>
      <c r="AW30" s="46"/>
      <c r="AX30" s="46"/>
      <c r="AY30" s="47"/>
      <c r="AZ30" s="45" t="e">
        <f t="shared" si="10"/>
        <v>#DIV/0!</v>
      </c>
      <c r="BA30" s="46">
        <f t="shared" si="11"/>
        <v>847220</v>
      </c>
      <c r="BB30" s="46"/>
      <c r="BC30" s="47">
        <f t="shared" si="12"/>
        <v>1100000</v>
      </c>
      <c r="BD30" s="45">
        <f t="shared" si="13"/>
        <v>0.7702</v>
      </c>
      <c r="BE30" s="50">
        <f t="shared" si="14"/>
        <v>423610</v>
      </c>
    </row>
    <row r="31" spans="1:57" ht="18.75">
      <c r="A31" s="40">
        <v>24</v>
      </c>
      <c r="B31" s="41" t="s">
        <v>222</v>
      </c>
      <c r="C31" s="78" t="s">
        <v>223</v>
      </c>
      <c r="D31" s="56">
        <v>45481</v>
      </c>
      <c r="E31" s="46">
        <v>387910</v>
      </c>
      <c r="F31" s="46"/>
      <c r="G31" s="44">
        <v>550000</v>
      </c>
      <c r="H31" s="45">
        <f t="shared" si="0"/>
        <v>0.70529090909090908</v>
      </c>
      <c r="I31" s="46">
        <v>358710</v>
      </c>
      <c r="J31" s="46"/>
      <c r="K31" s="47">
        <v>550000</v>
      </c>
      <c r="L31" s="45">
        <v>0.65</v>
      </c>
      <c r="M31" s="46"/>
      <c r="N31" s="46"/>
      <c r="O31" s="47"/>
      <c r="P31" s="49" t="e">
        <f t="shared" si="1"/>
        <v>#DIV/0!</v>
      </c>
      <c r="Q31" s="46"/>
      <c r="R31" s="46"/>
      <c r="S31" s="47"/>
      <c r="T31" s="49" t="e">
        <f t="shared" si="2"/>
        <v>#DIV/0!</v>
      </c>
      <c r="U31" s="46"/>
      <c r="V31" s="46"/>
      <c r="W31" s="47"/>
      <c r="X31" s="49" t="e">
        <f t="shared" si="3"/>
        <v>#DIV/0!</v>
      </c>
      <c r="Y31" s="54"/>
      <c r="Z31" s="54"/>
      <c r="AA31" s="55"/>
      <c r="AB31" s="45" t="e">
        <f t="shared" si="4"/>
        <v>#DIV/0!</v>
      </c>
      <c r="AC31" s="46"/>
      <c r="AD31" s="46"/>
      <c r="AE31" s="47"/>
      <c r="AF31" s="45" t="e">
        <f t="shared" si="5"/>
        <v>#DIV/0!</v>
      </c>
      <c r="AG31" s="46"/>
      <c r="AH31" s="46"/>
      <c r="AI31" s="47"/>
      <c r="AJ31" s="45" t="e">
        <f t="shared" si="6"/>
        <v>#DIV/0!</v>
      </c>
      <c r="AK31" s="46"/>
      <c r="AL31" s="46"/>
      <c r="AM31" s="47"/>
      <c r="AN31" s="45" t="e">
        <f t="shared" si="7"/>
        <v>#DIV/0!</v>
      </c>
      <c r="AO31" s="46"/>
      <c r="AP31" s="46"/>
      <c r="AQ31" s="47"/>
      <c r="AR31" s="45" t="e">
        <f t="shared" si="8"/>
        <v>#DIV/0!</v>
      </c>
      <c r="AS31" s="46"/>
      <c r="AT31" s="46"/>
      <c r="AU31" s="47"/>
      <c r="AV31" s="45" t="e">
        <f t="shared" si="9"/>
        <v>#DIV/0!</v>
      </c>
      <c r="AW31" s="46"/>
      <c r="AX31" s="46"/>
      <c r="AY31" s="47"/>
      <c r="AZ31" s="45" t="e">
        <f t="shared" si="10"/>
        <v>#DIV/0!</v>
      </c>
      <c r="BA31" s="46">
        <f t="shared" si="11"/>
        <v>746620</v>
      </c>
      <c r="BB31" s="46"/>
      <c r="BC31" s="47">
        <f t="shared" si="12"/>
        <v>1100000</v>
      </c>
      <c r="BD31" s="45">
        <f t="shared" si="13"/>
        <v>0.67874545454545454</v>
      </c>
      <c r="BE31" s="50">
        <f t="shared" si="14"/>
        <v>373310</v>
      </c>
    </row>
    <row r="32" spans="1:57" ht="18.75">
      <c r="A32" s="40">
        <v>25</v>
      </c>
      <c r="B32" s="41" t="s">
        <v>224</v>
      </c>
      <c r="C32" s="78" t="s">
        <v>225</v>
      </c>
      <c r="D32" s="42">
        <v>45507</v>
      </c>
      <c r="E32" s="46">
        <v>337295</v>
      </c>
      <c r="F32" s="46"/>
      <c r="G32" s="44">
        <v>550000</v>
      </c>
      <c r="H32" s="45">
        <f t="shared" si="0"/>
        <v>0.61326363636363634</v>
      </c>
      <c r="I32" s="46">
        <v>94575</v>
      </c>
      <c r="J32" s="46"/>
      <c r="K32" s="47">
        <v>550000</v>
      </c>
      <c r="L32" s="45">
        <v>0.17</v>
      </c>
      <c r="M32" s="43"/>
      <c r="N32" s="43"/>
      <c r="O32" s="48"/>
      <c r="P32" s="49" t="e">
        <f t="shared" si="1"/>
        <v>#DIV/0!</v>
      </c>
      <c r="Q32" s="43"/>
      <c r="R32" s="43"/>
      <c r="S32" s="48"/>
      <c r="T32" s="49" t="e">
        <f t="shared" si="2"/>
        <v>#DIV/0!</v>
      </c>
      <c r="U32" s="43"/>
      <c r="V32" s="43"/>
      <c r="W32" s="48"/>
      <c r="X32" s="49" t="e">
        <f t="shared" si="3"/>
        <v>#DIV/0!</v>
      </c>
      <c r="Y32" s="43"/>
      <c r="Z32" s="43"/>
      <c r="AA32" s="47"/>
      <c r="AB32" s="45" t="e">
        <f t="shared" si="4"/>
        <v>#DIV/0!</v>
      </c>
      <c r="AC32" s="46"/>
      <c r="AD32" s="46"/>
      <c r="AE32" s="47"/>
      <c r="AF32" s="45" t="e">
        <f t="shared" si="5"/>
        <v>#DIV/0!</v>
      </c>
      <c r="AG32" s="46"/>
      <c r="AH32" s="46"/>
      <c r="AI32" s="47"/>
      <c r="AJ32" s="45" t="e">
        <f t="shared" si="6"/>
        <v>#DIV/0!</v>
      </c>
      <c r="AK32" s="46"/>
      <c r="AL32" s="46"/>
      <c r="AM32" s="47"/>
      <c r="AN32" s="45" t="e">
        <f t="shared" si="7"/>
        <v>#DIV/0!</v>
      </c>
      <c r="AO32" s="46"/>
      <c r="AP32" s="46"/>
      <c r="AQ32" s="47"/>
      <c r="AR32" s="45" t="e">
        <f t="shared" si="8"/>
        <v>#DIV/0!</v>
      </c>
      <c r="AS32" s="46"/>
      <c r="AT32" s="46"/>
      <c r="AU32" s="47"/>
      <c r="AV32" s="45" t="e">
        <f t="shared" si="9"/>
        <v>#DIV/0!</v>
      </c>
      <c r="AW32" s="46"/>
      <c r="AX32" s="46"/>
      <c r="AY32" s="47"/>
      <c r="AZ32" s="45" t="e">
        <f t="shared" si="10"/>
        <v>#DIV/0!</v>
      </c>
      <c r="BA32" s="46">
        <f t="shared" si="11"/>
        <v>431870</v>
      </c>
      <c r="BB32" s="46"/>
      <c r="BC32" s="47">
        <f t="shared" si="12"/>
        <v>1100000</v>
      </c>
      <c r="BD32" s="45">
        <f t="shared" si="13"/>
        <v>0.39260909090909091</v>
      </c>
      <c r="BE32" s="50">
        <f t="shared" si="14"/>
        <v>215935</v>
      </c>
    </row>
    <row r="33" spans="1:57" ht="18.75">
      <c r="A33" s="40">
        <v>26</v>
      </c>
      <c r="B33" s="41" t="s">
        <v>226</v>
      </c>
      <c r="C33" s="41" t="s">
        <v>277</v>
      </c>
      <c r="D33" s="42" t="s">
        <v>241</v>
      </c>
      <c r="E33" s="46">
        <v>375535</v>
      </c>
      <c r="F33" s="46"/>
      <c r="G33" s="44">
        <v>550000</v>
      </c>
      <c r="H33" s="45">
        <f t="shared" si="0"/>
        <v>0.68279090909090911</v>
      </c>
      <c r="I33" s="46">
        <v>338945</v>
      </c>
      <c r="J33" s="46"/>
      <c r="K33" s="47">
        <v>550000</v>
      </c>
      <c r="L33" s="45">
        <v>0.62</v>
      </c>
      <c r="M33" s="43"/>
      <c r="N33" s="43"/>
      <c r="O33" s="48"/>
      <c r="P33" s="49" t="e">
        <f t="shared" si="1"/>
        <v>#DIV/0!</v>
      </c>
      <c r="Q33" s="43"/>
      <c r="R33" s="43"/>
      <c r="S33" s="48"/>
      <c r="T33" s="49" t="e">
        <f t="shared" si="2"/>
        <v>#DIV/0!</v>
      </c>
      <c r="U33" s="43"/>
      <c r="V33" s="43"/>
      <c r="W33" s="48"/>
      <c r="X33" s="49" t="e">
        <f t="shared" si="3"/>
        <v>#DIV/0!</v>
      </c>
      <c r="Y33" s="43"/>
      <c r="Z33" s="43"/>
      <c r="AA33" s="47"/>
      <c r="AB33" s="45" t="e">
        <f t="shared" si="4"/>
        <v>#DIV/0!</v>
      </c>
      <c r="AC33" s="46"/>
      <c r="AD33" s="46"/>
      <c r="AE33" s="47"/>
      <c r="AF33" s="45" t="e">
        <f t="shared" si="5"/>
        <v>#DIV/0!</v>
      </c>
      <c r="AG33" s="46"/>
      <c r="AH33" s="46"/>
      <c r="AI33" s="47"/>
      <c r="AJ33" s="45" t="e">
        <f t="shared" si="6"/>
        <v>#DIV/0!</v>
      </c>
      <c r="AK33" s="46"/>
      <c r="AL33" s="46"/>
      <c r="AM33" s="47"/>
      <c r="AN33" s="45" t="e">
        <f t="shared" si="7"/>
        <v>#DIV/0!</v>
      </c>
      <c r="AO33" s="46"/>
      <c r="AP33" s="46"/>
      <c r="AQ33" s="47"/>
      <c r="AR33" s="45" t="e">
        <f t="shared" si="8"/>
        <v>#DIV/0!</v>
      </c>
      <c r="AS33" s="46"/>
      <c r="AT33" s="46"/>
      <c r="AU33" s="47"/>
      <c r="AV33" s="45" t="e">
        <f t="shared" si="9"/>
        <v>#DIV/0!</v>
      </c>
      <c r="AW33" s="46"/>
      <c r="AX33" s="46"/>
      <c r="AY33" s="47"/>
      <c r="AZ33" s="45" t="e">
        <f t="shared" si="10"/>
        <v>#DIV/0!</v>
      </c>
      <c r="BA33" s="46">
        <f t="shared" si="11"/>
        <v>714480</v>
      </c>
      <c r="BB33" s="46"/>
      <c r="BC33" s="47">
        <f t="shared" si="12"/>
        <v>1100000</v>
      </c>
      <c r="BD33" s="45">
        <f t="shared" si="13"/>
        <v>0.64952727272727273</v>
      </c>
      <c r="BE33" s="50">
        <f t="shared" si="14"/>
        <v>357240</v>
      </c>
    </row>
    <row r="34" spans="1:57" ht="18.75">
      <c r="A34" s="40">
        <v>27</v>
      </c>
      <c r="B34" s="41" t="s">
        <v>227</v>
      </c>
      <c r="C34" s="41" t="s">
        <v>278</v>
      </c>
      <c r="D34" s="42" t="s">
        <v>234</v>
      </c>
      <c r="E34" s="46">
        <v>2193010</v>
      </c>
      <c r="F34" s="46"/>
      <c r="G34" s="44">
        <v>1300000</v>
      </c>
      <c r="H34" s="45">
        <f t="shared" si="0"/>
        <v>1.6869307692307691</v>
      </c>
      <c r="I34" s="46">
        <v>877810</v>
      </c>
      <c r="J34" s="46"/>
      <c r="K34" s="47">
        <v>1300000</v>
      </c>
      <c r="L34" s="45">
        <v>0.68</v>
      </c>
      <c r="M34" s="43"/>
      <c r="N34" s="43"/>
      <c r="O34" s="48"/>
      <c r="P34" s="49" t="e">
        <f t="shared" si="1"/>
        <v>#DIV/0!</v>
      </c>
      <c r="Q34" s="43"/>
      <c r="R34" s="43"/>
      <c r="S34" s="48"/>
      <c r="T34" s="49" t="e">
        <f t="shared" si="2"/>
        <v>#DIV/0!</v>
      </c>
      <c r="U34" s="43"/>
      <c r="V34" s="43"/>
      <c r="W34" s="48"/>
      <c r="X34" s="49" t="e">
        <f t="shared" si="3"/>
        <v>#DIV/0!</v>
      </c>
      <c r="Y34" s="43"/>
      <c r="Z34" s="43"/>
      <c r="AA34" s="47"/>
      <c r="AB34" s="45" t="e">
        <f t="shared" si="4"/>
        <v>#DIV/0!</v>
      </c>
      <c r="AC34" s="46"/>
      <c r="AD34" s="46"/>
      <c r="AE34" s="47"/>
      <c r="AF34" s="45" t="e">
        <f t="shared" si="5"/>
        <v>#DIV/0!</v>
      </c>
      <c r="AG34" s="46"/>
      <c r="AH34" s="46"/>
      <c r="AI34" s="47"/>
      <c r="AJ34" s="45" t="e">
        <f t="shared" si="6"/>
        <v>#DIV/0!</v>
      </c>
      <c r="AK34" s="46"/>
      <c r="AL34" s="46"/>
      <c r="AM34" s="47"/>
      <c r="AN34" s="45" t="e">
        <f t="shared" si="7"/>
        <v>#DIV/0!</v>
      </c>
      <c r="AO34" s="46"/>
      <c r="AP34" s="46"/>
      <c r="AQ34" s="47"/>
      <c r="AR34" s="45" t="e">
        <f t="shared" si="8"/>
        <v>#DIV/0!</v>
      </c>
      <c r="AS34" s="46"/>
      <c r="AT34" s="46"/>
      <c r="AU34" s="47"/>
      <c r="AV34" s="45" t="e">
        <f t="shared" si="9"/>
        <v>#DIV/0!</v>
      </c>
      <c r="AW34" s="46"/>
      <c r="AX34" s="46"/>
      <c r="AY34" s="47"/>
      <c r="AZ34" s="45" t="e">
        <f t="shared" si="10"/>
        <v>#DIV/0!</v>
      </c>
      <c r="BA34" s="46">
        <f t="shared" si="11"/>
        <v>3070820</v>
      </c>
      <c r="BB34" s="46"/>
      <c r="BC34" s="47">
        <f t="shared" si="12"/>
        <v>2600000</v>
      </c>
      <c r="BD34" s="45">
        <f t="shared" si="13"/>
        <v>1.1810846153846153</v>
      </c>
      <c r="BE34" s="50">
        <f t="shared" si="14"/>
        <v>1535410</v>
      </c>
    </row>
    <row r="35" spans="1:57" ht="18.75">
      <c r="A35" s="40">
        <v>28</v>
      </c>
      <c r="B35" s="41" t="s">
        <v>228</v>
      </c>
      <c r="C35" s="78" t="s">
        <v>235</v>
      </c>
      <c r="D35" s="56">
        <v>45252</v>
      </c>
      <c r="E35" s="46">
        <v>10695</v>
      </c>
      <c r="F35" s="46"/>
      <c r="G35" s="44">
        <v>550000</v>
      </c>
      <c r="H35" s="45">
        <f t="shared" si="0"/>
        <v>1.9445454545454547E-2</v>
      </c>
      <c r="I35" s="46">
        <v>101530</v>
      </c>
      <c r="J35" s="46"/>
      <c r="K35" s="47">
        <v>550000</v>
      </c>
      <c r="L35" s="45">
        <v>0.18</v>
      </c>
      <c r="M35" s="46"/>
      <c r="N35" s="46"/>
      <c r="O35" s="47"/>
      <c r="P35" s="49" t="e">
        <f t="shared" si="1"/>
        <v>#DIV/0!</v>
      </c>
      <c r="Q35" s="46"/>
      <c r="R35" s="46"/>
      <c r="S35" s="47"/>
      <c r="T35" s="49" t="e">
        <f t="shared" si="2"/>
        <v>#DIV/0!</v>
      </c>
      <c r="U35" s="46"/>
      <c r="V35" s="46"/>
      <c r="W35" s="47"/>
      <c r="X35" s="49" t="e">
        <f t="shared" si="3"/>
        <v>#DIV/0!</v>
      </c>
      <c r="Y35" s="54"/>
      <c r="Z35" s="54"/>
      <c r="AA35" s="55"/>
      <c r="AB35" s="45" t="e">
        <f t="shared" si="4"/>
        <v>#DIV/0!</v>
      </c>
      <c r="AC35" s="46"/>
      <c r="AD35" s="46"/>
      <c r="AE35" s="47"/>
      <c r="AF35" s="45" t="e">
        <f t="shared" si="5"/>
        <v>#DIV/0!</v>
      </c>
      <c r="AG35" s="46"/>
      <c r="AH35" s="46"/>
      <c r="AI35" s="47"/>
      <c r="AJ35" s="45" t="e">
        <f t="shared" si="6"/>
        <v>#DIV/0!</v>
      </c>
      <c r="AK35" s="46"/>
      <c r="AL35" s="46"/>
      <c r="AM35" s="47"/>
      <c r="AN35" s="45" t="e">
        <f t="shared" si="7"/>
        <v>#DIV/0!</v>
      </c>
      <c r="AO35" s="46"/>
      <c r="AP35" s="46"/>
      <c r="AQ35" s="47"/>
      <c r="AR35" s="45" t="e">
        <f t="shared" si="8"/>
        <v>#DIV/0!</v>
      </c>
      <c r="AS35" s="46"/>
      <c r="AT35" s="46"/>
      <c r="AU35" s="47"/>
      <c r="AV35" s="45" t="e">
        <f t="shared" si="9"/>
        <v>#DIV/0!</v>
      </c>
      <c r="AW35" s="46"/>
      <c r="AX35" s="46"/>
      <c r="AY35" s="47"/>
      <c r="AZ35" s="45" t="e">
        <f t="shared" si="10"/>
        <v>#DIV/0!</v>
      </c>
      <c r="BA35" s="46">
        <f t="shared" si="11"/>
        <v>112225</v>
      </c>
      <c r="BB35" s="46"/>
      <c r="BC35" s="47">
        <f t="shared" si="12"/>
        <v>1100000</v>
      </c>
      <c r="BD35" s="45">
        <f t="shared" si="13"/>
        <v>0.10202272727272728</v>
      </c>
      <c r="BE35" s="50">
        <f t="shared" si="14"/>
        <v>56112.5</v>
      </c>
    </row>
    <row r="36" spans="1:57" ht="18.75">
      <c r="A36" s="40">
        <v>29</v>
      </c>
      <c r="B36" s="41" t="s">
        <v>229</v>
      </c>
      <c r="C36" s="78" t="s">
        <v>236</v>
      </c>
      <c r="D36" s="42">
        <v>45502</v>
      </c>
      <c r="E36" s="46">
        <v>620485</v>
      </c>
      <c r="F36" s="46"/>
      <c r="G36" s="44">
        <v>550000</v>
      </c>
      <c r="H36" s="45">
        <f t="shared" si="0"/>
        <v>1.1281545454545454</v>
      </c>
      <c r="I36" s="46">
        <v>357735</v>
      </c>
      <c r="J36" s="46"/>
      <c r="K36" s="47">
        <v>550000</v>
      </c>
      <c r="L36" s="45">
        <v>0.65</v>
      </c>
      <c r="M36" s="43"/>
      <c r="N36" s="43"/>
      <c r="O36" s="48"/>
      <c r="P36" s="49" t="e">
        <f t="shared" si="1"/>
        <v>#DIV/0!</v>
      </c>
      <c r="Q36" s="43"/>
      <c r="R36" s="43"/>
      <c r="S36" s="48"/>
      <c r="T36" s="49" t="e">
        <f t="shared" si="2"/>
        <v>#DIV/0!</v>
      </c>
      <c r="U36" s="43"/>
      <c r="V36" s="43"/>
      <c r="W36" s="48"/>
      <c r="X36" s="49" t="e">
        <f t="shared" si="3"/>
        <v>#DIV/0!</v>
      </c>
      <c r="Y36" s="43"/>
      <c r="Z36" s="43"/>
      <c r="AA36" s="47"/>
      <c r="AB36" s="45" t="e">
        <f t="shared" si="4"/>
        <v>#DIV/0!</v>
      </c>
      <c r="AC36" s="46"/>
      <c r="AD36" s="46"/>
      <c r="AE36" s="47"/>
      <c r="AF36" s="45" t="e">
        <f t="shared" si="5"/>
        <v>#DIV/0!</v>
      </c>
      <c r="AG36" s="46"/>
      <c r="AH36" s="46"/>
      <c r="AI36" s="47"/>
      <c r="AJ36" s="45" t="e">
        <f t="shared" si="6"/>
        <v>#DIV/0!</v>
      </c>
      <c r="AK36" s="46"/>
      <c r="AL36" s="46"/>
      <c r="AM36" s="47"/>
      <c r="AN36" s="45" t="e">
        <f t="shared" si="7"/>
        <v>#DIV/0!</v>
      </c>
      <c r="AO36" s="46"/>
      <c r="AP36" s="46"/>
      <c r="AQ36" s="47"/>
      <c r="AR36" s="45" t="e">
        <f t="shared" si="8"/>
        <v>#DIV/0!</v>
      </c>
      <c r="AS36" s="46"/>
      <c r="AT36" s="46"/>
      <c r="AU36" s="47"/>
      <c r="AV36" s="45" t="e">
        <f t="shared" si="9"/>
        <v>#DIV/0!</v>
      </c>
      <c r="AW36" s="46"/>
      <c r="AX36" s="46"/>
      <c r="AY36" s="47"/>
      <c r="AZ36" s="45" t="e">
        <f t="shared" si="10"/>
        <v>#DIV/0!</v>
      </c>
      <c r="BA36" s="46">
        <f t="shared" si="11"/>
        <v>978220</v>
      </c>
      <c r="BB36" s="46"/>
      <c r="BC36" s="47">
        <f t="shared" si="12"/>
        <v>1100000</v>
      </c>
      <c r="BD36" s="45">
        <f t="shared" si="13"/>
        <v>0.88929090909090913</v>
      </c>
      <c r="BE36" s="50">
        <f t="shared" si="14"/>
        <v>489110</v>
      </c>
    </row>
    <row r="37" spans="1:57" ht="18.75">
      <c r="A37" s="40">
        <v>30</v>
      </c>
      <c r="B37" s="41" t="s">
        <v>230</v>
      </c>
      <c r="C37" s="78" t="s">
        <v>237</v>
      </c>
      <c r="D37" s="42">
        <v>45279</v>
      </c>
      <c r="E37" s="46">
        <v>719375</v>
      </c>
      <c r="F37" s="46"/>
      <c r="G37" s="44">
        <v>550000</v>
      </c>
      <c r="H37" s="45">
        <f t="shared" si="0"/>
        <v>1.3079545454545454</v>
      </c>
      <c r="I37" s="46">
        <v>374815</v>
      </c>
      <c r="J37" s="46"/>
      <c r="K37" s="47">
        <v>550000</v>
      </c>
      <c r="L37" s="45">
        <v>0.68</v>
      </c>
      <c r="M37" s="43"/>
      <c r="N37" s="43"/>
      <c r="O37" s="48"/>
      <c r="P37" s="49" t="e">
        <f t="shared" si="1"/>
        <v>#DIV/0!</v>
      </c>
      <c r="Q37" s="43"/>
      <c r="R37" s="43"/>
      <c r="S37" s="48"/>
      <c r="T37" s="49" t="e">
        <f t="shared" si="2"/>
        <v>#DIV/0!</v>
      </c>
      <c r="U37" s="43"/>
      <c r="V37" s="43"/>
      <c r="W37" s="48"/>
      <c r="X37" s="49" t="e">
        <f t="shared" si="3"/>
        <v>#DIV/0!</v>
      </c>
      <c r="Y37" s="43"/>
      <c r="Z37" s="43"/>
      <c r="AA37" s="47"/>
      <c r="AB37" s="45" t="e">
        <f t="shared" si="4"/>
        <v>#DIV/0!</v>
      </c>
      <c r="AC37" s="46"/>
      <c r="AD37" s="46"/>
      <c r="AE37" s="47"/>
      <c r="AF37" s="45" t="e">
        <f t="shared" si="5"/>
        <v>#DIV/0!</v>
      </c>
      <c r="AG37" s="46"/>
      <c r="AH37" s="46"/>
      <c r="AI37" s="47"/>
      <c r="AJ37" s="45" t="e">
        <f t="shared" si="6"/>
        <v>#DIV/0!</v>
      </c>
      <c r="AK37" s="46"/>
      <c r="AL37" s="46"/>
      <c r="AM37" s="47"/>
      <c r="AN37" s="45" t="e">
        <f t="shared" si="7"/>
        <v>#DIV/0!</v>
      </c>
      <c r="AO37" s="46"/>
      <c r="AP37" s="46"/>
      <c r="AQ37" s="47"/>
      <c r="AR37" s="45" t="e">
        <f t="shared" si="8"/>
        <v>#DIV/0!</v>
      </c>
      <c r="AS37" s="46"/>
      <c r="AT37" s="46"/>
      <c r="AU37" s="47"/>
      <c r="AV37" s="45" t="e">
        <f t="shared" si="9"/>
        <v>#DIV/0!</v>
      </c>
      <c r="AW37" s="46"/>
      <c r="AX37" s="46"/>
      <c r="AY37" s="47"/>
      <c r="AZ37" s="45" t="e">
        <f t="shared" si="10"/>
        <v>#DIV/0!</v>
      </c>
      <c r="BA37" s="46">
        <f t="shared" si="11"/>
        <v>1094190</v>
      </c>
      <c r="BB37" s="46"/>
      <c r="BC37" s="47">
        <f t="shared" si="12"/>
        <v>1100000</v>
      </c>
      <c r="BD37" s="45">
        <f t="shared" si="13"/>
        <v>0.99471818181818183</v>
      </c>
      <c r="BE37" s="50">
        <f t="shared" si="14"/>
        <v>547095</v>
      </c>
    </row>
    <row r="38" spans="1:57" ht="18.75">
      <c r="A38" s="40">
        <v>31</v>
      </c>
      <c r="B38" s="41" t="s">
        <v>231</v>
      </c>
      <c r="C38" s="78" t="s">
        <v>279</v>
      </c>
      <c r="D38" s="77" t="s">
        <v>238</v>
      </c>
      <c r="E38" s="46">
        <v>984720</v>
      </c>
      <c r="F38" s="46"/>
      <c r="G38" s="44">
        <v>1500000</v>
      </c>
      <c r="H38" s="45">
        <f t="shared" si="0"/>
        <v>0.65647999999999995</v>
      </c>
      <c r="I38" s="46">
        <v>1107240</v>
      </c>
      <c r="J38" s="46"/>
      <c r="K38" s="47">
        <v>1500000</v>
      </c>
      <c r="L38" s="45">
        <v>0.74</v>
      </c>
      <c r="M38" s="43"/>
      <c r="N38" s="43"/>
      <c r="O38" s="48"/>
      <c r="P38" s="49" t="e">
        <f t="shared" si="1"/>
        <v>#DIV/0!</v>
      </c>
      <c r="Q38" s="43"/>
      <c r="R38" s="43"/>
      <c r="S38" s="48"/>
      <c r="T38" s="49" t="e">
        <f t="shared" si="2"/>
        <v>#DIV/0!</v>
      </c>
      <c r="U38" s="43"/>
      <c r="V38" s="43"/>
      <c r="W38" s="48"/>
      <c r="X38" s="49" t="e">
        <f t="shared" si="3"/>
        <v>#DIV/0!</v>
      </c>
      <c r="Y38" s="43"/>
      <c r="Z38" s="43"/>
      <c r="AA38" s="47"/>
      <c r="AB38" s="45" t="e">
        <f t="shared" si="4"/>
        <v>#DIV/0!</v>
      </c>
      <c r="AC38" s="46"/>
      <c r="AD38" s="46"/>
      <c r="AE38" s="47"/>
      <c r="AF38" s="45" t="e">
        <f t="shared" si="5"/>
        <v>#DIV/0!</v>
      </c>
      <c r="AG38" s="46"/>
      <c r="AH38" s="46"/>
      <c r="AI38" s="47"/>
      <c r="AJ38" s="45" t="e">
        <f t="shared" si="6"/>
        <v>#DIV/0!</v>
      </c>
      <c r="AK38" s="46"/>
      <c r="AL38" s="46"/>
      <c r="AM38" s="47"/>
      <c r="AN38" s="45" t="e">
        <f t="shared" si="7"/>
        <v>#DIV/0!</v>
      </c>
      <c r="AO38" s="46"/>
      <c r="AP38" s="46"/>
      <c r="AQ38" s="47"/>
      <c r="AR38" s="45" t="e">
        <f t="shared" si="8"/>
        <v>#DIV/0!</v>
      </c>
      <c r="AS38" s="46"/>
      <c r="AT38" s="46"/>
      <c r="AU38" s="47"/>
      <c r="AV38" s="45" t="e">
        <f t="shared" si="9"/>
        <v>#DIV/0!</v>
      </c>
      <c r="AW38" s="46"/>
      <c r="AX38" s="46"/>
      <c r="AY38" s="47"/>
      <c r="AZ38" s="45" t="e">
        <f t="shared" si="10"/>
        <v>#DIV/0!</v>
      </c>
      <c r="BA38" s="46">
        <f t="shared" si="11"/>
        <v>2091960</v>
      </c>
      <c r="BB38" s="46"/>
      <c r="BC38" s="47">
        <f t="shared" si="12"/>
        <v>3000000</v>
      </c>
      <c r="BD38" s="45">
        <f t="shared" si="13"/>
        <v>0.69732000000000005</v>
      </c>
      <c r="BE38" s="50">
        <f t="shared" si="14"/>
        <v>1045980</v>
      </c>
    </row>
    <row r="39" spans="1:57" ht="18.75">
      <c r="A39" s="40">
        <v>32</v>
      </c>
      <c r="B39" s="41" t="s">
        <v>232</v>
      </c>
      <c r="C39" s="78" t="s">
        <v>239</v>
      </c>
      <c r="D39" s="77">
        <v>45411</v>
      </c>
      <c r="E39" s="46">
        <v>865075</v>
      </c>
      <c r="F39" s="46"/>
      <c r="G39" s="44">
        <v>550000</v>
      </c>
      <c r="H39" s="45">
        <f t="shared" si="0"/>
        <v>1.5728636363636364</v>
      </c>
      <c r="I39" s="46">
        <v>91970</v>
      </c>
      <c r="J39" s="46"/>
      <c r="K39" s="47">
        <v>550000</v>
      </c>
      <c r="L39" s="45">
        <v>0.17</v>
      </c>
      <c r="M39" s="43"/>
      <c r="N39" s="43"/>
      <c r="O39" s="48"/>
      <c r="P39" s="49" t="e">
        <f t="shared" si="1"/>
        <v>#DIV/0!</v>
      </c>
      <c r="Q39" s="43"/>
      <c r="R39" s="43"/>
      <c r="S39" s="48"/>
      <c r="T39" s="49" t="e">
        <f t="shared" si="2"/>
        <v>#DIV/0!</v>
      </c>
      <c r="U39" s="43"/>
      <c r="V39" s="43"/>
      <c r="W39" s="48"/>
      <c r="X39" s="49" t="e">
        <f t="shared" si="3"/>
        <v>#DIV/0!</v>
      </c>
      <c r="Y39" s="43"/>
      <c r="Z39" s="43"/>
      <c r="AA39" s="47"/>
      <c r="AB39" s="45" t="e">
        <f t="shared" si="4"/>
        <v>#DIV/0!</v>
      </c>
      <c r="AC39" s="46"/>
      <c r="AD39" s="46"/>
      <c r="AE39" s="47"/>
      <c r="AF39" s="45" t="e">
        <f t="shared" si="5"/>
        <v>#DIV/0!</v>
      </c>
      <c r="AG39" s="46"/>
      <c r="AH39" s="46"/>
      <c r="AI39" s="47"/>
      <c r="AJ39" s="45" t="e">
        <f t="shared" si="6"/>
        <v>#DIV/0!</v>
      </c>
      <c r="AK39" s="46"/>
      <c r="AL39" s="46"/>
      <c r="AM39" s="47"/>
      <c r="AN39" s="45" t="e">
        <f t="shared" si="7"/>
        <v>#DIV/0!</v>
      </c>
      <c r="AO39" s="46"/>
      <c r="AP39" s="46"/>
      <c r="AQ39" s="47"/>
      <c r="AR39" s="45" t="e">
        <f t="shared" si="8"/>
        <v>#DIV/0!</v>
      </c>
      <c r="AS39" s="46"/>
      <c r="AT39" s="46"/>
      <c r="AU39" s="47"/>
      <c r="AV39" s="45" t="e">
        <f t="shared" si="9"/>
        <v>#DIV/0!</v>
      </c>
      <c r="AW39" s="46"/>
      <c r="AX39" s="46"/>
      <c r="AY39" s="47"/>
      <c r="AZ39" s="45" t="e">
        <f t="shared" si="10"/>
        <v>#DIV/0!</v>
      </c>
      <c r="BA39" s="46">
        <f t="shared" si="11"/>
        <v>957045</v>
      </c>
      <c r="BB39" s="46"/>
      <c r="BC39" s="47">
        <f t="shared" si="12"/>
        <v>1100000</v>
      </c>
      <c r="BD39" s="45">
        <f t="shared" si="13"/>
        <v>0.87004090909090914</v>
      </c>
      <c r="BE39" s="50">
        <f t="shared" si="14"/>
        <v>478522.5</v>
      </c>
    </row>
    <row r="40" spans="1:57" ht="18.75">
      <c r="A40" s="40">
        <v>33</v>
      </c>
      <c r="B40" s="41" t="s">
        <v>233</v>
      </c>
      <c r="C40" s="78" t="s">
        <v>240</v>
      </c>
      <c r="D40" s="77">
        <v>45411</v>
      </c>
      <c r="E40" s="46">
        <v>577200</v>
      </c>
      <c r="F40" s="46"/>
      <c r="G40" s="44">
        <v>800000</v>
      </c>
      <c r="H40" s="45">
        <f t="shared" si="0"/>
        <v>0.72150000000000003</v>
      </c>
      <c r="I40" s="46">
        <v>670705</v>
      </c>
      <c r="J40" s="46"/>
      <c r="K40" s="47">
        <v>800000</v>
      </c>
      <c r="L40" s="45">
        <v>0.84</v>
      </c>
      <c r="M40" s="46"/>
      <c r="N40" s="46"/>
      <c r="O40" s="47"/>
      <c r="P40" s="49" t="e">
        <f t="shared" si="1"/>
        <v>#DIV/0!</v>
      </c>
      <c r="Q40" s="46"/>
      <c r="R40" s="46"/>
      <c r="S40" s="47"/>
      <c r="T40" s="49" t="e">
        <f t="shared" si="2"/>
        <v>#DIV/0!</v>
      </c>
      <c r="U40" s="46"/>
      <c r="V40" s="46"/>
      <c r="W40" s="47"/>
      <c r="X40" s="49" t="e">
        <f t="shared" si="3"/>
        <v>#DIV/0!</v>
      </c>
      <c r="Y40" s="46"/>
      <c r="Z40" s="46"/>
      <c r="AA40" s="47"/>
      <c r="AB40" s="45" t="e">
        <f t="shared" si="4"/>
        <v>#DIV/0!</v>
      </c>
      <c r="AC40" s="46"/>
      <c r="AD40" s="46"/>
      <c r="AE40" s="47"/>
      <c r="AF40" s="45" t="e">
        <f t="shared" si="5"/>
        <v>#DIV/0!</v>
      </c>
      <c r="AG40" s="46"/>
      <c r="AH40" s="46"/>
      <c r="AI40" s="47"/>
      <c r="AJ40" s="45" t="e">
        <f t="shared" si="6"/>
        <v>#DIV/0!</v>
      </c>
      <c r="AK40" s="46"/>
      <c r="AL40" s="46"/>
      <c r="AM40" s="47"/>
      <c r="AN40" s="45" t="e">
        <f t="shared" si="7"/>
        <v>#DIV/0!</v>
      </c>
      <c r="AO40" s="46"/>
      <c r="AP40" s="46"/>
      <c r="AQ40" s="47"/>
      <c r="AR40" s="45" t="e">
        <f t="shared" si="8"/>
        <v>#DIV/0!</v>
      </c>
      <c r="AS40" s="46"/>
      <c r="AT40" s="46"/>
      <c r="AU40" s="47"/>
      <c r="AV40" s="45" t="e">
        <f t="shared" si="9"/>
        <v>#DIV/0!</v>
      </c>
      <c r="AW40" s="46"/>
      <c r="AX40" s="46"/>
      <c r="AY40" s="47"/>
      <c r="AZ40" s="45" t="e">
        <f t="shared" si="10"/>
        <v>#DIV/0!</v>
      </c>
      <c r="BA40" s="46">
        <f t="shared" si="11"/>
        <v>1247905</v>
      </c>
      <c r="BB40" s="46"/>
      <c r="BC40" s="47">
        <f t="shared" si="12"/>
        <v>1600000</v>
      </c>
      <c r="BD40" s="45">
        <f t="shared" si="13"/>
        <v>0.77994062500000005</v>
      </c>
      <c r="BE40" s="50">
        <f t="shared" si="14"/>
        <v>623952.5</v>
      </c>
    </row>
    <row r="41" spans="1:57" ht="18.75">
      <c r="A41" s="40">
        <v>34</v>
      </c>
      <c r="B41" s="41" t="s">
        <v>242</v>
      </c>
      <c r="C41" s="52" t="s">
        <v>280</v>
      </c>
      <c r="D41" s="77">
        <v>45588</v>
      </c>
      <c r="E41" s="46">
        <v>94985</v>
      </c>
      <c r="F41" s="46"/>
      <c r="G41" s="44">
        <v>550000</v>
      </c>
      <c r="H41" s="45">
        <f t="shared" si="0"/>
        <v>0.17269999999999999</v>
      </c>
      <c r="I41" s="46">
        <v>110685</v>
      </c>
      <c r="J41" s="46"/>
      <c r="K41" s="47">
        <v>550000</v>
      </c>
      <c r="L41" s="45">
        <v>0.2</v>
      </c>
      <c r="M41" s="46"/>
      <c r="N41" s="46"/>
      <c r="O41" s="47"/>
      <c r="P41" s="49" t="e">
        <f t="shared" si="1"/>
        <v>#DIV/0!</v>
      </c>
      <c r="Q41" s="46"/>
      <c r="R41" s="46"/>
      <c r="S41" s="47"/>
      <c r="T41" s="49" t="e">
        <f t="shared" si="2"/>
        <v>#DIV/0!</v>
      </c>
      <c r="U41" s="46"/>
      <c r="V41" s="46"/>
      <c r="W41" s="47"/>
      <c r="X41" s="49" t="e">
        <f t="shared" si="3"/>
        <v>#DIV/0!</v>
      </c>
      <c r="Y41" s="46"/>
      <c r="Z41" s="46"/>
      <c r="AA41" s="47"/>
      <c r="AB41" s="45" t="e">
        <f t="shared" si="4"/>
        <v>#DIV/0!</v>
      </c>
      <c r="AC41" s="46"/>
      <c r="AD41" s="46"/>
      <c r="AE41" s="47"/>
      <c r="AF41" s="45" t="e">
        <f t="shared" si="5"/>
        <v>#DIV/0!</v>
      </c>
      <c r="AG41" s="46"/>
      <c r="AH41" s="46"/>
      <c r="AI41" s="47"/>
      <c r="AJ41" s="45" t="e">
        <f t="shared" si="6"/>
        <v>#DIV/0!</v>
      </c>
      <c r="AK41" s="46"/>
      <c r="AL41" s="46"/>
      <c r="AM41" s="47"/>
      <c r="AN41" s="45" t="e">
        <f t="shared" si="7"/>
        <v>#DIV/0!</v>
      </c>
      <c r="AO41" s="46"/>
      <c r="AP41" s="46"/>
      <c r="AQ41" s="47"/>
      <c r="AR41" s="45" t="e">
        <f t="shared" si="8"/>
        <v>#DIV/0!</v>
      </c>
      <c r="AS41" s="46"/>
      <c r="AT41" s="46"/>
      <c r="AU41" s="47"/>
      <c r="AV41" s="45" t="e">
        <f t="shared" si="9"/>
        <v>#DIV/0!</v>
      </c>
      <c r="AW41" s="46"/>
      <c r="AX41" s="46"/>
      <c r="AY41" s="47"/>
      <c r="AZ41" s="45" t="e">
        <f t="shared" si="10"/>
        <v>#DIV/0!</v>
      </c>
      <c r="BA41" s="46">
        <f t="shared" si="11"/>
        <v>205670</v>
      </c>
      <c r="BB41" s="46"/>
      <c r="BC41" s="47">
        <f t="shared" si="12"/>
        <v>1100000</v>
      </c>
      <c r="BD41" s="45">
        <f t="shared" si="13"/>
        <v>0.18697272727272726</v>
      </c>
      <c r="BE41" s="50">
        <f t="shared" si="14"/>
        <v>102835</v>
      </c>
    </row>
    <row r="42" spans="1:57" ht="18.75">
      <c r="A42" s="40">
        <v>35</v>
      </c>
      <c r="B42" s="41" t="s">
        <v>243</v>
      </c>
      <c r="C42" s="41" t="s">
        <v>281</v>
      </c>
      <c r="D42" s="42">
        <v>45588</v>
      </c>
      <c r="E42" s="46">
        <v>46590</v>
      </c>
      <c r="F42" s="46"/>
      <c r="G42" s="44">
        <v>550000</v>
      </c>
      <c r="H42" s="45">
        <f t="shared" si="0"/>
        <v>8.4709090909090914E-2</v>
      </c>
      <c r="I42" s="46">
        <v>29995</v>
      </c>
      <c r="J42" s="46"/>
      <c r="K42" s="47">
        <v>550000</v>
      </c>
      <c r="L42" s="45">
        <v>0.05</v>
      </c>
      <c r="M42" s="43"/>
      <c r="N42" s="43"/>
      <c r="O42" s="48"/>
      <c r="P42" s="49" t="e">
        <f t="shared" si="1"/>
        <v>#DIV/0!</v>
      </c>
      <c r="Q42" s="43"/>
      <c r="R42" s="43"/>
      <c r="S42" s="48"/>
      <c r="T42" s="49" t="e">
        <f t="shared" si="2"/>
        <v>#DIV/0!</v>
      </c>
      <c r="U42" s="43"/>
      <c r="V42" s="43"/>
      <c r="W42" s="48"/>
      <c r="X42" s="49" t="e">
        <f t="shared" si="3"/>
        <v>#DIV/0!</v>
      </c>
      <c r="Y42" s="43"/>
      <c r="Z42" s="43"/>
      <c r="AA42" s="47"/>
      <c r="AB42" s="45" t="e">
        <f t="shared" si="4"/>
        <v>#DIV/0!</v>
      </c>
      <c r="AC42" s="46"/>
      <c r="AD42" s="46"/>
      <c r="AE42" s="47"/>
      <c r="AF42" s="45" t="e">
        <f t="shared" si="5"/>
        <v>#DIV/0!</v>
      </c>
      <c r="AG42" s="46"/>
      <c r="AH42" s="46"/>
      <c r="AI42" s="47"/>
      <c r="AJ42" s="45" t="e">
        <f t="shared" si="6"/>
        <v>#DIV/0!</v>
      </c>
      <c r="AK42" s="46"/>
      <c r="AL42" s="46"/>
      <c r="AM42" s="47"/>
      <c r="AN42" s="45" t="e">
        <f t="shared" si="7"/>
        <v>#DIV/0!</v>
      </c>
      <c r="AO42" s="46"/>
      <c r="AP42" s="46"/>
      <c r="AQ42" s="47"/>
      <c r="AR42" s="45" t="e">
        <f t="shared" si="8"/>
        <v>#DIV/0!</v>
      </c>
      <c r="AS42" s="46"/>
      <c r="AT42" s="46"/>
      <c r="AU42" s="47"/>
      <c r="AV42" s="45" t="e">
        <f t="shared" si="9"/>
        <v>#DIV/0!</v>
      </c>
      <c r="AW42" s="46"/>
      <c r="AX42" s="46"/>
      <c r="AY42" s="47"/>
      <c r="AZ42" s="45" t="e">
        <f t="shared" si="10"/>
        <v>#DIV/0!</v>
      </c>
      <c r="BA42" s="46">
        <f t="shared" si="11"/>
        <v>76585</v>
      </c>
      <c r="BB42" s="46"/>
      <c r="BC42" s="47">
        <f t="shared" si="12"/>
        <v>1100000</v>
      </c>
      <c r="BD42" s="45">
        <f t="shared" si="13"/>
        <v>6.9622727272727267E-2</v>
      </c>
      <c r="BE42" s="50">
        <f t="shared" si="14"/>
        <v>38292.5</v>
      </c>
    </row>
    <row r="43" spans="1:57" ht="18.75">
      <c r="A43" s="40">
        <v>36</v>
      </c>
      <c r="B43" s="41" t="s">
        <v>244</v>
      </c>
      <c r="C43" s="41" t="s">
        <v>248</v>
      </c>
      <c r="D43" s="42">
        <v>45554</v>
      </c>
      <c r="E43" s="46">
        <v>154175</v>
      </c>
      <c r="F43" s="46"/>
      <c r="G43" s="44">
        <v>550000</v>
      </c>
      <c r="H43" s="45">
        <f t="shared" si="0"/>
        <v>0.2803181818181818</v>
      </c>
      <c r="I43" s="46">
        <v>134375</v>
      </c>
      <c r="J43" s="46"/>
      <c r="K43" s="47">
        <v>550000</v>
      </c>
      <c r="L43" s="45">
        <v>0.24</v>
      </c>
      <c r="M43" s="43"/>
      <c r="N43" s="43"/>
      <c r="O43" s="48"/>
      <c r="P43" s="49" t="e">
        <f t="shared" si="1"/>
        <v>#DIV/0!</v>
      </c>
      <c r="Q43" s="43"/>
      <c r="R43" s="43"/>
      <c r="S43" s="48"/>
      <c r="T43" s="49" t="e">
        <f t="shared" si="2"/>
        <v>#DIV/0!</v>
      </c>
      <c r="U43" s="43"/>
      <c r="V43" s="43"/>
      <c r="W43" s="48"/>
      <c r="X43" s="49" t="e">
        <f>U43/W43</f>
        <v>#DIV/0!</v>
      </c>
      <c r="Y43" s="43"/>
      <c r="Z43" s="43"/>
      <c r="AA43" s="47"/>
      <c r="AB43" s="45" t="e">
        <f t="shared" si="4"/>
        <v>#DIV/0!</v>
      </c>
      <c r="AC43" s="46"/>
      <c r="AD43" s="46"/>
      <c r="AE43" s="47"/>
      <c r="AF43" s="45" t="e">
        <f t="shared" si="5"/>
        <v>#DIV/0!</v>
      </c>
      <c r="AG43" s="46"/>
      <c r="AH43" s="46"/>
      <c r="AI43" s="47"/>
      <c r="AJ43" s="45" t="e">
        <f t="shared" si="6"/>
        <v>#DIV/0!</v>
      </c>
      <c r="AK43" s="46"/>
      <c r="AL43" s="46"/>
      <c r="AM43" s="47"/>
      <c r="AN43" s="45" t="e">
        <f t="shared" si="7"/>
        <v>#DIV/0!</v>
      </c>
      <c r="AO43" s="46"/>
      <c r="AP43" s="46"/>
      <c r="AQ43" s="47"/>
      <c r="AR43" s="45" t="e">
        <f t="shared" si="8"/>
        <v>#DIV/0!</v>
      </c>
      <c r="AS43" s="46"/>
      <c r="AT43" s="46"/>
      <c r="AU43" s="47"/>
      <c r="AV43" s="45" t="e">
        <f t="shared" si="9"/>
        <v>#DIV/0!</v>
      </c>
      <c r="AW43" s="46"/>
      <c r="AX43" s="46"/>
      <c r="AY43" s="47"/>
      <c r="AZ43" s="45" t="e">
        <f t="shared" si="10"/>
        <v>#DIV/0!</v>
      </c>
      <c r="BA43" s="46">
        <f t="shared" si="11"/>
        <v>288550</v>
      </c>
      <c r="BB43" s="46"/>
      <c r="BC43" s="47">
        <f t="shared" si="12"/>
        <v>1100000</v>
      </c>
      <c r="BD43" s="45">
        <f t="shared" si="13"/>
        <v>0.26231818181818184</v>
      </c>
      <c r="BE43" s="50">
        <f t="shared" si="14"/>
        <v>144275</v>
      </c>
    </row>
    <row r="44" spans="1:57" ht="18.75">
      <c r="A44" s="40">
        <v>37</v>
      </c>
      <c r="B44" s="41" t="s">
        <v>245</v>
      </c>
      <c r="C44" s="41" t="s">
        <v>249</v>
      </c>
      <c r="D44" s="42">
        <v>45189</v>
      </c>
      <c r="E44" s="46">
        <v>685330</v>
      </c>
      <c r="F44" s="46"/>
      <c r="G44" s="44">
        <v>550000</v>
      </c>
      <c r="H44" s="45">
        <f t="shared" si="0"/>
        <v>1.2460545454545455</v>
      </c>
      <c r="I44" s="46">
        <v>238955</v>
      </c>
      <c r="J44" s="46"/>
      <c r="K44" s="47">
        <v>550000</v>
      </c>
      <c r="L44" s="45">
        <v>0.43</v>
      </c>
      <c r="M44" s="43"/>
      <c r="N44" s="43"/>
      <c r="O44" s="48"/>
      <c r="P44" s="49" t="e">
        <f t="shared" si="1"/>
        <v>#DIV/0!</v>
      </c>
      <c r="Q44" s="43"/>
      <c r="R44" s="43"/>
      <c r="S44" s="48"/>
      <c r="T44" s="49" t="e">
        <f t="shared" si="2"/>
        <v>#DIV/0!</v>
      </c>
      <c r="U44" s="43"/>
      <c r="V44" s="43"/>
      <c r="W44" s="48"/>
      <c r="X44" s="49" t="e">
        <f t="shared" si="3"/>
        <v>#DIV/0!</v>
      </c>
      <c r="Y44" s="43"/>
      <c r="Z44" s="43"/>
      <c r="AA44" s="47"/>
      <c r="AB44" s="45" t="e">
        <f t="shared" si="4"/>
        <v>#DIV/0!</v>
      </c>
      <c r="AC44" s="46"/>
      <c r="AD44" s="46"/>
      <c r="AE44" s="47"/>
      <c r="AF44" s="45" t="e">
        <f t="shared" si="5"/>
        <v>#DIV/0!</v>
      </c>
      <c r="AG44" s="46"/>
      <c r="AH44" s="46"/>
      <c r="AI44" s="47"/>
      <c r="AJ44" s="45" t="e">
        <f t="shared" si="6"/>
        <v>#DIV/0!</v>
      </c>
      <c r="AK44" s="46"/>
      <c r="AL44" s="46"/>
      <c r="AM44" s="47"/>
      <c r="AN44" s="45" t="e">
        <f t="shared" si="7"/>
        <v>#DIV/0!</v>
      </c>
      <c r="AO44" s="46"/>
      <c r="AP44" s="46"/>
      <c r="AQ44" s="47"/>
      <c r="AR44" s="45" t="e">
        <f t="shared" si="8"/>
        <v>#DIV/0!</v>
      </c>
      <c r="AS44" s="46"/>
      <c r="AT44" s="46"/>
      <c r="AU44" s="47"/>
      <c r="AV44" s="45" t="e">
        <f t="shared" si="9"/>
        <v>#DIV/0!</v>
      </c>
      <c r="AW44" s="46"/>
      <c r="AX44" s="46"/>
      <c r="AY44" s="47"/>
      <c r="AZ44" s="45" t="e">
        <f t="shared" si="10"/>
        <v>#DIV/0!</v>
      </c>
      <c r="BA44" s="46">
        <f t="shared" si="11"/>
        <v>924285</v>
      </c>
      <c r="BB44" s="46"/>
      <c r="BC44" s="47">
        <f t="shared" si="12"/>
        <v>1100000</v>
      </c>
      <c r="BD44" s="45">
        <f t="shared" si="13"/>
        <v>0.8402590909090909</v>
      </c>
      <c r="BE44" s="50">
        <f t="shared" si="14"/>
        <v>462142.5</v>
      </c>
    </row>
    <row r="45" spans="1:57" ht="18.75">
      <c r="A45" s="40">
        <v>38</v>
      </c>
      <c r="B45" s="41" t="s">
        <v>246</v>
      </c>
      <c r="C45" s="41" t="s">
        <v>250</v>
      </c>
      <c r="D45" s="42">
        <v>45506</v>
      </c>
      <c r="E45" s="46">
        <v>133470</v>
      </c>
      <c r="F45" s="46"/>
      <c r="G45" s="44">
        <v>550000</v>
      </c>
      <c r="H45" s="45">
        <f t="shared" si="0"/>
        <v>0.24267272727272726</v>
      </c>
      <c r="I45" s="46">
        <v>36085</v>
      </c>
      <c r="J45" s="46"/>
      <c r="K45" s="47">
        <v>550000</v>
      </c>
      <c r="L45" s="45">
        <v>7.0000000000000007E-2</v>
      </c>
      <c r="M45" s="43"/>
      <c r="N45" s="43"/>
      <c r="O45" s="48"/>
      <c r="P45" s="49" t="e">
        <f t="shared" si="1"/>
        <v>#DIV/0!</v>
      </c>
      <c r="Q45" s="43"/>
      <c r="R45" s="43"/>
      <c r="S45" s="48"/>
      <c r="T45" s="49" t="e">
        <f t="shared" si="2"/>
        <v>#DIV/0!</v>
      </c>
      <c r="U45" s="43"/>
      <c r="V45" s="43"/>
      <c r="W45" s="48"/>
      <c r="X45" s="49" t="e">
        <f t="shared" si="3"/>
        <v>#DIV/0!</v>
      </c>
      <c r="Y45" s="43"/>
      <c r="Z45" s="43"/>
      <c r="AA45" s="47"/>
      <c r="AB45" s="45" t="e">
        <f t="shared" si="4"/>
        <v>#DIV/0!</v>
      </c>
      <c r="AC45" s="46"/>
      <c r="AD45" s="46"/>
      <c r="AE45" s="47"/>
      <c r="AF45" s="45" t="e">
        <f t="shared" si="5"/>
        <v>#DIV/0!</v>
      </c>
      <c r="AG45" s="46"/>
      <c r="AH45" s="46"/>
      <c r="AI45" s="47"/>
      <c r="AJ45" s="45" t="e">
        <f t="shared" si="6"/>
        <v>#DIV/0!</v>
      </c>
      <c r="AK45" s="46"/>
      <c r="AL45" s="46"/>
      <c r="AM45" s="47"/>
      <c r="AN45" s="45" t="e">
        <f t="shared" si="7"/>
        <v>#DIV/0!</v>
      </c>
      <c r="AO45" s="46"/>
      <c r="AP45" s="46"/>
      <c r="AQ45" s="47"/>
      <c r="AR45" s="45" t="e">
        <f t="shared" si="8"/>
        <v>#DIV/0!</v>
      </c>
      <c r="AS45" s="46"/>
      <c r="AT45" s="46"/>
      <c r="AU45" s="47"/>
      <c r="AV45" s="45" t="e">
        <f t="shared" si="9"/>
        <v>#DIV/0!</v>
      </c>
      <c r="AW45" s="46"/>
      <c r="AX45" s="46"/>
      <c r="AY45" s="47"/>
      <c r="AZ45" s="45" t="e">
        <f t="shared" si="10"/>
        <v>#DIV/0!</v>
      </c>
      <c r="BA45" s="46">
        <f t="shared" si="11"/>
        <v>169555</v>
      </c>
      <c r="BB45" s="46"/>
      <c r="BC45" s="47">
        <f t="shared" si="12"/>
        <v>1100000</v>
      </c>
      <c r="BD45" s="45">
        <f t="shared" si="13"/>
        <v>0.15414090909090908</v>
      </c>
      <c r="BE45" s="50">
        <f t="shared" si="14"/>
        <v>84777.5</v>
      </c>
    </row>
    <row r="46" spans="1:57" ht="18.75">
      <c r="A46" s="40">
        <v>39</v>
      </c>
      <c r="B46" s="41" t="s">
        <v>247</v>
      </c>
      <c r="C46" s="41" t="s">
        <v>282</v>
      </c>
      <c r="D46" s="42" t="s">
        <v>251</v>
      </c>
      <c r="E46" s="46">
        <v>1130730</v>
      </c>
      <c r="F46" s="46"/>
      <c r="G46" s="44">
        <v>1800000</v>
      </c>
      <c r="H46" s="45">
        <f t="shared" si="0"/>
        <v>0.62818333333333332</v>
      </c>
      <c r="I46" s="46">
        <v>1572380</v>
      </c>
      <c r="J46" s="46"/>
      <c r="K46" s="47">
        <v>1500000</v>
      </c>
      <c r="L46" s="45">
        <v>1.05</v>
      </c>
      <c r="M46" s="43"/>
      <c r="N46" s="43"/>
      <c r="O46" s="48"/>
      <c r="P46" s="49" t="e">
        <f t="shared" si="1"/>
        <v>#DIV/0!</v>
      </c>
      <c r="Q46" s="43"/>
      <c r="R46" s="43"/>
      <c r="S46" s="48"/>
      <c r="T46" s="49" t="e">
        <f t="shared" si="2"/>
        <v>#DIV/0!</v>
      </c>
      <c r="U46" s="43"/>
      <c r="V46" s="43"/>
      <c r="W46" s="48"/>
      <c r="X46" s="49" t="e">
        <f t="shared" si="3"/>
        <v>#DIV/0!</v>
      </c>
      <c r="Y46" s="43"/>
      <c r="Z46" s="43"/>
      <c r="AA46" s="47"/>
      <c r="AB46" s="45" t="e">
        <f t="shared" si="4"/>
        <v>#DIV/0!</v>
      </c>
      <c r="AC46" s="46"/>
      <c r="AD46" s="46"/>
      <c r="AE46" s="47"/>
      <c r="AF46" s="45" t="e">
        <f t="shared" si="5"/>
        <v>#DIV/0!</v>
      </c>
      <c r="AG46" s="46"/>
      <c r="AH46" s="46"/>
      <c r="AI46" s="47"/>
      <c r="AJ46" s="45" t="e">
        <f t="shared" si="6"/>
        <v>#DIV/0!</v>
      </c>
      <c r="AK46" s="46"/>
      <c r="AL46" s="46"/>
      <c r="AM46" s="47"/>
      <c r="AN46" s="45" t="e">
        <f t="shared" si="7"/>
        <v>#DIV/0!</v>
      </c>
      <c r="AO46" s="46"/>
      <c r="AP46" s="46"/>
      <c r="AQ46" s="47"/>
      <c r="AR46" s="45" t="e">
        <f t="shared" si="8"/>
        <v>#DIV/0!</v>
      </c>
      <c r="AS46" s="46"/>
      <c r="AT46" s="46"/>
      <c r="AU46" s="47"/>
      <c r="AV46" s="45" t="e">
        <f t="shared" si="9"/>
        <v>#DIV/0!</v>
      </c>
      <c r="AW46" s="46"/>
      <c r="AX46" s="46"/>
      <c r="AY46" s="47"/>
      <c r="AZ46" s="45" t="e">
        <f t="shared" si="10"/>
        <v>#DIV/0!</v>
      </c>
      <c r="BA46" s="46">
        <f t="shared" si="11"/>
        <v>2703110</v>
      </c>
      <c r="BB46" s="46"/>
      <c r="BC46" s="47">
        <f t="shared" si="12"/>
        <v>3300000</v>
      </c>
      <c r="BD46" s="45">
        <f t="shared" si="13"/>
        <v>0.81912424242424242</v>
      </c>
      <c r="BE46" s="50">
        <f t="shared" si="14"/>
        <v>1351555</v>
      </c>
    </row>
    <row r="47" spans="1:57" ht="18.75">
      <c r="A47" s="40">
        <v>40</v>
      </c>
      <c r="B47" s="41" t="s">
        <v>252</v>
      </c>
      <c r="C47" s="41" t="s">
        <v>253</v>
      </c>
      <c r="D47" s="42">
        <v>45307</v>
      </c>
      <c r="E47" s="46">
        <v>189665</v>
      </c>
      <c r="F47" s="46"/>
      <c r="G47" s="44">
        <v>550000</v>
      </c>
      <c r="H47" s="45">
        <f t="shared" si="0"/>
        <v>0.34484545454545457</v>
      </c>
      <c r="I47" s="46">
        <v>234450</v>
      </c>
      <c r="J47" s="46"/>
      <c r="K47" s="47">
        <v>550000</v>
      </c>
      <c r="L47" s="45">
        <v>0.43</v>
      </c>
      <c r="M47" s="43"/>
      <c r="N47" s="43"/>
      <c r="O47" s="48"/>
      <c r="P47" s="49" t="e">
        <f t="shared" si="1"/>
        <v>#DIV/0!</v>
      </c>
      <c r="Q47" s="43"/>
      <c r="R47" s="43"/>
      <c r="S47" s="48"/>
      <c r="T47" s="49" t="e">
        <f t="shared" si="2"/>
        <v>#DIV/0!</v>
      </c>
      <c r="U47" s="43"/>
      <c r="V47" s="43"/>
      <c r="W47" s="48"/>
      <c r="X47" s="49" t="e">
        <f t="shared" si="3"/>
        <v>#DIV/0!</v>
      </c>
      <c r="Y47" s="43"/>
      <c r="Z47" s="43"/>
      <c r="AA47" s="47"/>
      <c r="AB47" s="45" t="e">
        <f t="shared" si="4"/>
        <v>#DIV/0!</v>
      </c>
      <c r="AC47" s="46"/>
      <c r="AD47" s="46"/>
      <c r="AE47" s="47"/>
      <c r="AF47" s="45" t="e">
        <f t="shared" si="5"/>
        <v>#DIV/0!</v>
      </c>
      <c r="AG47" s="46"/>
      <c r="AH47" s="46"/>
      <c r="AI47" s="47"/>
      <c r="AJ47" s="45" t="e">
        <f t="shared" si="6"/>
        <v>#DIV/0!</v>
      </c>
      <c r="AK47" s="46"/>
      <c r="AL47" s="46"/>
      <c r="AM47" s="47"/>
      <c r="AN47" s="45" t="e">
        <f t="shared" si="7"/>
        <v>#DIV/0!</v>
      </c>
      <c r="AO47" s="46"/>
      <c r="AP47" s="46"/>
      <c r="AQ47" s="47"/>
      <c r="AR47" s="45" t="e">
        <f t="shared" si="8"/>
        <v>#DIV/0!</v>
      </c>
      <c r="AS47" s="46"/>
      <c r="AT47" s="46"/>
      <c r="AU47" s="47"/>
      <c r="AV47" s="45" t="e">
        <f t="shared" si="9"/>
        <v>#DIV/0!</v>
      </c>
      <c r="AW47" s="46"/>
      <c r="AX47" s="46"/>
      <c r="AY47" s="47"/>
      <c r="AZ47" s="45" t="e">
        <f t="shared" si="10"/>
        <v>#DIV/0!</v>
      </c>
      <c r="BA47" s="46">
        <f t="shared" si="11"/>
        <v>424115</v>
      </c>
      <c r="BB47" s="46"/>
      <c r="BC47" s="47">
        <f t="shared" si="12"/>
        <v>1100000</v>
      </c>
      <c r="BD47" s="45">
        <f t="shared" si="13"/>
        <v>0.38555909090909091</v>
      </c>
      <c r="BE47" s="50">
        <f t="shared" si="14"/>
        <v>212057.5</v>
      </c>
    </row>
    <row r="48" spans="1:57" ht="18.75">
      <c r="A48" s="40">
        <v>41</v>
      </c>
      <c r="B48" s="41" t="s">
        <v>254</v>
      </c>
      <c r="C48" s="41" t="s">
        <v>255</v>
      </c>
      <c r="D48" s="42">
        <v>45193</v>
      </c>
      <c r="E48" s="46">
        <v>624300</v>
      </c>
      <c r="F48" s="46"/>
      <c r="G48" s="44">
        <v>2100000</v>
      </c>
      <c r="H48" s="45">
        <f t="shared" si="0"/>
        <v>0.29728571428571426</v>
      </c>
      <c r="I48" s="46">
        <v>695575</v>
      </c>
      <c r="J48" s="46"/>
      <c r="K48" s="47">
        <v>1900000</v>
      </c>
      <c r="L48" s="45">
        <v>0.37</v>
      </c>
      <c r="M48" s="43"/>
      <c r="N48" s="43"/>
      <c r="O48" s="48"/>
      <c r="P48" s="49" t="e">
        <f t="shared" si="1"/>
        <v>#DIV/0!</v>
      </c>
      <c r="Q48" s="43"/>
      <c r="R48" s="43"/>
      <c r="S48" s="48"/>
      <c r="T48" s="49" t="e">
        <f t="shared" si="2"/>
        <v>#DIV/0!</v>
      </c>
      <c r="U48" s="43"/>
      <c r="V48" s="43"/>
      <c r="W48" s="48"/>
      <c r="X48" s="49" t="e">
        <f t="shared" si="3"/>
        <v>#DIV/0!</v>
      </c>
      <c r="Y48" s="43"/>
      <c r="Z48" s="43"/>
      <c r="AA48" s="47"/>
      <c r="AB48" s="45" t="e">
        <f t="shared" si="4"/>
        <v>#DIV/0!</v>
      </c>
      <c r="AC48" s="46"/>
      <c r="AD48" s="46"/>
      <c r="AE48" s="47"/>
      <c r="AF48" s="45" t="e">
        <f t="shared" si="5"/>
        <v>#DIV/0!</v>
      </c>
      <c r="AG48" s="46"/>
      <c r="AH48" s="46"/>
      <c r="AI48" s="47"/>
      <c r="AJ48" s="45" t="e">
        <f>AG48/AI48</f>
        <v>#DIV/0!</v>
      </c>
      <c r="AK48" s="46"/>
      <c r="AL48" s="46"/>
      <c r="AM48" s="47"/>
      <c r="AN48" s="45" t="e">
        <f t="shared" si="7"/>
        <v>#DIV/0!</v>
      </c>
      <c r="AO48" s="46"/>
      <c r="AP48" s="46"/>
      <c r="AQ48" s="47"/>
      <c r="AR48" s="45" t="e">
        <f t="shared" si="8"/>
        <v>#DIV/0!</v>
      </c>
      <c r="AS48" s="46"/>
      <c r="AT48" s="46"/>
      <c r="AU48" s="47"/>
      <c r="AV48" s="45" t="e">
        <f t="shared" si="9"/>
        <v>#DIV/0!</v>
      </c>
      <c r="AW48" s="46"/>
      <c r="AX48" s="46"/>
      <c r="AY48" s="47"/>
      <c r="AZ48" s="45" t="e">
        <f t="shared" si="10"/>
        <v>#DIV/0!</v>
      </c>
      <c r="BA48" s="46">
        <f t="shared" si="11"/>
        <v>1319875</v>
      </c>
      <c r="BB48" s="46"/>
      <c r="BC48" s="47">
        <f t="shared" si="12"/>
        <v>4000000</v>
      </c>
      <c r="BD48" s="45">
        <f t="shared" si="13"/>
        <v>0.32996874999999998</v>
      </c>
      <c r="BE48" s="50">
        <f t="shared" si="14"/>
        <v>659937.5</v>
      </c>
    </row>
    <row r="49" spans="1:57" ht="24.95" customHeight="1">
      <c r="A49" s="40"/>
      <c r="B49" s="57" t="s">
        <v>28</v>
      </c>
      <c r="C49" s="58"/>
      <c r="D49" s="59"/>
      <c r="E49" s="60">
        <f>SUM(E8:E48)</f>
        <v>23480100</v>
      </c>
      <c r="F49" s="60"/>
      <c r="G49" s="95">
        <f>SUM(G8:G48)</f>
        <v>30400000</v>
      </c>
      <c r="H49" s="62">
        <f t="shared" si="0"/>
        <v>0.77237171052631581</v>
      </c>
      <c r="I49" s="60">
        <f>SUM(I8:I48)</f>
        <v>19540030</v>
      </c>
      <c r="J49" s="60"/>
      <c r="K49" s="61">
        <f>SUM(K8:K48)</f>
        <v>28450000</v>
      </c>
      <c r="L49" s="62">
        <f>I49/K49</f>
        <v>0.68682003514938483</v>
      </c>
      <c r="M49" s="60">
        <f>SUM(M8:M48)</f>
        <v>0</v>
      </c>
      <c r="N49" s="60"/>
      <c r="O49" s="60">
        <f>SUM(O8:O48)</f>
        <v>0</v>
      </c>
      <c r="P49" s="62" t="e">
        <f>M49/O49</f>
        <v>#DIV/0!</v>
      </c>
      <c r="Q49" s="60">
        <f>SUM(Q8:Q48)</f>
        <v>0</v>
      </c>
      <c r="R49" s="60"/>
      <c r="S49" s="60">
        <f>SUM(S8:S48)</f>
        <v>0</v>
      </c>
      <c r="T49" s="62" t="e">
        <f>Q49/S49</f>
        <v>#DIV/0!</v>
      </c>
      <c r="U49" s="60">
        <f>SUM(U8:U48)</f>
        <v>0</v>
      </c>
      <c r="V49" s="60"/>
      <c r="W49" s="60">
        <f>SUM(W8:W48)</f>
        <v>0</v>
      </c>
      <c r="X49" s="62" t="e">
        <f>U49/W49</f>
        <v>#DIV/0!</v>
      </c>
      <c r="Y49" s="60">
        <f>SUM(Y8:Y48)</f>
        <v>0</v>
      </c>
      <c r="Z49" s="60"/>
      <c r="AA49" s="60">
        <f>SUM(AA8:AA48)</f>
        <v>0</v>
      </c>
      <c r="AB49" s="62" t="e">
        <f>Y49/AA49</f>
        <v>#DIV/0!</v>
      </c>
      <c r="AC49" s="60">
        <f>SUM(AC8:AC48)</f>
        <v>0</v>
      </c>
      <c r="AD49" s="60"/>
      <c r="AE49" s="60">
        <f>SUM(AE8:AE48)</f>
        <v>0</v>
      </c>
      <c r="AF49" s="62" t="e">
        <f>AC49/AE49</f>
        <v>#DIV/0!</v>
      </c>
      <c r="AG49" s="60">
        <f>SUM(AG8:AG48)</f>
        <v>0</v>
      </c>
      <c r="AH49" s="60"/>
      <c r="AI49" s="60">
        <f>SUM(AI8:AI48)</f>
        <v>0</v>
      </c>
      <c r="AJ49" s="62" t="e">
        <f>AG49/AI49</f>
        <v>#DIV/0!</v>
      </c>
      <c r="AK49" s="60">
        <f>SUM(AK8:AK48)</f>
        <v>0</v>
      </c>
      <c r="AL49" s="60"/>
      <c r="AM49" s="60">
        <f>SUM(AM8:AM48)</f>
        <v>0</v>
      </c>
      <c r="AN49" s="62" t="e">
        <f>AK49/AM49</f>
        <v>#DIV/0!</v>
      </c>
      <c r="AO49" s="60">
        <f>SUM(AO8:AO48)</f>
        <v>0</v>
      </c>
      <c r="AP49" s="60"/>
      <c r="AQ49" s="60">
        <f>SUM(AQ8:AQ48)</f>
        <v>0</v>
      </c>
      <c r="AR49" s="62" t="e">
        <f>AO49/AQ49</f>
        <v>#DIV/0!</v>
      </c>
      <c r="AS49" s="60">
        <f>SUM(AS8:AS48)</f>
        <v>0</v>
      </c>
      <c r="AT49" s="60"/>
      <c r="AU49" s="60">
        <f>SUM(AU8:AU48)</f>
        <v>0</v>
      </c>
      <c r="AV49" s="62" t="e">
        <f>AS49/AU49</f>
        <v>#DIV/0!</v>
      </c>
      <c r="AW49" s="60">
        <f>SUM(AW8:AW48)</f>
        <v>0</v>
      </c>
      <c r="AX49" s="60"/>
      <c r="AY49" s="60">
        <f>SUM(AY8:AY48)</f>
        <v>0</v>
      </c>
      <c r="AZ49" s="62" t="e">
        <f>AW49/AY49</f>
        <v>#DIV/0!</v>
      </c>
      <c r="BA49" s="60">
        <f>E49+I49</f>
        <v>43020130</v>
      </c>
      <c r="BB49" s="60"/>
      <c r="BC49" s="61">
        <f>G49+K49</f>
        <v>58850000</v>
      </c>
      <c r="BD49" s="62">
        <f>BA49/BC49</f>
        <v>0.73101325403568396</v>
      </c>
      <c r="BE49" s="60">
        <f>BA49/2</f>
        <v>21510065</v>
      </c>
    </row>
    <row r="51" spans="1:57">
      <c r="E51" s="81"/>
      <c r="F51" s="81"/>
      <c r="G51" s="81"/>
    </row>
    <row r="52" spans="1:57" ht="20.100000000000001" customHeight="1">
      <c r="B52" s="63" t="s">
        <v>29</v>
      </c>
      <c r="D52" s="256" t="s">
        <v>30</v>
      </c>
      <c r="E52" s="256"/>
      <c r="F52" s="82"/>
      <c r="BC52" s="256" t="s">
        <v>30</v>
      </c>
      <c r="BD52" s="256"/>
    </row>
    <row r="53" spans="1:57">
      <c r="B53" s="63"/>
      <c r="D53" s="66"/>
      <c r="E53" s="67"/>
      <c r="F53" s="67"/>
      <c r="BC53" s="68"/>
      <c r="BD53" s="69"/>
    </row>
    <row r="54" spans="1:57" ht="20.100000000000001" customHeight="1">
      <c r="B54" s="70" t="s">
        <v>103</v>
      </c>
      <c r="D54" s="76" t="s">
        <v>31</v>
      </c>
      <c r="E54" s="72"/>
      <c r="F54" s="72"/>
      <c r="BC54" s="250" t="s">
        <v>32</v>
      </c>
      <c r="BD54" s="250"/>
      <c r="BE54" s="250"/>
    </row>
    <row r="55" spans="1:57" ht="20.100000000000001" customHeight="1">
      <c r="B55" s="73" t="s">
        <v>101</v>
      </c>
      <c r="D55" s="75" t="s">
        <v>33</v>
      </c>
      <c r="E55" s="75"/>
      <c r="F55" s="82"/>
      <c r="BC55" s="255" t="s">
        <v>34</v>
      </c>
      <c r="BD55" s="255"/>
      <c r="BE55" s="255"/>
    </row>
  </sheetData>
  <mergeCells count="23">
    <mergeCell ref="BA2:BC2"/>
    <mergeCell ref="B4:C4"/>
    <mergeCell ref="B5:B7"/>
    <mergeCell ref="C5:C7"/>
    <mergeCell ref="D5:D7"/>
    <mergeCell ref="E5:H6"/>
    <mergeCell ref="I5:L6"/>
    <mergeCell ref="M5:P6"/>
    <mergeCell ref="Q5:T6"/>
    <mergeCell ref="D52:E52"/>
    <mergeCell ref="BC52:BD52"/>
    <mergeCell ref="U5:X6"/>
    <mergeCell ref="Y5:AB6"/>
    <mergeCell ref="AC5:AF6"/>
    <mergeCell ref="AG5:AJ6"/>
    <mergeCell ref="AK5:AN6"/>
    <mergeCell ref="AO5:AR6"/>
    <mergeCell ref="BC54:BE54"/>
    <mergeCell ref="BC55:BE55"/>
    <mergeCell ref="AS5:AV6"/>
    <mergeCell ref="AW5:AZ6"/>
    <mergeCell ref="BA5:BD6"/>
    <mergeCell ref="BE5:BE7"/>
  </mergeCells>
  <pageMargins left="0.49" right="0.15748031496062992" top="0.38" bottom="0.22" header="0.77" footer="0.41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7"/>
  </sheetPr>
  <dimension ref="A1:BM55"/>
  <sheetViews>
    <sheetView view="pageBreakPreview" zoomScale="55" zoomScaleNormal="70" zoomScaleSheetLayoutView="55" workbookViewId="0">
      <selection activeCell="C32" sqref="C32"/>
    </sheetView>
  </sheetViews>
  <sheetFormatPr defaultColWidth="46.85546875" defaultRowHeight="16.5"/>
  <cols>
    <col min="1" max="1" width="4.85546875" style="74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2.28515625" style="52" hidden="1" customWidth="1"/>
    <col min="11" max="11" width="22.28515625" style="64" hidden="1" customWidth="1"/>
    <col min="12" max="12" width="13.5703125" style="52" hidden="1" customWidth="1"/>
    <col min="13" max="14" width="20.7109375" style="52" customWidth="1"/>
    <col min="15" max="15" width="20.7109375" style="64" customWidth="1"/>
    <col min="16" max="16" width="10.7109375" style="52" customWidth="1"/>
    <col min="17" max="18" width="20.7109375" style="52" hidden="1" customWidth="1"/>
    <col min="19" max="19" width="20.7109375" style="64" hidden="1" customWidth="1"/>
    <col min="20" max="20" width="10.7109375" style="52" hidden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3" width="25.7109375" style="52" customWidth="1"/>
    <col min="54" max="54" width="25.7109375" style="52" hidden="1" customWidth="1"/>
    <col min="55" max="55" width="25.7109375" style="64" customWidth="1"/>
    <col min="56" max="56" width="10.7109375" style="52" customWidth="1"/>
    <col min="57" max="57" width="33.2851562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5"/>
      <c r="O1" s="6"/>
      <c r="P1" s="5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5"/>
      <c r="O2" s="6"/>
      <c r="P2" s="5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262" t="s">
        <v>284</v>
      </c>
      <c r="BB2" s="262"/>
      <c r="BC2" s="262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5"/>
      <c r="O3" s="6"/>
      <c r="P3" s="5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9"/>
      <c r="BB3" s="79"/>
      <c r="BC3" s="79"/>
      <c r="BD3" s="79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6"/>
      <c r="O4" s="17"/>
      <c r="P4" s="16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4"/>
      <c r="O5" s="245"/>
      <c r="P5" s="245"/>
      <c r="Q5" s="244" t="s">
        <v>8</v>
      </c>
      <c r="R5" s="244"/>
      <c r="S5" s="245"/>
      <c r="T5" s="245"/>
      <c r="U5" s="244" t="s">
        <v>9</v>
      </c>
      <c r="V5" s="244"/>
      <c r="W5" s="245"/>
      <c r="X5" s="245"/>
      <c r="Y5" s="244" t="s">
        <v>10</v>
      </c>
      <c r="Z5" s="244"/>
      <c r="AA5" s="245"/>
      <c r="AB5" s="245"/>
      <c r="AC5" s="244" t="s">
        <v>11</v>
      </c>
      <c r="AD5" s="244"/>
      <c r="AE5" s="245"/>
      <c r="AF5" s="245"/>
      <c r="AG5" s="244" t="s">
        <v>12</v>
      </c>
      <c r="AH5" s="244"/>
      <c r="AI5" s="245"/>
      <c r="AJ5" s="245"/>
      <c r="AK5" s="244" t="s">
        <v>13</v>
      </c>
      <c r="AL5" s="244"/>
      <c r="AM5" s="245"/>
      <c r="AN5" s="245"/>
      <c r="AO5" s="244" t="s">
        <v>14</v>
      </c>
      <c r="AP5" s="244"/>
      <c r="AQ5" s="245"/>
      <c r="AR5" s="245"/>
      <c r="AS5" s="244" t="s">
        <v>15</v>
      </c>
      <c r="AT5" s="244"/>
      <c r="AU5" s="245"/>
      <c r="AV5" s="245"/>
      <c r="AW5" s="244" t="s">
        <v>16</v>
      </c>
      <c r="AX5" s="244"/>
      <c r="AY5" s="245"/>
      <c r="AZ5" s="245"/>
      <c r="BA5" s="251" t="s">
        <v>17</v>
      </c>
      <c r="BB5" s="251"/>
      <c r="BC5" s="252"/>
      <c r="BD5" s="252"/>
      <c r="BE5" s="253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52"/>
      <c r="BB6" s="252"/>
      <c r="BC6" s="252"/>
      <c r="BD6" s="252"/>
      <c r="BE6" s="254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0" t="s">
        <v>257</v>
      </c>
      <c r="O7" s="31" t="s">
        <v>24</v>
      </c>
      <c r="P7" s="33" t="s">
        <v>25</v>
      </c>
      <c r="Q7" s="30" t="s">
        <v>23</v>
      </c>
      <c r="R7" s="30" t="s">
        <v>257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254"/>
      <c r="BF7" s="37" t="s">
        <v>26</v>
      </c>
      <c r="BG7" s="38" t="s">
        <v>27</v>
      </c>
      <c r="BH7" s="39" t="s">
        <v>24</v>
      </c>
      <c r="BM7" s="24"/>
    </row>
    <row r="8" spans="1:65" ht="18.75">
      <c r="A8" s="40">
        <v>1</v>
      </c>
      <c r="B8" s="41" t="s">
        <v>179</v>
      </c>
      <c r="C8" s="78" t="s">
        <v>180</v>
      </c>
      <c r="D8" s="42">
        <v>45329</v>
      </c>
      <c r="E8" s="43">
        <v>2619805</v>
      </c>
      <c r="F8" s="43">
        <v>2608810</v>
      </c>
      <c r="G8" s="44">
        <v>2000000</v>
      </c>
      <c r="H8" s="45">
        <f t="shared" ref="H8:H49" si="0">E8/G8</f>
        <v>1.3099025</v>
      </c>
      <c r="I8" s="43">
        <v>2254005</v>
      </c>
      <c r="J8" s="115">
        <v>2221010</v>
      </c>
      <c r="K8" s="47">
        <v>2000000</v>
      </c>
      <c r="L8" s="45">
        <v>1.1299999999999999</v>
      </c>
      <c r="M8" s="43"/>
      <c r="N8" s="43"/>
      <c r="O8" s="48"/>
      <c r="P8" s="49" t="e">
        <f>M8/O8</f>
        <v>#DIV/0!</v>
      </c>
      <c r="Q8" s="43"/>
      <c r="R8" s="43"/>
      <c r="S8" s="48"/>
      <c r="T8" s="49" t="e">
        <f>Q8/S8</f>
        <v>#DIV/0!</v>
      </c>
      <c r="U8" s="43"/>
      <c r="V8" s="43"/>
      <c r="W8" s="48"/>
      <c r="X8" s="49" t="e">
        <f>U8/W8</f>
        <v>#DIV/0!</v>
      </c>
      <c r="Y8" s="43"/>
      <c r="Z8" s="43"/>
      <c r="AA8" s="47"/>
      <c r="AB8" s="45" t="e">
        <f>Y8/AA8</f>
        <v>#DIV/0!</v>
      </c>
      <c r="AC8" s="46"/>
      <c r="AD8" s="46"/>
      <c r="AE8" s="47"/>
      <c r="AF8" s="45" t="e">
        <f>AC8/AE8</f>
        <v>#DIV/0!</v>
      </c>
      <c r="AG8" s="46"/>
      <c r="AH8" s="46"/>
      <c r="AI8" s="47"/>
      <c r="AJ8" s="45" t="e">
        <f>AG8/AI8</f>
        <v>#DIV/0!</v>
      </c>
      <c r="AK8" s="46"/>
      <c r="AL8" s="46"/>
      <c r="AM8" s="47"/>
      <c r="AN8" s="45" t="e">
        <f>AK8/AM8</f>
        <v>#DIV/0!</v>
      </c>
      <c r="AO8" s="46"/>
      <c r="AP8" s="46"/>
      <c r="AQ8" s="47"/>
      <c r="AR8" s="45" t="e">
        <f>AO8/AQ8</f>
        <v>#DIV/0!</v>
      </c>
      <c r="AS8" s="46"/>
      <c r="AT8" s="46"/>
      <c r="AU8" s="47"/>
      <c r="AV8" s="45" t="e">
        <f>AS8/AU8</f>
        <v>#DIV/0!</v>
      </c>
      <c r="AW8" s="46"/>
      <c r="AX8" s="46"/>
      <c r="AY8" s="47"/>
      <c r="AZ8" s="45" t="e">
        <f>AW8/AY8</f>
        <v>#DIV/0!</v>
      </c>
      <c r="BA8" s="46">
        <f t="shared" ref="BA8:BA49" si="1">E8+I8</f>
        <v>4873810</v>
      </c>
      <c r="BB8" s="46">
        <f>F8+J8</f>
        <v>4829820</v>
      </c>
      <c r="BC8" s="47">
        <f>G8+K8</f>
        <v>4000000</v>
      </c>
      <c r="BD8" s="45">
        <f t="shared" ref="BD8:BD49" si="2">BA8/BC8</f>
        <v>1.2184524999999999</v>
      </c>
      <c r="BE8" s="50">
        <f>BA8/2</f>
        <v>2436905</v>
      </c>
    </row>
    <row r="9" spans="1:65" ht="18.75">
      <c r="A9" s="40">
        <v>2</v>
      </c>
      <c r="B9" s="41" t="s">
        <v>181</v>
      </c>
      <c r="C9" s="78" t="s">
        <v>182</v>
      </c>
      <c r="D9" s="42">
        <v>44321</v>
      </c>
      <c r="E9" s="46">
        <v>659070</v>
      </c>
      <c r="F9" s="46">
        <v>659070</v>
      </c>
      <c r="G9" s="44">
        <v>850000</v>
      </c>
      <c r="H9" s="45">
        <f t="shared" si="0"/>
        <v>0.77537647058823533</v>
      </c>
      <c r="I9" s="43">
        <v>1171290</v>
      </c>
      <c r="J9" s="115">
        <v>1171290</v>
      </c>
      <c r="K9" s="47">
        <v>850000</v>
      </c>
      <c r="L9" s="45">
        <v>1.38</v>
      </c>
      <c r="M9" s="43"/>
      <c r="N9" s="43"/>
      <c r="O9" s="48"/>
      <c r="P9" s="49" t="e">
        <f t="shared" ref="P9:P48" si="3">M9/O9</f>
        <v>#DIV/0!</v>
      </c>
      <c r="Q9" s="43"/>
      <c r="R9" s="43"/>
      <c r="S9" s="48"/>
      <c r="T9" s="49" t="e">
        <f t="shared" ref="T9:T48" si="4">Q9/S9</f>
        <v>#DIV/0!</v>
      </c>
      <c r="U9" s="43"/>
      <c r="V9" s="43"/>
      <c r="W9" s="48"/>
      <c r="X9" s="49" t="e">
        <f t="shared" ref="X9:X48" si="5">U9/W9</f>
        <v>#DIV/0!</v>
      </c>
      <c r="Y9" s="43"/>
      <c r="Z9" s="43"/>
      <c r="AA9" s="47"/>
      <c r="AB9" s="45" t="e">
        <f t="shared" ref="AB9:AB48" si="6">Y9/AA9</f>
        <v>#DIV/0!</v>
      </c>
      <c r="AC9" s="46"/>
      <c r="AD9" s="46"/>
      <c r="AE9" s="47"/>
      <c r="AF9" s="45" t="e">
        <f t="shared" ref="AF9:AF48" si="7">AC9/AE9</f>
        <v>#DIV/0!</v>
      </c>
      <c r="AG9" s="46"/>
      <c r="AH9" s="46"/>
      <c r="AI9" s="47"/>
      <c r="AJ9" s="45" t="e">
        <f t="shared" ref="AJ9:AJ47" si="8">AG9/AI9</f>
        <v>#DIV/0!</v>
      </c>
      <c r="AK9" s="46"/>
      <c r="AL9" s="46"/>
      <c r="AM9" s="47"/>
      <c r="AN9" s="45" t="e">
        <f t="shared" ref="AN9:AN48" si="9">AK9/AM9</f>
        <v>#DIV/0!</v>
      </c>
      <c r="AO9" s="46"/>
      <c r="AP9" s="46"/>
      <c r="AQ9" s="47"/>
      <c r="AR9" s="45" t="e">
        <f t="shared" ref="AR9:AR48" si="10">AO9/AQ9</f>
        <v>#DIV/0!</v>
      </c>
      <c r="AS9" s="46"/>
      <c r="AT9" s="46"/>
      <c r="AU9" s="47"/>
      <c r="AV9" s="45" t="e">
        <f t="shared" ref="AV9:AV48" si="11">AS9/AU9</f>
        <v>#DIV/0!</v>
      </c>
      <c r="AW9" s="46"/>
      <c r="AX9" s="46"/>
      <c r="AY9" s="47"/>
      <c r="AZ9" s="45" t="e">
        <f t="shared" ref="AZ9:AZ48" si="12">AW9/AY9</f>
        <v>#DIV/0!</v>
      </c>
      <c r="BA9" s="46">
        <f t="shared" si="1"/>
        <v>1830360</v>
      </c>
      <c r="BB9" s="46">
        <f t="shared" ref="BB9:BB48" si="13">F9+J9</f>
        <v>1830360</v>
      </c>
      <c r="BC9" s="47">
        <f t="shared" ref="BC9:BC16" si="14">G9+K9</f>
        <v>1700000</v>
      </c>
      <c r="BD9" s="45">
        <f t="shared" si="2"/>
        <v>1.0766823529411764</v>
      </c>
      <c r="BE9" s="50">
        <f t="shared" ref="BE9:BE48" si="15">BA9/2</f>
        <v>915180</v>
      </c>
    </row>
    <row r="10" spans="1:65" ht="18.75">
      <c r="A10" s="40">
        <v>3</v>
      </c>
      <c r="B10" s="41" t="s">
        <v>183</v>
      </c>
      <c r="C10" s="78" t="s">
        <v>184</v>
      </c>
      <c r="D10" s="42">
        <v>45489</v>
      </c>
      <c r="E10" s="46">
        <v>46875</v>
      </c>
      <c r="F10" s="46">
        <v>46875</v>
      </c>
      <c r="G10" s="44">
        <v>550000</v>
      </c>
      <c r="H10" s="45">
        <f t="shared" si="0"/>
        <v>8.5227272727272721E-2</v>
      </c>
      <c r="I10" s="43">
        <v>431885</v>
      </c>
      <c r="J10" s="115">
        <v>431885</v>
      </c>
      <c r="K10" s="47">
        <v>550000</v>
      </c>
      <c r="L10" s="45">
        <v>0.79</v>
      </c>
      <c r="M10" s="43"/>
      <c r="N10" s="43"/>
      <c r="O10" s="48"/>
      <c r="P10" s="49" t="e">
        <f t="shared" si="3"/>
        <v>#DIV/0!</v>
      </c>
      <c r="Q10" s="43"/>
      <c r="R10" s="43"/>
      <c r="S10" s="48"/>
      <c r="T10" s="49" t="e">
        <f t="shared" si="4"/>
        <v>#DIV/0!</v>
      </c>
      <c r="U10" s="43"/>
      <c r="V10" s="43"/>
      <c r="W10" s="48"/>
      <c r="X10" s="49" t="e">
        <f t="shared" si="5"/>
        <v>#DIV/0!</v>
      </c>
      <c r="Y10" s="43"/>
      <c r="Z10" s="43"/>
      <c r="AA10" s="47"/>
      <c r="AB10" s="45" t="e">
        <f t="shared" si="6"/>
        <v>#DIV/0!</v>
      </c>
      <c r="AC10" s="46"/>
      <c r="AD10" s="46"/>
      <c r="AE10" s="47"/>
      <c r="AF10" s="45" t="e">
        <f t="shared" si="7"/>
        <v>#DIV/0!</v>
      </c>
      <c r="AG10" s="46"/>
      <c r="AH10" s="46"/>
      <c r="AI10" s="47"/>
      <c r="AJ10" s="45" t="e">
        <f t="shared" si="8"/>
        <v>#DIV/0!</v>
      </c>
      <c r="AK10" s="46"/>
      <c r="AL10" s="46"/>
      <c r="AM10" s="47"/>
      <c r="AN10" s="45" t="e">
        <f t="shared" si="9"/>
        <v>#DIV/0!</v>
      </c>
      <c r="AO10" s="46"/>
      <c r="AP10" s="46"/>
      <c r="AQ10" s="47"/>
      <c r="AR10" s="45" t="e">
        <f t="shared" si="10"/>
        <v>#DIV/0!</v>
      </c>
      <c r="AS10" s="46"/>
      <c r="AT10" s="46"/>
      <c r="AU10" s="47"/>
      <c r="AV10" s="45" t="e">
        <f t="shared" si="11"/>
        <v>#DIV/0!</v>
      </c>
      <c r="AW10" s="46"/>
      <c r="AX10" s="46"/>
      <c r="AY10" s="47"/>
      <c r="AZ10" s="45" t="e">
        <f t="shared" si="12"/>
        <v>#DIV/0!</v>
      </c>
      <c r="BA10" s="46">
        <f t="shared" si="1"/>
        <v>478760</v>
      </c>
      <c r="BB10" s="46">
        <f t="shared" si="13"/>
        <v>478760</v>
      </c>
      <c r="BC10" s="47">
        <f t="shared" si="14"/>
        <v>1100000</v>
      </c>
      <c r="BD10" s="45">
        <f t="shared" si="2"/>
        <v>0.43523636363636364</v>
      </c>
      <c r="BE10" s="50">
        <f t="shared" si="15"/>
        <v>239380</v>
      </c>
    </row>
    <row r="11" spans="1:65" ht="18.75" customHeight="1">
      <c r="A11" s="40">
        <v>4</v>
      </c>
      <c r="B11" s="41" t="s">
        <v>185</v>
      </c>
      <c r="C11" s="78" t="s">
        <v>186</v>
      </c>
      <c r="D11" s="42">
        <v>45510</v>
      </c>
      <c r="E11" s="46">
        <v>104070</v>
      </c>
      <c r="F11" s="46">
        <v>104070</v>
      </c>
      <c r="G11" s="44">
        <v>550000</v>
      </c>
      <c r="H11" s="45">
        <f t="shared" si="0"/>
        <v>0.18921818181818181</v>
      </c>
      <c r="I11" s="43">
        <v>214360</v>
      </c>
      <c r="J11" s="115">
        <v>214360</v>
      </c>
      <c r="K11" s="47">
        <v>550000</v>
      </c>
      <c r="L11" s="45">
        <v>0.39</v>
      </c>
      <c r="M11" s="43"/>
      <c r="N11" s="43"/>
      <c r="O11" s="48"/>
      <c r="P11" s="49" t="e">
        <f t="shared" si="3"/>
        <v>#DIV/0!</v>
      </c>
      <c r="Q11" s="43"/>
      <c r="R11" s="43"/>
      <c r="S11" s="48"/>
      <c r="T11" s="49" t="e">
        <f t="shared" si="4"/>
        <v>#DIV/0!</v>
      </c>
      <c r="U11" s="43"/>
      <c r="V11" s="43"/>
      <c r="W11" s="48"/>
      <c r="X11" s="49" t="e">
        <f t="shared" si="5"/>
        <v>#DIV/0!</v>
      </c>
      <c r="Y11" s="43"/>
      <c r="Z11" s="43"/>
      <c r="AA11" s="47"/>
      <c r="AB11" s="45" t="e">
        <f t="shared" si="6"/>
        <v>#DIV/0!</v>
      </c>
      <c r="AC11" s="46"/>
      <c r="AD11" s="46"/>
      <c r="AE11" s="47"/>
      <c r="AF11" s="45" t="e">
        <f t="shared" si="7"/>
        <v>#DIV/0!</v>
      </c>
      <c r="AG11" s="46"/>
      <c r="AH11" s="46"/>
      <c r="AI11" s="47"/>
      <c r="AJ11" s="45" t="e">
        <f t="shared" si="8"/>
        <v>#DIV/0!</v>
      </c>
      <c r="AK11" s="46"/>
      <c r="AL11" s="46"/>
      <c r="AM11" s="47"/>
      <c r="AN11" s="45" t="e">
        <f t="shared" si="9"/>
        <v>#DIV/0!</v>
      </c>
      <c r="AO11" s="46"/>
      <c r="AP11" s="46"/>
      <c r="AQ11" s="47"/>
      <c r="AR11" s="45" t="e">
        <f t="shared" si="10"/>
        <v>#DIV/0!</v>
      </c>
      <c r="AS11" s="46"/>
      <c r="AT11" s="46"/>
      <c r="AU11" s="47"/>
      <c r="AV11" s="45" t="e">
        <f t="shared" si="11"/>
        <v>#DIV/0!</v>
      </c>
      <c r="AW11" s="46"/>
      <c r="AX11" s="46"/>
      <c r="AY11" s="47"/>
      <c r="AZ11" s="45" t="e">
        <f t="shared" si="12"/>
        <v>#DIV/0!</v>
      </c>
      <c r="BA11" s="46">
        <f t="shared" si="1"/>
        <v>318430</v>
      </c>
      <c r="BB11" s="46">
        <f t="shared" si="13"/>
        <v>318430</v>
      </c>
      <c r="BC11" s="47">
        <f t="shared" si="14"/>
        <v>1100000</v>
      </c>
      <c r="BD11" s="45">
        <f t="shared" si="2"/>
        <v>0.28948181818181817</v>
      </c>
      <c r="BE11" s="50">
        <f t="shared" si="15"/>
        <v>159215</v>
      </c>
    </row>
    <row r="12" spans="1:65" ht="18.75">
      <c r="A12" s="40">
        <v>5</v>
      </c>
      <c r="B12" s="41" t="s">
        <v>187</v>
      </c>
      <c r="C12" s="78" t="s">
        <v>188</v>
      </c>
      <c r="D12" s="42">
        <v>45428</v>
      </c>
      <c r="E12" s="46">
        <v>663445</v>
      </c>
      <c r="F12" s="46">
        <v>663445</v>
      </c>
      <c r="G12" s="44">
        <v>650000</v>
      </c>
      <c r="H12" s="45">
        <f t="shared" si="0"/>
        <v>1.0206846153846154</v>
      </c>
      <c r="I12" s="43">
        <v>387195</v>
      </c>
      <c r="J12" s="115">
        <v>387915</v>
      </c>
      <c r="K12" s="47">
        <v>650000</v>
      </c>
      <c r="L12" s="45">
        <v>0.6</v>
      </c>
      <c r="M12" s="43"/>
      <c r="N12" s="43"/>
      <c r="O12" s="48"/>
      <c r="P12" s="49" t="e">
        <f t="shared" si="3"/>
        <v>#DIV/0!</v>
      </c>
      <c r="Q12" s="43"/>
      <c r="R12" s="43"/>
      <c r="S12" s="48"/>
      <c r="T12" s="49" t="e">
        <f t="shared" si="4"/>
        <v>#DIV/0!</v>
      </c>
      <c r="U12" s="43"/>
      <c r="V12" s="43"/>
      <c r="W12" s="48"/>
      <c r="X12" s="49" t="e">
        <f t="shared" si="5"/>
        <v>#DIV/0!</v>
      </c>
      <c r="Y12" s="43"/>
      <c r="Z12" s="43"/>
      <c r="AA12" s="47"/>
      <c r="AB12" s="45" t="e">
        <f t="shared" si="6"/>
        <v>#DIV/0!</v>
      </c>
      <c r="AC12" s="46"/>
      <c r="AD12" s="46"/>
      <c r="AE12" s="47"/>
      <c r="AF12" s="45" t="e">
        <f t="shared" si="7"/>
        <v>#DIV/0!</v>
      </c>
      <c r="AG12" s="46"/>
      <c r="AH12" s="46"/>
      <c r="AI12" s="47"/>
      <c r="AJ12" s="45" t="e">
        <f t="shared" si="8"/>
        <v>#DIV/0!</v>
      </c>
      <c r="AK12" s="46"/>
      <c r="AL12" s="46"/>
      <c r="AM12" s="47"/>
      <c r="AN12" s="45" t="e">
        <f t="shared" si="9"/>
        <v>#DIV/0!</v>
      </c>
      <c r="AO12" s="46"/>
      <c r="AP12" s="46"/>
      <c r="AQ12" s="47"/>
      <c r="AR12" s="45" t="e">
        <f t="shared" si="10"/>
        <v>#DIV/0!</v>
      </c>
      <c r="AS12" s="46"/>
      <c r="AT12" s="46"/>
      <c r="AU12" s="47"/>
      <c r="AV12" s="45" t="e">
        <f t="shared" si="11"/>
        <v>#DIV/0!</v>
      </c>
      <c r="AW12" s="46"/>
      <c r="AX12" s="46"/>
      <c r="AY12" s="47"/>
      <c r="AZ12" s="45" t="e">
        <f t="shared" si="12"/>
        <v>#DIV/0!</v>
      </c>
      <c r="BA12" s="46">
        <f t="shared" si="1"/>
        <v>1050640</v>
      </c>
      <c r="BB12" s="46">
        <f t="shared" si="13"/>
        <v>1051360</v>
      </c>
      <c r="BC12" s="47">
        <f t="shared" si="14"/>
        <v>1300000</v>
      </c>
      <c r="BD12" s="45">
        <f t="shared" si="2"/>
        <v>0.80818461538461539</v>
      </c>
      <c r="BE12" s="50">
        <f t="shared" si="15"/>
        <v>525320</v>
      </c>
    </row>
    <row r="13" spans="1:65" ht="18.75">
      <c r="A13" s="40">
        <v>6</v>
      </c>
      <c r="B13" s="41" t="s">
        <v>189</v>
      </c>
      <c r="C13" s="78" t="s">
        <v>272</v>
      </c>
      <c r="D13" s="42" t="s">
        <v>190</v>
      </c>
      <c r="E13" s="46">
        <v>209750</v>
      </c>
      <c r="F13" s="46">
        <v>209750</v>
      </c>
      <c r="G13" s="44">
        <v>650000</v>
      </c>
      <c r="H13" s="45">
        <f t="shared" si="0"/>
        <v>0.32269230769230767</v>
      </c>
      <c r="I13" s="43">
        <v>693375</v>
      </c>
      <c r="J13" s="115">
        <v>693375</v>
      </c>
      <c r="K13" s="47">
        <v>650000</v>
      </c>
      <c r="L13" s="45">
        <v>1.07</v>
      </c>
      <c r="M13" s="43"/>
      <c r="N13" s="43"/>
      <c r="O13" s="48"/>
      <c r="P13" s="49" t="e">
        <f t="shared" si="3"/>
        <v>#DIV/0!</v>
      </c>
      <c r="Q13" s="43"/>
      <c r="R13" s="43"/>
      <c r="S13" s="48"/>
      <c r="T13" s="49" t="e">
        <f t="shared" si="4"/>
        <v>#DIV/0!</v>
      </c>
      <c r="U13" s="43"/>
      <c r="V13" s="43"/>
      <c r="W13" s="48"/>
      <c r="X13" s="49" t="e">
        <f t="shared" si="5"/>
        <v>#DIV/0!</v>
      </c>
      <c r="Y13" s="43"/>
      <c r="Z13" s="43"/>
      <c r="AA13" s="47"/>
      <c r="AB13" s="45" t="e">
        <f t="shared" si="6"/>
        <v>#DIV/0!</v>
      </c>
      <c r="AC13" s="46"/>
      <c r="AD13" s="46"/>
      <c r="AE13" s="47"/>
      <c r="AF13" s="45" t="e">
        <f t="shared" si="7"/>
        <v>#DIV/0!</v>
      </c>
      <c r="AG13" s="46"/>
      <c r="AH13" s="46"/>
      <c r="AI13" s="47"/>
      <c r="AJ13" s="45" t="e">
        <f t="shared" si="8"/>
        <v>#DIV/0!</v>
      </c>
      <c r="AK13" s="46"/>
      <c r="AL13" s="46"/>
      <c r="AM13" s="47"/>
      <c r="AN13" s="45" t="e">
        <f t="shared" si="9"/>
        <v>#DIV/0!</v>
      </c>
      <c r="AO13" s="46"/>
      <c r="AP13" s="46"/>
      <c r="AQ13" s="47"/>
      <c r="AR13" s="45" t="e">
        <f t="shared" si="10"/>
        <v>#DIV/0!</v>
      </c>
      <c r="AS13" s="46"/>
      <c r="AT13" s="46"/>
      <c r="AU13" s="47"/>
      <c r="AV13" s="45" t="e">
        <f t="shared" si="11"/>
        <v>#DIV/0!</v>
      </c>
      <c r="AW13" s="46"/>
      <c r="AX13" s="46"/>
      <c r="AY13" s="47"/>
      <c r="AZ13" s="45" t="e">
        <f t="shared" si="12"/>
        <v>#DIV/0!</v>
      </c>
      <c r="BA13" s="46">
        <f t="shared" si="1"/>
        <v>903125</v>
      </c>
      <c r="BB13" s="46">
        <f t="shared" si="13"/>
        <v>903125</v>
      </c>
      <c r="BC13" s="47">
        <f t="shared" si="14"/>
        <v>1300000</v>
      </c>
      <c r="BD13" s="45">
        <f t="shared" si="2"/>
        <v>0.69471153846153844</v>
      </c>
      <c r="BE13" s="50">
        <f t="shared" si="15"/>
        <v>451562.5</v>
      </c>
    </row>
    <row r="14" spans="1:65" ht="18.75">
      <c r="A14" s="40">
        <v>7</v>
      </c>
      <c r="B14" s="41" t="s">
        <v>191</v>
      </c>
      <c r="C14" s="78" t="s">
        <v>192</v>
      </c>
      <c r="D14" s="42">
        <v>45432</v>
      </c>
      <c r="E14" s="46">
        <v>572975</v>
      </c>
      <c r="F14" s="46">
        <v>572975</v>
      </c>
      <c r="G14" s="44">
        <v>550000</v>
      </c>
      <c r="H14" s="45">
        <f t="shared" si="0"/>
        <v>1.0417727272727273</v>
      </c>
      <c r="I14" s="43">
        <v>283915</v>
      </c>
      <c r="J14" s="115">
        <v>283915</v>
      </c>
      <c r="K14" s="47">
        <v>550000</v>
      </c>
      <c r="L14" s="45">
        <v>0.52</v>
      </c>
      <c r="M14" s="43"/>
      <c r="N14" s="43"/>
      <c r="O14" s="48"/>
      <c r="P14" s="49" t="e">
        <f t="shared" si="3"/>
        <v>#DIV/0!</v>
      </c>
      <c r="Q14" s="43"/>
      <c r="R14" s="43"/>
      <c r="S14" s="48"/>
      <c r="T14" s="49" t="e">
        <f t="shared" si="4"/>
        <v>#DIV/0!</v>
      </c>
      <c r="U14" s="43"/>
      <c r="V14" s="43"/>
      <c r="W14" s="48"/>
      <c r="X14" s="49" t="e">
        <f t="shared" si="5"/>
        <v>#DIV/0!</v>
      </c>
      <c r="Y14" s="43"/>
      <c r="Z14" s="43"/>
      <c r="AA14" s="47"/>
      <c r="AB14" s="45" t="e">
        <f t="shared" si="6"/>
        <v>#DIV/0!</v>
      </c>
      <c r="AC14" s="46"/>
      <c r="AD14" s="46"/>
      <c r="AE14" s="47"/>
      <c r="AF14" s="45" t="e">
        <f t="shared" si="7"/>
        <v>#DIV/0!</v>
      </c>
      <c r="AG14" s="46"/>
      <c r="AH14" s="46"/>
      <c r="AI14" s="47"/>
      <c r="AJ14" s="45" t="e">
        <f t="shared" si="8"/>
        <v>#DIV/0!</v>
      </c>
      <c r="AK14" s="46"/>
      <c r="AL14" s="46"/>
      <c r="AM14" s="47"/>
      <c r="AN14" s="45" t="e">
        <f t="shared" si="9"/>
        <v>#DIV/0!</v>
      </c>
      <c r="AO14" s="46"/>
      <c r="AP14" s="46"/>
      <c r="AQ14" s="47"/>
      <c r="AR14" s="45" t="e">
        <f t="shared" si="10"/>
        <v>#DIV/0!</v>
      </c>
      <c r="AS14" s="46"/>
      <c r="AT14" s="46"/>
      <c r="AU14" s="47"/>
      <c r="AV14" s="45" t="e">
        <f t="shared" si="11"/>
        <v>#DIV/0!</v>
      </c>
      <c r="AW14" s="46"/>
      <c r="AX14" s="46"/>
      <c r="AY14" s="47"/>
      <c r="AZ14" s="45" t="e">
        <f t="shared" si="12"/>
        <v>#DIV/0!</v>
      </c>
      <c r="BA14" s="46">
        <f t="shared" si="1"/>
        <v>856890</v>
      </c>
      <c r="BB14" s="46">
        <f t="shared" si="13"/>
        <v>856890</v>
      </c>
      <c r="BC14" s="47">
        <f t="shared" si="14"/>
        <v>1100000</v>
      </c>
      <c r="BD14" s="45">
        <f t="shared" si="2"/>
        <v>0.77899090909090907</v>
      </c>
      <c r="BE14" s="50">
        <f t="shared" si="15"/>
        <v>428445</v>
      </c>
    </row>
    <row r="15" spans="1:65" ht="18.75">
      <c r="A15" s="40">
        <v>8</v>
      </c>
      <c r="B15" s="41" t="s">
        <v>193</v>
      </c>
      <c r="C15" s="78" t="s">
        <v>194</v>
      </c>
      <c r="D15" s="42">
        <v>45555</v>
      </c>
      <c r="E15" s="46">
        <v>1391500</v>
      </c>
      <c r="F15" s="46">
        <v>1391500</v>
      </c>
      <c r="G15" s="44">
        <v>550000</v>
      </c>
      <c r="H15" s="45">
        <f t="shared" si="0"/>
        <v>2.5299999999999998</v>
      </c>
      <c r="I15" s="43">
        <v>649810</v>
      </c>
      <c r="J15" s="115">
        <v>649810</v>
      </c>
      <c r="K15" s="47">
        <v>850000</v>
      </c>
      <c r="L15" s="45">
        <v>0.76</v>
      </c>
      <c r="M15" s="43"/>
      <c r="N15" s="43"/>
      <c r="O15" s="48"/>
      <c r="P15" s="49" t="e">
        <f t="shared" si="3"/>
        <v>#DIV/0!</v>
      </c>
      <c r="Q15" s="43"/>
      <c r="R15" s="43"/>
      <c r="S15" s="48"/>
      <c r="T15" s="49" t="e">
        <f t="shared" si="4"/>
        <v>#DIV/0!</v>
      </c>
      <c r="U15" s="43"/>
      <c r="V15" s="43"/>
      <c r="W15" s="48"/>
      <c r="X15" s="49" t="e">
        <f t="shared" si="5"/>
        <v>#DIV/0!</v>
      </c>
      <c r="Y15" s="43"/>
      <c r="Z15" s="43"/>
      <c r="AA15" s="47"/>
      <c r="AB15" s="45" t="e">
        <f t="shared" si="6"/>
        <v>#DIV/0!</v>
      </c>
      <c r="AC15" s="46"/>
      <c r="AD15" s="46"/>
      <c r="AE15" s="47"/>
      <c r="AF15" s="45" t="e">
        <f t="shared" si="7"/>
        <v>#DIV/0!</v>
      </c>
      <c r="AG15" s="46"/>
      <c r="AH15" s="46"/>
      <c r="AI15" s="47"/>
      <c r="AJ15" s="45" t="e">
        <f t="shared" si="8"/>
        <v>#DIV/0!</v>
      </c>
      <c r="AK15" s="46"/>
      <c r="AL15" s="46"/>
      <c r="AM15" s="47"/>
      <c r="AN15" s="45" t="e">
        <f t="shared" si="9"/>
        <v>#DIV/0!</v>
      </c>
      <c r="AO15" s="46"/>
      <c r="AP15" s="46"/>
      <c r="AQ15" s="47"/>
      <c r="AR15" s="45" t="e">
        <f t="shared" si="10"/>
        <v>#DIV/0!</v>
      </c>
      <c r="AS15" s="46"/>
      <c r="AT15" s="46"/>
      <c r="AU15" s="47"/>
      <c r="AV15" s="45" t="e">
        <f t="shared" si="11"/>
        <v>#DIV/0!</v>
      </c>
      <c r="AW15" s="46"/>
      <c r="AX15" s="46"/>
      <c r="AY15" s="47"/>
      <c r="AZ15" s="45" t="e">
        <f t="shared" si="12"/>
        <v>#DIV/0!</v>
      </c>
      <c r="BA15" s="46">
        <f t="shared" si="1"/>
        <v>2041310</v>
      </c>
      <c r="BB15" s="46">
        <f t="shared" si="13"/>
        <v>2041310</v>
      </c>
      <c r="BC15" s="47">
        <f t="shared" si="14"/>
        <v>1400000</v>
      </c>
      <c r="BD15" s="45">
        <f t="shared" si="2"/>
        <v>1.4580785714285713</v>
      </c>
      <c r="BE15" s="50">
        <f t="shared" si="15"/>
        <v>1020655</v>
      </c>
    </row>
    <row r="16" spans="1:65" ht="18.75">
      <c r="A16" s="40">
        <v>9</v>
      </c>
      <c r="B16" s="41" t="s">
        <v>195</v>
      </c>
      <c r="C16" s="78" t="s">
        <v>196</v>
      </c>
      <c r="D16" s="42">
        <v>45429</v>
      </c>
      <c r="E16" s="46">
        <v>974695</v>
      </c>
      <c r="F16" s="46">
        <v>974695</v>
      </c>
      <c r="G16" s="44">
        <v>800000</v>
      </c>
      <c r="H16" s="45">
        <f t="shared" si="0"/>
        <v>1.21836875</v>
      </c>
      <c r="I16" s="46">
        <v>637260</v>
      </c>
      <c r="J16" s="116">
        <v>628765</v>
      </c>
      <c r="K16" s="47">
        <v>850000</v>
      </c>
      <c r="L16" s="45">
        <v>0.75</v>
      </c>
      <c r="M16" s="43"/>
      <c r="N16" s="43"/>
      <c r="O16" s="48"/>
      <c r="P16" s="49" t="e">
        <f t="shared" si="3"/>
        <v>#DIV/0!</v>
      </c>
      <c r="Q16" s="43"/>
      <c r="R16" s="43"/>
      <c r="S16" s="48"/>
      <c r="T16" s="49" t="e">
        <f t="shared" si="4"/>
        <v>#DIV/0!</v>
      </c>
      <c r="U16" s="43"/>
      <c r="V16" s="43"/>
      <c r="W16" s="48"/>
      <c r="X16" s="49" t="e">
        <f t="shared" si="5"/>
        <v>#DIV/0!</v>
      </c>
      <c r="Y16" s="43"/>
      <c r="Z16" s="43"/>
      <c r="AA16" s="47"/>
      <c r="AB16" s="45" t="e">
        <f t="shared" si="6"/>
        <v>#DIV/0!</v>
      </c>
      <c r="AC16" s="46"/>
      <c r="AD16" s="46"/>
      <c r="AE16" s="47"/>
      <c r="AF16" s="45" t="e">
        <f t="shared" si="7"/>
        <v>#DIV/0!</v>
      </c>
      <c r="AG16" s="46"/>
      <c r="AH16" s="46"/>
      <c r="AI16" s="47"/>
      <c r="AJ16" s="45" t="e">
        <f t="shared" si="8"/>
        <v>#DIV/0!</v>
      </c>
      <c r="AK16" s="46"/>
      <c r="AL16" s="46"/>
      <c r="AM16" s="47"/>
      <c r="AN16" s="45" t="e">
        <f t="shared" si="9"/>
        <v>#DIV/0!</v>
      </c>
      <c r="AO16" s="46"/>
      <c r="AP16" s="46"/>
      <c r="AQ16" s="47"/>
      <c r="AR16" s="45" t="e">
        <f t="shared" si="10"/>
        <v>#DIV/0!</v>
      </c>
      <c r="AS16" s="46"/>
      <c r="AT16" s="46"/>
      <c r="AU16" s="47"/>
      <c r="AV16" s="45" t="e">
        <f t="shared" si="11"/>
        <v>#DIV/0!</v>
      </c>
      <c r="AW16" s="46"/>
      <c r="AX16" s="46"/>
      <c r="AY16" s="47"/>
      <c r="AZ16" s="45" t="e">
        <f t="shared" si="12"/>
        <v>#DIV/0!</v>
      </c>
      <c r="BA16" s="46">
        <f t="shared" si="1"/>
        <v>1611955</v>
      </c>
      <c r="BB16" s="46">
        <f t="shared" si="13"/>
        <v>1603460</v>
      </c>
      <c r="BC16" s="47">
        <f t="shared" si="14"/>
        <v>1650000</v>
      </c>
      <c r="BD16" s="45">
        <f t="shared" si="2"/>
        <v>0.97694242424242428</v>
      </c>
      <c r="BE16" s="50">
        <f t="shared" si="15"/>
        <v>805977.5</v>
      </c>
    </row>
    <row r="17" spans="1:57" s="93" customFormat="1" ht="18.75">
      <c r="A17" s="97">
        <v>10</v>
      </c>
      <c r="B17" s="41" t="s">
        <v>197</v>
      </c>
      <c r="C17" s="78" t="s">
        <v>198</v>
      </c>
      <c r="D17" s="42">
        <v>45111</v>
      </c>
      <c r="E17" s="43">
        <v>124870</v>
      </c>
      <c r="F17" s="43">
        <v>124870</v>
      </c>
      <c r="G17" s="44">
        <v>550000</v>
      </c>
      <c r="H17" s="49">
        <f t="shared" si="0"/>
        <v>0.22703636363636365</v>
      </c>
      <c r="I17" s="104">
        <v>172455</v>
      </c>
      <c r="J17" s="115">
        <v>172455</v>
      </c>
      <c r="K17" s="103">
        <v>235714</v>
      </c>
      <c r="L17" s="105">
        <v>0.73</v>
      </c>
      <c r="M17" s="43"/>
      <c r="N17" s="43"/>
      <c r="O17" s="48"/>
      <c r="P17" s="49" t="e">
        <f t="shared" si="3"/>
        <v>#DIV/0!</v>
      </c>
      <c r="Q17" s="43"/>
      <c r="R17" s="43"/>
      <c r="S17" s="48"/>
      <c r="T17" s="49" t="e">
        <f t="shared" si="4"/>
        <v>#DIV/0!</v>
      </c>
      <c r="U17" s="43"/>
      <c r="V17" s="43"/>
      <c r="W17" s="48"/>
      <c r="X17" s="49" t="e">
        <f t="shared" si="5"/>
        <v>#DIV/0!</v>
      </c>
      <c r="Y17" s="43"/>
      <c r="Z17" s="43"/>
      <c r="AA17" s="48"/>
      <c r="AB17" s="49" t="e">
        <f t="shared" si="6"/>
        <v>#DIV/0!</v>
      </c>
      <c r="AC17" s="43"/>
      <c r="AD17" s="43"/>
      <c r="AE17" s="48"/>
      <c r="AF17" s="49" t="e">
        <f t="shared" si="7"/>
        <v>#DIV/0!</v>
      </c>
      <c r="AG17" s="43"/>
      <c r="AH17" s="43"/>
      <c r="AI17" s="48"/>
      <c r="AJ17" s="49" t="e">
        <f t="shared" si="8"/>
        <v>#DIV/0!</v>
      </c>
      <c r="AK17" s="43"/>
      <c r="AL17" s="43"/>
      <c r="AM17" s="48"/>
      <c r="AN17" s="49" t="e">
        <f t="shared" si="9"/>
        <v>#DIV/0!</v>
      </c>
      <c r="AO17" s="43"/>
      <c r="AP17" s="43"/>
      <c r="AQ17" s="48"/>
      <c r="AR17" s="49" t="e">
        <f t="shared" si="10"/>
        <v>#DIV/0!</v>
      </c>
      <c r="AS17" s="43"/>
      <c r="AT17" s="43"/>
      <c r="AU17" s="48"/>
      <c r="AV17" s="49" t="e">
        <f t="shared" si="11"/>
        <v>#DIV/0!</v>
      </c>
      <c r="AW17" s="43"/>
      <c r="AX17" s="43"/>
      <c r="AY17" s="48"/>
      <c r="AZ17" s="49" t="e">
        <f t="shared" si="12"/>
        <v>#DIV/0!</v>
      </c>
      <c r="BA17" s="104">
        <f t="shared" si="1"/>
        <v>297325</v>
      </c>
      <c r="BB17" s="46">
        <f t="shared" si="13"/>
        <v>297325</v>
      </c>
      <c r="BC17" s="119">
        <f>G17+K17</f>
        <v>785714</v>
      </c>
      <c r="BD17" s="105">
        <f t="shared" si="2"/>
        <v>0.37841377396864506</v>
      </c>
      <c r="BE17" s="106">
        <f t="shared" si="15"/>
        <v>148662.5</v>
      </c>
    </row>
    <row r="18" spans="1:57" ht="18.75">
      <c r="A18" s="40">
        <v>11</v>
      </c>
      <c r="B18" s="41" t="s">
        <v>199</v>
      </c>
      <c r="C18" s="78" t="s">
        <v>200</v>
      </c>
      <c r="D18" s="42">
        <v>45551</v>
      </c>
      <c r="E18" s="46">
        <v>61990</v>
      </c>
      <c r="F18" s="46">
        <v>61990</v>
      </c>
      <c r="G18" s="44">
        <v>550000</v>
      </c>
      <c r="H18" s="45">
        <f t="shared" si="0"/>
        <v>0.11270909090909091</v>
      </c>
      <c r="I18" s="46">
        <v>134965</v>
      </c>
      <c r="J18" s="116">
        <v>134965</v>
      </c>
      <c r="K18" s="47">
        <v>550000</v>
      </c>
      <c r="L18" s="45">
        <v>0.25</v>
      </c>
      <c r="M18" s="43"/>
      <c r="N18" s="43"/>
      <c r="O18" s="48"/>
      <c r="P18" s="49" t="e">
        <f t="shared" si="3"/>
        <v>#DIV/0!</v>
      </c>
      <c r="Q18" s="43"/>
      <c r="R18" s="43"/>
      <c r="S18" s="48"/>
      <c r="T18" s="49" t="e">
        <f t="shared" si="4"/>
        <v>#DIV/0!</v>
      </c>
      <c r="U18" s="43"/>
      <c r="V18" s="43"/>
      <c r="W18" s="48"/>
      <c r="X18" s="49" t="e">
        <f t="shared" si="5"/>
        <v>#DIV/0!</v>
      </c>
      <c r="Y18" s="43"/>
      <c r="Z18" s="43"/>
      <c r="AA18" s="47"/>
      <c r="AB18" s="45" t="e">
        <f t="shared" si="6"/>
        <v>#DIV/0!</v>
      </c>
      <c r="AC18" s="46"/>
      <c r="AD18" s="46"/>
      <c r="AE18" s="47"/>
      <c r="AF18" s="45" t="e">
        <f t="shared" si="7"/>
        <v>#DIV/0!</v>
      </c>
      <c r="AG18" s="46"/>
      <c r="AH18" s="46"/>
      <c r="AI18" s="47"/>
      <c r="AJ18" s="45" t="e">
        <f t="shared" si="8"/>
        <v>#DIV/0!</v>
      </c>
      <c r="AK18" s="46"/>
      <c r="AL18" s="46"/>
      <c r="AM18" s="47"/>
      <c r="AN18" s="45" t="e">
        <f t="shared" si="9"/>
        <v>#DIV/0!</v>
      </c>
      <c r="AO18" s="46"/>
      <c r="AP18" s="46"/>
      <c r="AQ18" s="47"/>
      <c r="AR18" s="45" t="e">
        <f t="shared" si="10"/>
        <v>#DIV/0!</v>
      </c>
      <c r="AS18" s="46"/>
      <c r="AT18" s="46"/>
      <c r="AU18" s="47"/>
      <c r="AV18" s="45" t="e">
        <f t="shared" si="11"/>
        <v>#DIV/0!</v>
      </c>
      <c r="AW18" s="46"/>
      <c r="AX18" s="46"/>
      <c r="AY18" s="47"/>
      <c r="AZ18" s="45" t="e">
        <f t="shared" si="12"/>
        <v>#DIV/0!</v>
      </c>
      <c r="BA18" s="46">
        <f t="shared" si="1"/>
        <v>196955</v>
      </c>
      <c r="BB18" s="46">
        <f t="shared" si="13"/>
        <v>196955</v>
      </c>
      <c r="BC18" s="47">
        <f t="shared" ref="BC18:BC49" si="16">G18+K18</f>
        <v>1100000</v>
      </c>
      <c r="BD18" s="45">
        <f t="shared" si="2"/>
        <v>0.17904999999999999</v>
      </c>
      <c r="BE18" s="50">
        <f t="shared" si="15"/>
        <v>98477.5</v>
      </c>
    </row>
    <row r="19" spans="1:57" ht="18.75">
      <c r="A19" s="40">
        <v>12</v>
      </c>
      <c r="B19" s="41" t="s">
        <v>201</v>
      </c>
      <c r="C19" s="78" t="s">
        <v>268</v>
      </c>
      <c r="D19" s="42" t="s">
        <v>269</v>
      </c>
      <c r="E19" s="46">
        <v>0</v>
      </c>
      <c r="F19" s="46">
        <v>0</v>
      </c>
      <c r="G19" s="44">
        <v>550000</v>
      </c>
      <c r="H19" s="45">
        <f t="shared" si="0"/>
        <v>0</v>
      </c>
      <c r="I19" s="46">
        <v>50990</v>
      </c>
      <c r="J19" s="116">
        <v>50990</v>
      </c>
      <c r="K19" s="47">
        <v>550000</v>
      </c>
      <c r="L19" s="45">
        <v>0.09</v>
      </c>
      <c r="M19" s="46"/>
      <c r="N19" s="46"/>
      <c r="O19" s="47"/>
      <c r="P19" s="49" t="e">
        <f t="shared" si="3"/>
        <v>#DIV/0!</v>
      </c>
      <c r="Q19" s="46"/>
      <c r="R19" s="46"/>
      <c r="S19" s="47"/>
      <c r="T19" s="49" t="e">
        <f t="shared" si="4"/>
        <v>#DIV/0!</v>
      </c>
      <c r="U19" s="46"/>
      <c r="V19" s="46"/>
      <c r="W19" s="47"/>
      <c r="X19" s="49" t="e">
        <f t="shared" si="5"/>
        <v>#DIV/0!</v>
      </c>
      <c r="Y19" s="46"/>
      <c r="Z19" s="46"/>
      <c r="AA19" s="47"/>
      <c r="AB19" s="45" t="e">
        <f t="shared" si="6"/>
        <v>#DIV/0!</v>
      </c>
      <c r="AC19" s="46"/>
      <c r="AD19" s="46"/>
      <c r="AE19" s="47"/>
      <c r="AF19" s="45" t="e">
        <f t="shared" si="7"/>
        <v>#DIV/0!</v>
      </c>
      <c r="AG19" s="46"/>
      <c r="AH19" s="46"/>
      <c r="AI19" s="47"/>
      <c r="AJ19" s="45" t="e">
        <f t="shared" si="8"/>
        <v>#DIV/0!</v>
      </c>
      <c r="AK19" s="46"/>
      <c r="AL19" s="46"/>
      <c r="AM19" s="47"/>
      <c r="AN19" s="45" t="e">
        <f t="shared" si="9"/>
        <v>#DIV/0!</v>
      </c>
      <c r="AO19" s="46"/>
      <c r="AP19" s="46"/>
      <c r="AQ19" s="47"/>
      <c r="AR19" s="45" t="e">
        <f t="shared" si="10"/>
        <v>#DIV/0!</v>
      </c>
      <c r="AS19" s="46"/>
      <c r="AT19" s="46"/>
      <c r="AU19" s="47"/>
      <c r="AV19" s="45" t="e">
        <f t="shared" si="11"/>
        <v>#DIV/0!</v>
      </c>
      <c r="AW19" s="46"/>
      <c r="AX19" s="46"/>
      <c r="AY19" s="47"/>
      <c r="AZ19" s="45" t="e">
        <f t="shared" si="12"/>
        <v>#DIV/0!</v>
      </c>
      <c r="BA19" s="46">
        <f t="shared" si="1"/>
        <v>50990</v>
      </c>
      <c r="BB19" s="46">
        <f t="shared" si="13"/>
        <v>50990</v>
      </c>
      <c r="BC19" s="47">
        <f t="shared" si="16"/>
        <v>1100000</v>
      </c>
      <c r="BD19" s="45">
        <f t="shared" si="2"/>
        <v>4.6354545454545454E-2</v>
      </c>
      <c r="BE19" s="50">
        <f t="shared" si="15"/>
        <v>25495</v>
      </c>
    </row>
    <row r="20" spans="1:57" ht="18.75">
      <c r="A20" s="40">
        <v>13</v>
      </c>
      <c r="B20" s="41" t="s">
        <v>202</v>
      </c>
      <c r="C20" s="78" t="s">
        <v>203</v>
      </c>
      <c r="D20" s="56">
        <v>45521</v>
      </c>
      <c r="E20" s="46">
        <v>365410</v>
      </c>
      <c r="F20" s="46">
        <v>365410</v>
      </c>
      <c r="G20" s="44">
        <v>550000</v>
      </c>
      <c r="H20" s="45">
        <f t="shared" si="0"/>
        <v>0.66438181818181818</v>
      </c>
      <c r="I20" s="104">
        <v>583935</v>
      </c>
      <c r="J20" s="116">
        <v>583935</v>
      </c>
      <c r="K20" s="103">
        <v>550000</v>
      </c>
      <c r="L20" s="105">
        <f>I20/K20</f>
        <v>1.0617000000000001</v>
      </c>
      <c r="M20" s="43"/>
      <c r="N20" s="43"/>
      <c r="O20" s="48"/>
      <c r="P20" s="49" t="e">
        <f t="shared" si="3"/>
        <v>#DIV/0!</v>
      </c>
      <c r="Q20" s="104"/>
      <c r="R20" s="104"/>
      <c r="S20" s="103"/>
      <c r="T20" s="105" t="e">
        <f t="shared" si="4"/>
        <v>#DIV/0!</v>
      </c>
      <c r="U20" s="104"/>
      <c r="V20" s="104"/>
      <c r="W20" s="103"/>
      <c r="X20" s="105" t="e">
        <f t="shared" si="5"/>
        <v>#DIV/0!</v>
      </c>
      <c r="Y20" s="107"/>
      <c r="Z20" s="107"/>
      <c r="AA20" s="108"/>
      <c r="AB20" s="105" t="e">
        <f t="shared" si="6"/>
        <v>#DIV/0!</v>
      </c>
      <c r="AC20" s="104"/>
      <c r="AD20" s="104"/>
      <c r="AE20" s="103"/>
      <c r="AF20" s="105" t="e">
        <f t="shared" si="7"/>
        <v>#DIV/0!</v>
      </c>
      <c r="AG20" s="104"/>
      <c r="AH20" s="104"/>
      <c r="AI20" s="103"/>
      <c r="AJ20" s="105" t="e">
        <f t="shared" si="8"/>
        <v>#DIV/0!</v>
      </c>
      <c r="AK20" s="104"/>
      <c r="AL20" s="104"/>
      <c r="AM20" s="103"/>
      <c r="AN20" s="105" t="e">
        <f t="shared" si="9"/>
        <v>#DIV/0!</v>
      </c>
      <c r="AO20" s="104"/>
      <c r="AP20" s="104"/>
      <c r="AQ20" s="103"/>
      <c r="AR20" s="105" t="e">
        <f t="shared" si="10"/>
        <v>#DIV/0!</v>
      </c>
      <c r="AS20" s="104"/>
      <c r="AT20" s="104"/>
      <c r="AU20" s="103"/>
      <c r="AV20" s="105" t="e">
        <f t="shared" si="11"/>
        <v>#DIV/0!</v>
      </c>
      <c r="AW20" s="104"/>
      <c r="AX20" s="104"/>
      <c r="AY20" s="103"/>
      <c r="AZ20" s="105" t="e">
        <f t="shared" si="12"/>
        <v>#DIV/0!</v>
      </c>
      <c r="BA20" s="104">
        <f t="shared" si="1"/>
        <v>949345</v>
      </c>
      <c r="BB20" s="46">
        <f t="shared" si="13"/>
        <v>949345</v>
      </c>
      <c r="BC20" s="103">
        <f t="shared" si="16"/>
        <v>1100000</v>
      </c>
      <c r="BD20" s="105">
        <f t="shared" si="2"/>
        <v>0.86304090909090914</v>
      </c>
      <c r="BE20" s="106">
        <f t="shared" si="15"/>
        <v>474672.5</v>
      </c>
    </row>
    <row r="21" spans="1:57" s="93" customFormat="1" ht="18.75">
      <c r="A21" s="40">
        <v>14</v>
      </c>
      <c r="B21" s="41" t="s">
        <v>204</v>
      </c>
      <c r="C21" s="78" t="s">
        <v>205</v>
      </c>
      <c r="D21" s="42">
        <v>45047</v>
      </c>
      <c r="E21" s="43">
        <v>627750</v>
      </c>
      <c r="F21" s="43">
        <v>627750</v>
      </c>
      <c r="G21" s="44">
        <v>550000</v>
      </c>
      <c r="H21" s="49">
        <f t="shared" si="0"/>
        <v>1.1413636363636364</v>
      </c>
      <c r="I21" s="43">
        <v>728300</v>
      </c>
      <c r="J21" s="115">
        <v>728300</v>
      </c>
      <c r="K21" s="48">
        <v>550000</v>
      </c>
      <c r="L21" s="49">
        <v>1.32</v>
      </c>
      <c r="M21" s="43"/>
      <c r="N21" s="43"/>
      <c r="O21" s="48"/>
      <c r="P21" s="49" t="e">
        <f t="shared" si="3"/>
        <v>#DIV/0!</v>
      </c>
      <c r="Q21" s="43"/>
      <c r="R21" s="43"/>
      <c r="S21" s="48"/>
      <c r="T21" s="49" t="e">
        <f t="shared" si="4"/>
        <v>#DIV/0!</v>
      </c>
      <c r="U21" s="43"/>
      <c r="V21" s="43"/>
      <c r="W21" s="48"/>
      <c r="X21" s="49" t="e">
        <f t="shared" si="5"/>
        <v>#DIV/0!</v>
      </c>
      <c r="Y21" s="43"/>
      <c r="Z21" s="43"/>
      <c r="AA21" s="48"/>
      <c r="AB21" s="49" t="e">
        <f t="shared" si="6"/>
        <v>#DIV/0!</v>
      </c>
      <c r="AC21" s="43"/>
      <c r="AD21" s="43"/>
      <c r="AE21" s="48"/>
      <c r="AF21" s="49" t="e">
        <f t="shared" si="7"/>
        <v>#DIV/0!</v>
      </c>
      <c r="AG21" s="43"/>
      <c r="AH21" s="43"/>
      <c r="AI21" s="48"/>
      <c r="AJ21" s="49" t="e">
        <f t="shared" si="8"/>
        <v>#DIV/0!</v>
      </c>
      <c r="AK21" s="43"/>
      <c r="AL21" s="43"/>
      <c r="AM21" s="48"/>
      <c r="AN21" s="49" t="e">
        <f t="shared" si="9"/>
        <v>#DIV/0!</v>
      </c>
      <c r="AO21" s="43"/>
      <c r="AP21" s="43"/>
      <c r="AQ21" s="48"/>
      <c r="AR21" s="49" t="e">
        <f t="shared" si="10"/>
        <v>#DIV/0!</v>
      </c>
      <c r="AS21" s="43"/>
      <c r="AT21" s="43"/>
      <c r="AU21" s="48"/>
      <c r="AV21" s="49" t="e">
        <f t="shared" si="11"/>
        <v>#DIV/0!</v>
      </c>
      <c r="AW21" s="43"/>
      <c r="AX21" s="43"/>
      <c r="AY21" s="48"/>
      <c r="AZ21" s="49" t="e">
        <f t="shared" si="12"/>
        <v>#DIV/0!</v>
      </c>
      <c r="BA21" s="43">
        <f t="shared" si="1"/>
        <v>1356050</v>
      </c>
      <c r="BB21" s="46">
        <f t="shared" si="13"/>
        <v>1356050</v>
      </c>
      <c r="BC21" s="47">
        <f t="shared" si="16"/>
        <v>1100000</v>
      </c>
      <c r="BD21" s="49">
        <f t="shared" si="2"/>
        <v>1.2327727272727274</v>
      </c>
      <c r="BE21" s="92">
        <f t="shared" si="15"/>
        <v>678025</v>
      </c>
    </row>
    <row r="22" spans="1:57" s="93" customFormat="1" ht="18.75">
      <c r="A22" s="97">
        <v>15</v>
      </c>
      <c r="B22" s="41" t="s">
        <v>206</v>
      </c>
      <c r="C22" s="78" t="s">
        <v>273</v>
      </c>
      <c r="D22" s="42" t="s">
        <v>207</v>
      </c>
      <c r="E22" s="43">
        <v>817140</v>
      </c>
      <c r="F22" s="43">
        <v>817140</v>
      </c>
      <c r="G22" s="44">
        <v>700000</v>
      </c>
      <c r="H22" s="49">
        <f t="shared" si="0"/>
        <v>1.1673428571428572</v>
      </c>
      <c r="I22" s="104">
        <v>82185</v>
      </c>
      <c r="J22" s="115">
        <v>82185</v>
      </c>
      <c r="K22" s="103">
        <v>392857</v>
      </c>
      <c r="L22" s="105">
        <v>0.21</v>
      </c>
      <c r="M22" s="43"/>
      <c r="N22" s="43"/>
      <c r="O22" s="48"/>
      <c r="P22" s="49" t="e">
        <f t="shared" si="3"/>
        <v>#DIV/0!</v>
      </c>
      <c r="Q22" s="43"/>
      <c r="R22" s="43"/>
      <c r="S22" s="48"/>
      <c r="T22" s="49" t="e">
        <f t="shared" si="4"/>
        <v>#DIV/0!</v>
      </c>
      <c r="U22" s="43"/>
      <c r="V22" s="43"/>
      <c r="W22" s="48"/>
      <c r="X22" s="49" t="e">
        <f t="shared" si="5"/>
        <v>#DIV/0!</v>
      </c>
      <c r="Y22" s="43"/>
      <c r="Z22" s="43"/>
      <c r="AA22" s="48"/>
      <c r="AB22" s="49" t="e">
        <f t="shared" si="6"/>
        <v>#DIV/0!</v>
      </c>
      <c r="AC22" s="43"/>
      <c r="AD22" s="43"/>
      <c r="AE22" s="48"/>
      <c r="AF22" s="49" t="e">
        <f t="shared" si="7"/>
        <v>#DIV/0!</v>
      </c>
      <c r="AG22" s="43"/>
      <c r="AH22" s="43"/>
      <c r="AI22" s="48"/>
      <c r="AJ22" s="49" t="e">
        <f t="shared" si="8"/>
        <v>#DIV/0!</v>
      </c>
      <c r="AK22" s="43"/>
      <c r="AL22" s="43"/>
      <c r="AM22" s="48"/>
      <c r="AN22" s="49" t="e">
        <f t="shared" si="9"/>
        <v>#DIV/0!</v>
      </c>
      <c r="AO22" s="43"/>
      <c r="AP22" s="43"/>
      <c r="AQ22" s="48"/>
      <c r="AR22" s="49" t="e">
        <f t="shared" si="10"/>
        <v>#DIV/0!</v>
      </c>
      <c r="AS22" s="43"/>
      <c r="AT22" s="43"/>
      <c r="AU22" s="48"/>
      <c r="AV22" s="49" t="e">
        <f t="shared" si="11"/>
        <v>#DIV/0!</v>
      </c>
      <c r="AW22" s="43"/>
      <c r="AX22" s="43"/>
      <c r="AY22" s="48"/>
      <c r="AZ22" s="49" t="e">
        <f t="shared" si="12"/>
        <v>#DIV/0!</v>
      </c>
      <c r="BA22" s="104">
        <f t="shared" si="1"/>
        <v>899325</v>
      </c>
      <c r="BB22" s="46">
        <f t="shared" si="13"/>
        <v>899325</v>
      </c>
      <c r="BC22" s="103">
        <f>G22+K22</f>
        <v>1092857</v>
      </c>
      <c r="BD22" s="105">
        <f t="shared" si="2"/>
        <v>0.82291187227606177</v>
      </c>
      <c r="BE22" s="106">
        <f t="shared" si="15"/>
        <v>449662.5</v>
      </c>
    </row>
    <row r="23" spans="1:57" ht="18.75">
      <c r="A23" s="40">
        <v>16</v>
      </c>
      <c r="B23" s="41" t="s">
        <v>208</v>
      </c>
      <c r="C23" s="78" t="s">
        <v>209</v>
      </c>
      <c r="D23" s="42">
        <v>44991</v>
      </c>
      <c r="E23" s="46">
        <v>1001235</v>
      </c>
      <c r="F23" s="46">
        <v>1001235</v>
      </c>
      <c r="G23" s="44">
        <v>600000</v>
      </c>
      <c r="H23" s="45">
        <f t="shared" si="0"/>
        <v>1.668725</v>
      </c>
      <c r="I23" s="46">
        <v>1053095</v>
      </c>
      <c r="J23" s="116">
        <v>1053095</v>
      </c>
      <c r="K23" s="47">
        <v>600000</v>
      </c>
      <c r="L23" s="45">
        <v>1.76</v>
      </c>
      <c r="M23" s="43"/>
      <c r="N23" s="43"/>
      <c r="O23" s="48"/>
      <c r="P23" s="49" t="e">
        <f t="shared" si="3"/>
        <v>#DIV/0!</v>
      </c>
      <c r="Q23" s="43"/>
      <c r="R23" s="43"/>
      <c r="S23" s="48"/>
      <c r="T23" s="49" t="e">
        <f t="shared" si="4"/>
        <v>#DIV/0!</v>
      </c>
      <c r="U23" s="43"/>
      <c r="V23" s="43"/>
      <c r="W23" s="48"/>
      <c r="X23" s="49" t="e">
        <f t="shared" si="5"/>
        <v>#DIV/0!</v>
      </c>
      <c r="Y23" s="43"/>
      <c r="Z23" s="43"/>
      <c r="AA23" s="47"/>
      <c r="AB23" s="45" t="e">
        <f t="shared" si="6"/>
        <v>#DIV/0!</v>
      </c>
      <c r="AC23" s="46"/>
      <c r="AD23" s="46"/>
      <c r="AE23" s="47"/>
      <c r="AF23" s="45" t="e">
        <f t="shared" si="7"/>
        <v>#DIV/0!</v>
      </c>
      <c r="AG23" s="46"/>
      <c r="AH23" s="46"/>
      <c r="AI23" s="47"/>
      <c r="AJ23" s="45" t="e">
        <f t="shared" si="8"/>
        <v>#DIV/0!</v>
      </c>
      <c r="AK23" s="46"/>
      <c r="AL23" s="46"/>
      <c r="AM23" s="47"/>
      <c r="AN23" s="45" t="e">
        <f t="shared" si="9"/>
        <v>#DIV/0!</v>
      </c>
      <c r="AO23" s="46"/>
      <c r="AP23" s="46"/>
      <c r="AQ23" s="47"/>
      <c r="AR23" s="45" t="e">
        <f t="shared" si="10"/>
        <v>#DIV/0!</v>
      </c>
      <c r="AS23" s="46"/>
      <c r="AT23" s="46"/>
      <c r="AU23" s="47"/>
      <c r="AV23" s="45" t="e">
        <f t="shared" si="11"/>
        <v>#DIV/0!</v>
      </c>
      <c r="AW23" s="46"/>
      <c r="AX23" s="46"/>
      <c r="AY23" s="47"/>
      <c r="AZ23" s="45" t="e">
        <f t="shared" si="12"/>
        <v>#DIV/0!</v>
      </c>
      <c r="BA23" s="46">
        <f t="shared" si="1"/>
        <v>2054330</v>
      </c>
      <c r="BB23" s="46">
        <f t="shared" si="13"/>
        <v>2054330</v>
      </c>
      <c r="BC23" s="47">
        <f>G23+K23</f>
        <v>1200000</v>
      </c>
      <c r="BD23" s="45">
        <f t="shared" si="2"/>
        <v>1.7119416666666667</v>
      </c>
      <c r="BE23" s="50">
        <f t="shared" si="15"/>
        <v>1027165</v>
      </c>
    </row>
    <row r="24" spans="1:57" ht="18.75">
      <c r="A24" s="40">
        <v>17</v>
      </c>
      <c r="B24" s="41" t="s">
        <v>210</v>
      </c>
      <c r="C24" s="78" t="s">
        <v>211</v>
      </c>
      <c r="D24" s="42">
        <v>44655</v>
      </c>
      <c r="E24" s="46">
        <v>639175</v>
      </c>
      <c r="F24" s="46">
        <v>639175</v>
      </c>
      <c r="G24" s="44">
        <v>550000</v>
      </c>
      <c r="H24" s="45">
        <f t="shared" si="0"/>
        <v>1.1621363636363637</v>
      </c>
      <c r="I24" s="46">
        <v>466880</v>
      </c>
      <c r="J24" s="116">
        <v>466880</v>
      </c>
      <c r="K24" s="47">
        <v>550000</v>
      </c>
      <c r="L24" s="45">
        <v>0.85</v>
      </c>
      <c r="M24" s="46"/>
      <c r="N24" s="46"/>
      <c r="O24" s="47"/>
      <c r="P24" s="49" t="e">
        <f t="shared" si="3"/>
        <v>#DIV/0!</v>
      </c>
      <c r="Q24" s="46"/>
      <c r="R24" s="46"/>
      <c r="S24" s="47"/>
      <c r="T24" s="49" t="e">
        <f t="shared" si="4"/>
        <v>#DIV/0!</v>
      </c>
      <c r="U24" s="46"/>
      <c r="V24" s="46"/>
      <c r="W24" s="47"/>
      <c r="X24" s="49" t="e">
        <f t="shared" si="5"/>
        <v>#DIV/0!</v>
      </c>
      <c r="Y24" s="46"/>
      <c r="Z24" s="46"/>
      <c r="AA24" s="47"/>
      <c r="AB24" s="45" t="e">
        <f t="shared" si="6"/>
        <v>#DIV/0!</v>
      </c>
      <c r="AC24" s="46"/>
      <c r="AD24" s="46"/>
      <c r="AE24" s="47"/>
      <c r="AF24" s="45" t="e">
        <f t="shared" si="7"/>
        <v>#DIV/0!</v>
      </c>
      <c r="AG24" s="46"/>
      <c r="AH24" s="46"/>
      <c r="AI24" s="47"/>
      <c r="AJ24" s="45" t="e">
        <f t="shared" si="8"/>
        <v>#DIV/0!</v>
      </c>
      <c r="AK24" s="46"/>
      <c r="AL24" s="46"/>
      <c r="AM24" s="47"/>
      <c r="AN24" s="45" t="e">
        <f t="shared" si="9"/>
        <v>#DIV/0!</v>
      </c>
      <c r="AO24" s="46"/>
      <c r="AP24" s="46"/>
      <c r="AQ24" s="47"/>
      <c r="AR24" s="45" t="e">
        <f t="shared" si="10"/>
        <v>#DIV/0!</v>
      </c>
      <c r="AS24" s="46"/>
      <c r="AT24" s="46"/>
      <c r="AU24" s="47"/>
      <c r="AV24" s="45" t="e">
        <f t="shared" si="11"/>
        <v>#DIV/0!</v>
      </c>
      <c r="AW24" s="46"/>
      <c r="AX24" s="46"/>
      <c r="AY24" s="47"/>
      <c r="AZ24" s="45" t="e">
        <f t="shared" si="12"/>
        <v>#DIV/0!</v>
      </c>
      <c r="BA24" s="46">
        <f t="shared" si="1"/>
        <v>1106055</v>
      </c>
      <c r="BB24" s="46">
        <f t="shared" si="13"/>
        <v>1106055</v>
      </c>
      <c r="BC24" s="47">
        <f t="shared" ref="BC24:BC48" si="17">G24+K24</f>
        <v>1100000</v>
      </c>
      <c r="BD24" s="45">
        <f t="shared" si="2"/>
        <v>1.0055045454545455</v>
      </c>
      <c r="BE24" s="50">
        <f t="shared" si="15"/>
        <v>553027.5</v>
      </c>
    </row>
    <row r="25" spans="1:57" ht="18.75">
      <c r="A25" s="40">
        <v>18</v>
      </c>
      <c r="B25" s="41" t="s">
        <v>212</v>
      </c>
      <c r="C25" s="78" t="s">
        <v>274</v>
      </c>
      <c r="D25" s="53">
        <v>44225</v>
      </c>
      <c r="E25" s="46">
        <v>735265</v>
      </c>
      <c r="F25" s="46">
        <v>735265</v>
      </c>
      <c r="G25" s="44">
        <v>1100000</v>
      </c>
      <c r="H25" s="45">
        <f t="shared" si="0"/>
        <v>0.66842272727272722</v>
      </c>
      <c r="I25" s="46">
        <v>773740</v>
      </c>
      <c r="J25" s="116">
        <v>773740</v>
      </c>
      <c r="K25" s="47">
        <v>1100000</v>
      </c>
      <c r="L25" s="45">
        <v>0.7</v>
      </c>
      <c r="M25" s="46"/>
      <c r="N25" s="46"/>
      <c r="O25" s="47"/>
      <c r="P25" s="49" t="e">
        <f t="shared" si="3"/>
        <v>#DIV/0!</v>
      </c>
      <c r="Q25" s="46"/>
      <c r="R25" s="46"/>
      <c r="S25" s="47"/>
      <c r="T25" s="49" t="e">
        <f t="shared" si="4"/>
        <v>#DIV/0!</v>
      </c>
      <c r="U25" s="46"/>
      <c r="V25" s="46"/>
      <c r="W25" s="47"/>
      <c r="X25" s="49" t="e">
        <f t="shared" si="5"/>
        <v>#DIV/0!</v>
      </c>
      <c r="Y25" s="54"/>
      <c r="Z25" s="54"/>
      <c r="AA25" s="55"/>
      <c r="AB25" s="45" t="e">
        <f t="shared" si="6"/>
        <v>#DIV/0!</v>
      </c>
      <c r="AC25" s="46"/>
      <c r="AD25" s="46"/>
      <c r="AE25" s="47"/>
      <c r="AF25" s="45" t="e">
        <f t="shared" si="7"/>
        <v>#DIV/0!</v>
      </c>
      <c r="AG25" s="46"/>
      <c r="AH25" s="46"/>
      <c r="AI25" s="47"/>
      <c r="AJ25" s="45" t="e">
        <f t="shared" si="8"/>
        <v>#DIV/0!</v>
      </c>
      <c r="AK25" s="46"/>
      <c r="AL25" s="46"/>
      <c r="AM25" s="47"/>
      <c r="AN25" s="45" t="e">
        <f t="shared" si="9"/>
        <v>#DIV/0!</v>
      </c>
      <c r="AO25" s="46"/>
      <c r="AP25" s="46"/>
      <c r="AQ25" s="47"/>
      <c r="AR25" s="45" t="e">
        <f t="shared" si="10"/>
        <v>#DIV/0!</v>
      </c>
      <c r="AS25" s="46"/>
      <c r="AT25" s="46"/>
      <c r="AU25" s="47"/>
      <c r="AV25" s="45" t="e">
        <f t="shared" si="11"/>
        <v>#DIV/0!</v>
      </c>
      <c r="AW25" s="46"/>
      <c r="AX25" s="46"/>
      <c r="AY25" s="47"/>
      <c r="AZ25" s="45" t="e">
        <f t="shared" si="12"/>
        <v>#DIV/0!</v>
      </c>
      <c r="BA25" s="46">
        <f t="shared" si="1"/>
        <v>1509005</v>
      </c>
      <c r="BB25" s="46">
        <f t="shared" si="13"/>
        <v>1509005</v>
      </c>
      <c r="BC25" s="47">
        <f t="shared" si="17"/>
        <v>2200000</v>
      </c>
      <c r="BD25" s="45">
        <f t="shared" si="2"/>
        <v>0.68591136363636362</v>
      </c>
      <c r="BE25" s="50">
        <f t="shared" si="15"/>
        <v>754502.5</v>
      </c>
    </row>
    <row r="26" spans="1:57" ht="18.75">
      <c r="A26" s="40">
        <v>19</v>
      </c>
      <c r="B26" s="41" t="s">
        <v>213</v>
      </c>
      <c r="C26" s="78" t="s">
        <v>214</v>
      </c>
      <c r="D26" s="56">
        <v>44872</v>
      </c>
      <c r="E26" s="46">
        <v>646965</v>
      </c>
      <c r="F26" s="46">
        <v>646965</v>
      </c>
      <c r="G26" s="44">
        <v>600000</v>
      </c>
      <c r="H26" s="45">
        <f t="shared" si="0"/>
        <v>1.0782750000000001</v>
      </c>
      <c r="I26" s="46">
        <v>293535</v>
      </c>
      <c r="J26" s="116">
        <v>293535</v>
      </c>
      <c r="K26" s="47">
        <v>600000</v>
      </c>
      <c r="L26" s="45">
        <v>0.49</v>
      </c>
      <c r="M26" s="46"/>
      <c r="N26" s="46"/>
      <c r="O26" s="47"/>
      <c r="P26" s="49" t="e">
        <f t="shared" si="3"/>
        <v>#DIV/0!</v>
      </c>
      <c r="Q26" s="46"/>
      <c r="R26" s="46"/>
      <c r="S26" s="47"/>
      <c r="T26" s="49" t="e">
        <f t="shared" si="4"/>
        <v>#DIV/0!</v>
      </c>
      <c r="U26" s="46"/>
      <c r="V26" s="46"/>
      <c r="W26" s="47"/>
      <c r="X26" s="49" t="e">
        <f t="shared" si="5"/>
        <v>#DIV/0!</v>
      </c>
      <c r="Y26" s="54"/>
      <c r="Z26" s="54"/>
      <c r="AA26" s="55"/>
      <c r="AB26" s="45" t="e">
        <f t="shared" si="6"/>
        <v>#DIV/0!</v>
      </c>
      <c r="AC26" s="46"/>
      <c r="AD26" s="46"/>
      <c r="AE26" s="47"/>
      <c r="AF26" s="45" t="e">
        <f t="shared" si="7"/>
        <v>#DIV/0!</v>
      </c>
      <c r="AG26" s="46"/>
      <c r="AH26" s="46"/>
      <c r="AI26" s="47"/>
      <c r="AJ26" s="45" t="e">
        <f t="shared" si="8"/>
        <v>#DIV/0!</v>
      </c>
      <c r="AK26" s="46"/>
      <c r="AL26" s="46"/>
      <c r="AM26" s="47"/>
      <c r="AN26" s="45" t="e">
        <f t="shared" si="9"/>
        <v>#DIV/0!</v>
      </c>
      <c r="AO26" s="46"/>
      <c r="AP26" s="46"/>
      <c r="AQ26" s="47"/>
      <c r="AR26" s="45" t="e">
        <f t="shared" si="10"/>
        <v>#DIV/0!</v>
      </c>
      <c r="AS26" s="46"/>
      <c r="AT26" s="46"/>
      <c r="AU26" s="47"/>
      <c r="AV26" s="45" t="e">
        <f t="shared" si="11"/>
        <v>#DIV/0!</v>
      </c>
      <c r="AW26" s="46"/>
      <c r="AX26" s="46"/>
      <c r="AY26" s="47"/>
      <c r="AZ26" s="45" t="e">
        <f t="shared" si="12"/>
        <v>#DIV/0!</v>
      </c>
      <c r="BA26" s="46">
        <f t="shared" si="1"/>
        <v>940500</v>
      </c>
      <c r="BB26" s="46">
        <f t="shared" si="13"/>
        <v>940500</v>
      </c>
      <c r="BC26" s="47">
        <f t="shared" si="17"/>
        <v>1200000</v>
      </c>
      <c r="BD26" s="45">
        <f t="shared" si="2"/>
        <v>0.78374999999999995</v>
      </c>
      <c r="BE26" s="50">
        <f t="shared" si="15"/>
        <v>470250</v>
      </c>
    </row>
    <row r="27" spans="1:57" ht="18.75">
      <c r="A27" s="40">
        <v>20</v>
      </c>
      <c r="B27" s="41" t="s">
        <v>215</v>
      </c>
      <c r="C27" s="78" t="s">
        <v>275</v>
      </c>
      <c r="D27" s="42">
        <v>45602</v>
      </c>
      <c r="E27" s="46">
        <v>342305</v>
      </c>
      <c r="F27" s="46">
        <v>305415</v>
      </c>
      <c r="G27" s="44">
        <v>550000</v>
      </c>
      <c r="H27" s="45">
        <f t="shared" si="0"/>
        <v>0.6223727272727273</v>
      </c>
      <c r="I27" s="46">
        <v>292720</v>
      </c>
      <c r="J27" s="116">
        <v>292720</v>
      </c>
      <c r="K27" s="47">
        <v>550000</v>
      </c>
      <c r="L27" s="45">
        <v>0.53</v>
      </c>
      <c r="M27" s="43"/>
      <c r="N27" s="43"/>
      <c r="O27" s="48"/>
      <c r="P27" s="49" t="e">
        <f t="shared" si="3"/>
        <v>#DIV/0!</v>
      </c>
      <c r="Q27" s="43"/>
      <c r="R27" s="43"/>
      <c r="S27" s="48"/>
      <c r="T27" s="49" t="e">
        <f t="shared" si="4"/>
        <v>#DIV/0!</v>
      </c>
      <c r="U27" s="43"/>
      <c r="V27" s="43"/>
      <c r="W27" s="48"/>
      <c r="X27" s="49" t="e">
        <f t="shared" si="5"/>
        <v>#DIV/0!</v>
      </c>
      <c r="Y27" s="43"/>
      <c r="Z27" s="43"/>
      <c r="AA27" s="47"/>
      <c r="AB27" s="45" t="e">
        <f t="shared" si="6"/>
        <v>#DIV/0!</v>
      </c>
      <c r="AC27" s="46"/>
      <c r="AD27" s="46"/>
      <c r="AE27" s="47"/>
      <c r="AF27" s="45" t="e">
        <f t="shared" si="7"/>
        <v>#DIV/0!</v>
      </c>
      <c r="AG27" s="46"/>
      <c r="AH27" s="46"/>
      <c r="AI27" s="47"/>
      <c r="AJ27" s="45" t="e">
        <f t="shared" si="8"/>
        <v>#DIV/0!</v>
      </c>
      <c r="AK27" s="46"/>
      <c r="AL27" s="46"/>
      <c r="AM27" s="47"/>
      <c r="AN27" s="45" t="e">
        <f t="shared" si="9"/>
        <v>#DIV/0!</v>
      </c>
      <c r="AO27" s="46"/>
      <c r="AP27" s="46"/>
      <c r="AQ27" s="47"/>
      <c r="AR27" s="45" t="e">
        <f t="shared" si="10"/>
        <v>#DIV/0!</v>
      </c>
      <c r="AS27" s="46"/>
      <c r="AT27" s="46"/>
      <c r="AU27" s="47"/>
      <c r="AV27" s="45" t="e">
        <f t="shared" si="11"/>
        <v>#DIV/0!</v>
      </c>
      <c r="AW27" s="46"/>
      <c r="AX27" s="46"/>
      <c r="AY27" s="47"/>
      <c r="AZ27" s="45" t="e">
        <f t="shared" si="12"/>
        <v>#DIV/0!</v>
      </c>
      <c r="BA27" s="46">
        <f t="shared" si="1"/>
        <v>635025</v>
      </c>
      <c r="BB27" s="46">
        <f t="shared" si="13"/>
        <v>598135</v>
      </c>
      <c r="BC27" s="47">
        <f t="shared" si="17"/>
        <v>1100000</v>
      </c>
      <c r="BD27" s="45">
        <f t="shared" si="2"/>
        <v>0.5772954545454545</v>
      </c>
      <c r="BE27" s="50">
        <f t="shared" si="15"/>
        <v>317512.5</v>
      </c>
    </row>
    <row r="28" spans="1:57" s="94" customFormat="1" ht="18.75">
      <c r="A28" s="97">
        <v>21</v>
      </c>
      <c r="B28" s="85" t="s">
        <v>216</v>
      </c>
      <c r="C28" s="86" t="s">
        <v>217</v>
      </c>
      <c r="D28" s="87">
        <v>45455</v>
      </c>
      <c r="E28" s="88">
        <v>76380</v>
      </c>
      <c r="F28" s="88">
        <v>76380</v>
      </c>
      <c r="G28" s="84">
        <v>550000</v>
      </c>
      <c r="H28" s="89">
        <f t="shared" si="0"/>
        <v>0.13887272727272729</v>
      </c>
      <c r="I28" s="88"/>
      <c r="J28" s="117">
        <v>0</v>
      </c>
      <c r="K28" s="88"/>
      <c r="L28" s="89" t="e">
        <f>I28/K28</f>
        <v>#DIV/0!</v>
      </c>
      <c r="M28" s="88"/>
      <c r="N28" s="88"/>
      <c r="O28" s="88"/>
      <c r="P28" s="89" t="e">
        <f t="shared" si="3"/>
        <v>#DIV/0!</v>
      </c>
      <c r="Q28" s="88"/>
      <c r="R28" s="88"/>
      <c r="S28" s="88"/>
      <c r="T28" s="89" t="e">
        <f t="shared" si="4"/>
        <v>#DIV/0!</v>
      </c>
      <c r="U28" s="88"/>
      <c r="V28" s="88"/>
      <c r="W28" s="88"/>
      <c r="X28" s="89" t="e">
        <f t="shared" si="5"/>
        <v>#DIV/0!</v>
      </c>
      <c r="Y28" s="88"/>
      <c r="Z28" s="88"/>
      <c r="AA28" s="88"/>
      <c r="AB28" s="89" t="e">
        <f t="shared" si="6"/>
        <v>#DIV/0!</v>
      </c>
      <c r="AC28" s="88"/>
      <c r="AD28" s="88"/>
      <c r="AE28" s="88"/>
      <c r="AF28" s="89" t="e">
        <f t="shared" si="7"/>
        <v>#DIV/0!</v>
      </c>
      <c r="AG28" s="88"/>
      <c r="AH28" s="88"/>
      <c r="AI28" s="88"/>
      <c r="AJ28" s="89" t="e">
        <f t="shared" si="8"/>
        <v>#DIV/0!</v>
      </c>
      <c r="AK28" s="88"/>
      <c r="AL28" s="88"/>
      <c r="AM28" s="88"/>
      <c r="AN28" s="89" t="e">
        <f t="shared" si="9"/>
        <v>#DIV/0!</v>
      </c>
      <c r="AO28" s="88"/>
      <c r="AP28" s="88"/>
      <c r="AQ28" s="88"/>
      <c r="AR28" s="89" t="e">
        <f t="shared" si="10"/>
        <v>#DIV/0!</v>
      </c>
      <c r="AS28" s="88"/>
      <c r="AT28" s="88"/>
      <c r="AU28" s="88"/>
      <c r="AV28" s="89" t="e">
        <f t="shared" si="11"/>
        <v>#DIV/0!</v>
      </c>
      <c r="AW28" s="88"/>
      <c r="AX28" s="88"/>
      <c r="AY28" s="88"/>
      <c r="AZ28" s="89" t="e">
        <f t="shared" si="12"/>
        <v>#DIV/0!</v>
      </c>
      <c r="BA28" s="88">
        <f t="shared" si="1"/>
        <v>76380</v>
      </c>
      <c r="BB28" s="46">
        <f t="shared" si="13"/>
        <v>76380</v>
      </c>
      <c r="BC28" s="47">
        <f t="shared" si="17"/>
        <v>550000</v>
      </c>
      <c r="BD28" s="89">
        <f t="shared" si="2"/>
        <v>0.13887272727272729</v>
      </c>
      <c r="BE28" s="96">
        <f t="shared" si="15"/>
        <v>38190</v>
      </c>
    </row>
    <row r="29" spans="1:57" ht="15.75" customHeight="1">
      <c r="A29" s="40">
        <v>22</v>
      </c>
      <c r="B29" s="41" t="s">
        <v>218</v>
      </c>
      <c r="C29" s="78" t="s">
        <v>219</v>
      </c>
      <c r="D29" s="42">
        <v>45560</v>
      </c>
      <c r="E29" s="46">
        <v>401530</v>
      </c>
      <c r="F29" s="46">
        <v>401530</v>
      </c>
      <c r="G29" s="44">
        <v>650000</v>
      </c>
      <c r="H29" s="45">
        <f t="shared" si="0"/>
        <v>0.61773846153846157</v>
      </c>
      <c r="I29" s="46">
        <v>657600</v>
      </c>
      <c r="J29" s="116">
        <v>657600</v>
      </c>
      <c r="K29" s="47">
        <v>650000</v>
      </c>
      <c r="L29" s="45">
        <v>1.01</v>
      </c>
      <c r="M29" s="43"/>
      <c r="N29" s="43"/>
      <c r="O29" s="48"/>
      <c r="P29" s="49" t="e">
        <f t="shared" si="3"/>
        <v>#DIV/0!</v>
      </c>
      <c r="Q29" s="43"/>
      <c r="R29" s="43"/>
      <c r="S29" s="48"/>
      <c r="T29" s="49" t="e">
        <f t="shared" si="4"/>
        <v>#DIV/0!</v>
      </c>
      <c r="U29" s="43"/>
      <c r="V29" s="43"/>
      <c r="W29" s="48"/>
      <c r="X29" s="49" t="e">
        <f t="shared" si="5"/>
        <v>#DIV/0!</v>
      </c>
      <c r="Y29" s="43"/>
      <c r="Z29" s="43"/>
      <c r="AA29" s="47"/>
      <c r="AB29" s="45" t="e">
        <f t="shared" si="6"/>
        <v>#DIV/0!</v>
      </c>
      <c r="AC29" s="46"/>
      <c r="AD29" s="46"/>
      <c r="AE29" s="47"/>
      <c r="AF29" s="45" t="e">
        <f t="shared" si="7"/>
        <v>#DIV/0!</v>
      </c>
      <c r="AG29" s="46"/>
      <c r="AH29" s="46"/>
      <c r="AI29" s="47"/>
      <c r="AJ29" s="45" t="e">
        <f t="shared" si="8"/>
        <v>#DIV/0!</v>
      </c>
      <c r="AK29" s="46"/>
      <c r="AL29" s="46"/>
      <c r="AM29" s="47"/>
      <c r="AN29" s="45" t="e">
        <f t="shared" si="9"/>
        <v>#DIV/0!</v>
      </c>
      <c r="AO29" s="46"/>
      <c r="AP29" s="46"/>
      <c r="AQ29" s="47"/>
      <c r="AR29" s="45" t="e">
        <f t="shared" si="10"/>
        <v>#DIV/0!</v>
      </c>
      <c r="AS29" s="46"/>
      <c r="AT29" s="46"/>
      <c r="AU29" s="47"/>
      <c r="AV29" s="45" t="e">
        <f t="shared" si="11"/>
        <v>#DIV/0!</v>
      </c>
      <c r="AW29" s="46"/>
      <c r="AX29" s="46"/>
      <c r="AY29" s="47"/>
      <c r="AZ29" s="45" t="e">
        <f t="shared" si="12"/>
        <v>#DIV/0!</v>
      </c>
      <c r="BA29" s="46">
        <f t="shared" si="1"/>
        <v>1059130</v>
      </c>
      <c r="BB29" s="46">
        <f t="shared" si="13"/>
        <v>1059130</v>
      </c>
      <c r="BC29" s="47">
        <f t="shared" si="17"/>
        <v>1300000</v>
      </c>
      <c r="BD29" s="45">
        <f t="shared" si="2"/>
        <v>0.81471538461538462</v>
      </c>
      <c r="BE29" s="50">
        <f t="shared" si="15"/>
        <v>529565</v>
      </c>
    </row>
    <row r="30" spans="1:57" ht="18.75">
      <c r="A30" s="40">
        <v>23</v>
      </c>
      <c r="B30" s="41" t="s">
        <v>220</v>
      </c>
      <c r="C30" s="78" t="s">
        <v>276</v>
      </c>
      <c r="D30" s="42" t="s">
        <v>221</v>
      </c>
      <c r="E30" s="46">
        <v>267355</v>
      </c>
      <c r="F30" s="46">
        <v>267355</v>
      </c>
      <c r="G30" s="44">
        <v>550000</v>
      </c>
      <c r="H30" s="45">
        <f t="shared" si="0"/>
        <v>0.48609999999999998</v>
      </c>
      <c r="I30" s="46">
        <v>579865</v>
      </c>
      <c r="J30" s="116">
        <v>579865</v>
      </c>
      <c r="K30" s="47">
        <v>550000</v>
      </c>
      <c r="L30" s="45">
        <v>1.05</v>
      </c>
      <c r="M30" s="43"/>
      <c r="N30" s="43"/>
      <c r="O30" s="48"/>
      <c r="P30" s="49" t="e">
        <f t="shared" si="3"/>
        <v>#DIV/0!</v>
      </c>
      <c r="Q30" s="43"/>
      <c r="R30" s="43"/>
      <c r="S30" s="48"/>
      <c r="T30" s="49" t="e">
        <f t="shared" si="4"/>
        <v>#DIV/0!</v>
      </c>
      <c r="U30" s="43"/>
      <c r="V30" s="43"/>
      <c r="W30" s="48"/>
      <c r="X30" s="49" t="e">
        <f t="shared" si="5"/>
        <v>#DIV/0!</v>
      </c>
      <c r="Y30" s="43"/>
      <c r="Z30" s="43"/>
      <c r="AA30" s="47"/>
      <c r="AB30" s="45" t="e">
        <f t="shared" si="6"/>
        <v>#DIV/0!</v>
      </c>
      <c r="AC30" s="46"/>
      <c r="AD30" s="46"/>
      <c r="AE30" s="47"/>
      <c r="AF30" s="45" t="e">
        <f t="shared" si="7"/>
        <v>#DIV/0!</v>
      </c>
      <c r="AG30" s="46"/>
      <c r="AH30" s="46"/>
      <c r="AI30" s="47"/>
      <c r="AJ30" s="45" t="e">
        <f t="shared" si="8"/>
        <v>#DIV/0!</v>
      </c>
      <c r="AK30" s="46"/>
      <c r="AL30" s="46"/>
      <c r="AM30" s="47"/>
      <c r="AN30" s="45" t="e">
        <f t="shared" si="9"/>
        <v>#DIV/0!</v>
      </c>
      <c r="AO30" s="46"/>
      <c r="AP30" s="46"/>
      <c r="AQ30" s="47"/>
      <c r="AR30" s="45" t="e">
        <f t="shared" si="10"/>
        <v>#DIV/0!</v>
      </c>
      <c r="AS30" s="46"/>
      <c r="AT30" s="46"/>
      <c r="AU30" s="47"/>
      <c r="AV30" s="45" t="e">
        <f t="shared" si="11"/>
        <v>#DIV/0!</v>
      </c>
      <c r="AW30" s="46"/>
      <c r="AX30" s="46"/>
      <c r="AY30" s="47"/>
      <c r="AZ30" s="45" t="e">
        <f t="shared" si="12"/>
        <v>#DIV/0!</v>
      </c>
      <c r="BA30" s="46">
        <f t="shared" si="1"/>
        <v>847220</v>
      </c>
      <c r="BB30" s="46">
        <f t="shared" si="13"/>
        <v>847220</v>
      </c>
      <c r="BC30" s="47">
        <f t="shared" si="17"/>
        <v>1100000</v>
      </c>
      <c r="BD30" s="45">
        <f t="shared" si="2"/>
        <v>0.7702</v>
      </c>
      <c r="BE30" s="50">
        <f t="shared" si="15"/>
        <v>423610</v>
      </c>
    </row>
    <row r="31" spans="1:57" ht="18.75">
      <c r="A31" s="40">
        <v>24</v>
      </c>
      <c r="B31" s="41" t="s">
        <v>222</v>
      </c>
      <c r="C31" s="78" t="s">
        <v>223</v>
      </c>
      <c r="D31" s="56">
        <v>45481</v>
      </c>
      <c r="E31" s="46">
        <v>387910</v>
      </c>
      <c r="F31" s="46">
        <v>387910</v>
      </c>
      <c r="G31" s="44">
        <v>550000</v>
      </c>
      <c r="H31" s="45">
        <f t="shared" si="0"/>
        <v>0.70529090909090908</v>
      </c>
      <c r="I31" s="46">
        <v>358710</v>
      </c>
      <c r="J31" s="116">
        <v>358710</v>
      </c>
      <c r="K31" s="47">
        <v>550000</v>
      </c>
      <c r="L31" s="45">
        <v>0.65</v>
      </c>
      <c r="M31" s="46"/>
      <c r="N31" s="46"/>
      <c r="O31" s="47"/>
      <c r="P31" s="49" t="e">
        <f t="shared" si="3"/>
        <v>#DIV/0!</v>
      </c>
      <c r="Q31" s="46"/>
      <c r="R31" s="46"/>
      <c r="S31" s="47"/>
      <c r="T31" s="49" t="e">
        <f t="shared" si="4"/>
        <v>#DIV/0!</v>
      </c>
      <c r="U31" s="46"/>
      <c r="V31" s="46"/>
      <c r="W31" s="47"/>
      <c r="X31" s="49" t="e">
        <f t="shared" si="5"/>
        <v>#DIV/0!</v>
      </c>
      <c r="Y31" s="54"/>
      <c r="Z31" s="54"/>
      <c r="AA31" s="55"/>
      <c r="AB31" s="45" t="e">
        <f t="shared" si="6"/>
        <v>#DIV/0!</v>
      </c>
      <c r="AC31" s="46"/>
      <c r="AD31" s="46"/>
      <c r="AE31" s="47"/>
      <c r="AF31" s="45" t="e">
        <f t="shared" si="7"/>
        <v>#DIV/0!</v>
      </c>
      <c r="AG31" s="46"/>
      <c r="AH31" s="46"/>
      <c r="AI31" s="47"/>
      <c r="AJ31" s="45" t="e">
        <f t="shared" si="8"/>
        <v>#DIV/0!</v>
      </c>
      <c r="AK31" s="46"/>
      <c r="AL31" s="46"/>
      <c r="AM31" s="47"/>
      <c r="AN31" s="45" t="e">
        <f t="shared" si="9"/>
        <v>#DIV/0!</v>
      </c>
      <c r="AO31" s="46"/>
      <c r="AP31" s="46"/>
      <c r="AQ31" s="47"/>
      <c r="AR31" s="45" t="e">
        <f t="shared" si="10"/>
        <v>#DIV/0!</v>
      </c>
      <c r="AS31" s="46"/>
      <c r="AT31" s="46"/>
      <c r="AU31" s="47"/>
      <c r="AV31" s="45" t="e">
        <f t="shared" si="11"/>
        <v>#DIV/0!</v>
      </c>
      <c r="AW31" s="46"/>
      <c r="AX31" s="46"/>
      <c r="AY31" s="47"/>
      <c r="AZ31" s="45" t="e">
        <f t="shared" si="12"/>
        <v>#DIV/0!</v>
      </c>
      <c r="BA31" s="46">
        <f t="shared" si="1"/>
        <v>746620</v>
      </c>
      <c r="BB31" s="46">
        <f t="shared" si="13"/>
        <v>746620</v>
      </c>
      <c r="BC31" s="47">
        <f t="shared" si="17"/>
        <v>1100000</v>
      </c>
      <c r="BD31" s="45">
        <f t="shared" si="2"/>
        <v>0.67874545454545454</v>
      </c>
      <c r="BE31" s="50">
        <f t="shared" si="15"/>
        <v>373310</v>
      </c>
    </row>
    <row r="32" spans="1:57" ht="18.75">
      <c r="A32" s="40">
        <v>25</v>
      </c>
      <c r="B32" s="41" t="s">
        <v>224</v>
      </c>
      <c r="C32" s="78" t="s">
        <v>225</v>
      </c>
      <c r="D32" s="42">
        <v>45507</v>
      </c>
      <c r="E32" s="46">
        <v>337295</v>
      </c>
      <c r="F32" s="46">
        <v>337295</v>
      </c>
      <c r="G32" s="44">
        <v>550000</v>
      </c>
      <c r="H32" s="45">
        <f t="shared" si="0"/>
        <v>0.61326363636363634</v>
      </c>
      <c r="I32" s="46">
        <v>94575</v>
      </c>
      <c r="J32" s="116">
        <v>94575</v>
      </c>
      <c r="K32" s="47">
        <v>550000</v>
      </c>
      <c r="L32" s="45">
        <v>0.17</v>
      </c>
      <c r="M32" s="43"/>
      <c r="N32" s="43"/>
      <c r="O32" s="48"/>
      <c r="P32" s="49" t="e">
        <f t="shared" si="3"/>
        <v>#DIV/0!</v>
      </c>
      <c r="Q32" s="43"/>
      <c r="R32" s="43"/>
      <c r="S32" s="48"/>
      <c r="T32" s="49" t="e">
        <f t="shared" si="4"/>
        <v>#DIV/0!</v>
      </c>
      <c r="U32" s="43"/>
      <c r="V32" s="43"/>
      <c r="W32" s="48"/>
      <c r="X32" s="49" t="e">
        <f t="shared" si="5"/>
        <v>#DIV/0!</v>
      </c>
      <c r="Y32" s="43"/>
      <c r="Z32" s="43"/>
      <c r="AA32" s="47"/>
      <c r="AB32" s="45" t="e">
        <f t="shared" si="6"/>
        <v>#DIV/0!</v>
      </c>
      <c r="AC32" s="46"/>
      <c r="AD32" s="46"/>
      <c r="AE32" s="47"/>
      <c r="AF32" s="45" t="e">
        <f t="shared" si="7"/>
        <v>#DIV/0!</v>
      </c>
      <c r="AG32" s="46"/>
      <c r="AH32" s="46"/>
      <c r="AI32" s="47"/>
      <c r="AJ32" s="45" t="e">
        <f t="shared" si="8"/>
        <v>#DIV/0!</v>
      </c>
      <c r="AK32" s="46"/>
      <c r="AL32" s="46"/>
      <c r="AM32" s="47"/>
      <c r="AN32" s="45" t="e">
        <f t="shared" si="9"/>
        <v>#DIV/0!</v>
      </c>
      <c r="AO32" s="46"/>
      <c r="AP32" s="46"/>
      <c r="AQ32" s="47"/>
      <c r="AR32" s="45" t="e">
        <f t="shared" si="10"/>
        <v>#DIV/0!</v>
      </c>
      <c r="AS32" s="46"/>
      <c r="AT32" s="46"/>
      <c r="AU32" s="47"/>
      <c r="AV32" s="45" t="e">
        <f t="shared" si="11"/>
        <v>#DIV/0!</v>
      </c>
      <c r="AW32" s="46"/>
      <c r="AX32" s="46"/>
      <c r="AY32" s="47"/>
      <c r="AZ32" s="45" t="e">
        <f t="shared" si="12"/>
        <v>#DIV/0!</v>
      </c>
      <c r="BA32" s="46">
        <f t="shared" si="1"/>
        <v>431870</v>
      </c>
      <c r="BB32" s="46">
        <f t="shared" si="13"/>
        <v>431870</v>
      </c>
      <c r="BC32" s="47">
        <f t="shared" si="17"/>
        <v>1100000</v>
      </c>
      <c r="BD32" s="45">
        <f t="shared" si="2"/>
        <v>0.39260909090909091</v>
      </c>
      <c r="BE32" s="50">
        <f t="shared" si="15"/>
        <v>215935</v>
      </c>
    </row>
    <row r="33" spans="1:57" ht="18.75">
      <c r="A33" s="40">
        <v>26</v>
      </c>
      <c r="B33" s="41" t="s">
        <v>226</v>
      </c>
      <c r="C33" s="41" t="s">
        <v>277</v>
      </c>
      <c r="D33" s="42" t="s">
        <v>241</v>
      </c>
      <c r="E33" s="46">
        <v>375535</v>
      </c>
      <c r="F33" s="46">
        <v>375535</v>
      </c>
      <c r="G33" s="44">
        <v>550000</v>
      </c>
      <c r="H33" s="45">
        <f t="shared" si="0"/>
        <v>0.68279090909090911</v>
      </c>
      <c r="I33" s="46">
        <v>338945</v>
      </c>
      <c r="J33" s="116">
        <v>338945</v>
      </c>
      <c r="K33" s="47">
        <v>550000</v>
      </c>
      <c r="L33" s="45">
        <v>0.62</v>
      </c>
      <c r="M33" s="43"/>
      <c r="N33" s="43"/>
      <c r="O33" s="48"/>
      <c r="P33" s="49" t="e">
        <f t="shared" si="3"/>
        <v>#DIV/0!</v>
      </c>
      <c r="Q33" s="43"/>
      <c r="R33" s="43"/>
      <c r="S33" s="48"/>
      <c r="T33" s="49" t="e">
        <f t="shared" si="4"/>
        <v>#DIV/0!</v>
      </c>
      <c r="U33" s="43"/>
      <c r="V33" s="43"/>
      <c r="W33" s="48"/>
      <c r="X33" s="49" t="e">
        <f t="shared" si="5"/>
        <v>#DIV/0!</v>
      </c>
      <c r="Y33" s="43"/>
      <c r="Z33" s="43"/>
      <c r="AA33" s="47"/>
      <c r="AB33" s="45" t="e">
        <f t="shared" si="6"/>
        <v>#DIV/0!</v>
      </c>
      <c r="AC33" s="46"/>
      <c r="AD33" s="46"/>
      <c r="AE33" s="47"/>
      <c r="AF33" s="45" t="e">
        <f t="shared" si="7"/>
        <v>#DIV/0!</v>
      </c>
      <c r="AG33" s="46"/>
      <c r="AH33" s="46"/>
      <c r="AI33" s="47"/>
      <c r="AJ33" s="45" t="e">
        <f t="shared" si="8"/>
        <v>#DIV/0!</v>
      </c>
      <c r="AK33" s="46"/>
      <c r="AL33" s="46"/>
      <c r="AM33" s="47"/>
      <c r="AN33" s="45" t="e">
        <f t="shared" si="9"/>
        <v>#DIV/0!</v>
      </c>
      <c r="AO33" s="46"/>
      <c r="AP33" s="46"/>
      <c r="AQ33" s="47"/>
      <c r="AR33" s="45" t="e">
        <f t="shared" si="10"/>
        <v>#DIV/0!</v>
      </c>
      <c r="AS33" s="46"/>
      <c r="AT33" s="46"/>
      <c r="AU33" s="47"/>
      <c r="AV33" s="45" t="e">
        <f t="shared" si="11"/>
        <v>#DIV/0!</v>
      </c>
      <c r="AW33" s="46"/>
      <c r="AX33" s="46"/>
      <c r="AY33" s="47"/>
      <c r="AZ33" s="45" t="e">
        <f t="shared" si="12"/>
        <v>#DIV/0!</v>
      </c>
      <c r="BA33" s="46">
        <f t="shared" si="1"/>
        <v>714480</v>
      </c>
      <c r="BB33" s="46">
        <f t="shared" si="13"/>
        <v>714480</v>
      </c>
      <c r="BC33" s="47">
        <f t="shared" si="17"/>
        <v>1100000</v>
      </c>
      <c r="BD33" s="45">
        <f t="shared" si="2"/>
        <v>0.64952727272727273</v>
      </c>
      <c r="BE33" s="50">
        <f t="shared" si="15"/>
        <v>357240</v>
      </c>
    </row>
    <row r="34" spans="1:57" ht="18.75">
      <c r="A34" s="40">
        <v>27</v>
      </c>
      <c r="B34" s="41" t="s">
        <v>227</v>
      </c>
      <c r="C34" s="41" t="s">
        <v>278</v>
      </c>
      <c r="D34" s="42" t="s">
        <v>234</v>
      </c>
      <c r="E34" s="46">
        <v>2193010</v>
      </c>
      <c r="F34" s="46">
        <v>2193010</v>
      </c>
      <c r="G34" s="44">
        <v>1300000</v>
      </c>
      <c r="H34" s="45">
        <f t="shared" si="0"/>
        <v>1.6869307692307691</v>
      </c>
      <c r="I34" s="46">
        <v>877810</v>
      </c>
      <c r="J34" s="116">
        <v>830320</v>
      </c>
      <c r="K34" s="47">
        <v>1300000</v>
      </c>
      <c r="L34" s="45">
        <v>0.68</v>
      </c>
      <c r="M34" s="43"/>
      <c r="N34" s="43"/>
      <c r="O34" s="48"/>
      <c r="P34" s="49" t="e">
        <f t="shared" si="3"/>
        <v>#DIV/0!</v>
      </c>
      <c r="Q34" s="43"/>
      <c r="R34" s="43"/>
      <c r="S34" s="48"/>
      <c r="T34" s="49" t="e">
        <f t="shared" si="4"/>
        <v>#DIV/0!</v>
      </c>
      <c r="U34" s="43"/>
      <c r="V34" s="43"/>
      <c r="W34" s="48"/>
      <c r="X34" s="49" t="e">
        <f t="shared" si="5"/>
        <v>#DIV/0!</v>
      </c>
      <c r="Y34" s="43"/>
      <c r="Z34" s="43"/>
      <c r="AA34" s="47"/>
      <c r="AB34" s="45" t="e">
        <f t="shared" si="6"/>
        <v>#DIV/0!</v>
      </c>
      <c r="AC34" s="46"/>
      <c r="AD34" s="46"/>
      <c r="AE34" s="47"/>
      <c r="AF34" s="45" t="e">
        <f t="shared" si="7"/>
        <v>#DIV/0!</v>
      </c>
      <c r="AG34" s="46"/>
      <c r="AH34" s="46"/>
      <c r="AI34" s="47"/>
      <c r="AJ34" s="45" t="e">
        <f t="shared" si="8"/>
        <v>#DIV/0!</v>
      </c>
      <c r="AK34" s="46"/>
      <c r="AL34" s="46"/>
      <c r="AM34" s="47"/>
      <c r="AN34" s="45" t="e">
        <f t="shared" si="9"/>
        <v>#DIV/0!</v>
      </c>
      <c r="AO34" s="46"/>
      <c r="AP34" s="46"/>
      <c r="AQ34" s="47"/>
      <c r="AR34" s="45" t="e">
        <f t="shared" si="10"/>
        <v>#DIV/0!</v>
      </c>
      <c r="AS34" s="46"/>
      <c r="AT34" s="46"/>
      <c r="AU34" s="47"/>
      <c r="AV34" s="45" t="e">
        <f t="shared" si="11"/>
        <v>#DIV/0!</v>
      </c>
      <c r="AW34" s="46"/>
      <c r="AX34" s="46"/>
      <c r="AY34" s="47"/>
      <c r="AZ34" s="45" t="e">
        <f t="shared" si="12"/>
        <v>#DIV/0!</v>
      </c>
      <c r="BA34" s="46">
        <f t="shared" si="1"/>
        <v>3070820</v>
      </c>
      <c r="BB34" s="46">
        <f t="shared" si="13"/>
        <v>3023330</v>
      </c>
      <c r="BC34" s="47">
        <f t="shared" si="17"/>
        <v>2600000</v>
      </c>
      <c r="BD34" s="45">
        <f t="shared" si="2"/>
        <v>1.1810846153846153</v>
      </c>
      <c r="BE34" s="50">
        <f t="shared" si="15"/>
        <v>1535410</v>
      </c>
    </row>
    <row r="35" spans="1:57" ht="18.75">
      <c r="A35" s="40">
        <v>28</v>
      </c>
      <c r="B35" s="41" t="s">
        <v>228</v>
      </c>
      <c r="C35" s="78" t="s">
        <v>235</v>
      </c>
      <c r="D35" s="56">
        <v>45252</v>
      </c>
      <c r="E35" s="46">
        <v>10695</v>
      </c>
      <c r="F35" s="46">
        <v>10695</v>
      </c>
      <c r="G35" s="44">
        <v>550000</v>
      </c>
      <c r="H35" s="45">
        <f t="shared" si="0"/>
        <v>1.9445454545454547E-2</v>
      </c>
      <c r="I35" s="46">
        <v>101530</v>
      </c>
      <c r="J35" s="116">
        <v>101530</v>
      </c>
      <c r="K35" s="47">
        <v>550000</v>
      </c>
      <c r="L35" s="45">
        <v>0.18</v>
      </c>
      <c r="M35" s="46"/>
      <c r="N35" s="46"/>
      <c r="O35" s="47"/>
      <c r="P35" s="49" t="e">
        <f t="shared" si="3"/>
        <v>#DIV/0!</v>
      </c>
      <c r="Q35" s="46"/>
      <c r="R35" s="46"/>
      <c r="S35" s="47"/>
      <c r="T35" s="49" t="e">
        <f t="shared" si="4"/>
        <v>#DIV/0!</v>
      </c>
      <c r="U35" s="46"/>
      <c r="V35" s="46"/>
      <c r="W35" s="47"/>
      <c r="X35" s="49" t="e">
        <f t="shared" si="5"/>
        <v>#DIV/0!</v>
      </c>
      <c r="Y35" s="54"/>
      <c r="Z35" s="54"/>
      <c r="AA35" s="55"/>
      <c r="AB35" s="45" t="e">
        <f t="shared" si="6"/>
        <v>#DIV/0!</v>
      </c>
      <c r="AC35" s="46"/>
      <c r="AD35" s="46"/>
      <c r="AE35" s="47"/>
      <c r="AF35" s="45" t="e">
        <f t="shared" si="7"/>
        <v>#DIV/0!</v>
      </c>
      <c r="AG35" s="46"/>
      <c r="AH35" s="46"/>
      <c r="AI35" s="47"/>
      <c r="AJ35" s="45" t="e">
        <f t="shared" si="8"/>
        <v>#DIV/0!</v>
      </c>
      <c r="AK35" s="46"/>
      <c r="AL35" s="46"/>
      <c r="AM35" s="47"/>
      <c r="AN35" s="45" t="e">
        <f t="shared" si="9"/>
        <v>#DIV/0!</v>
      </c>
      <c r="AO35" s="46"/>
      <c r="AP35" s="46"/>
      <c r="AQ35" s="47"/>
      <c r="AR35" s="45" t="e">
        <f t="shared" si="10"/>
        <v>#DIV/0!</v>
      </c>
      <c r="AS35" s="46"/>
      <c r="AT35" s="46"/>
      <c r="AU35" s="47"/>
      <c r="AV35" s="45" t="e">
        <f t="shared" si="11"/>
        <v>#DIV/0!</v>
      </c>
      <c r="AW35" s="46"/>
      <c r="AX35" s="46"/>
      <c r="AY35" s="47"/>
      <c r="AZ35" s="45" t="e">
        <f t="shared" si="12"/>
        <v>#DIV/0!</v>
      </c>
      <c r="BA35" s="46">
        <f t="shared" si="1"/>
        <v>112225</v>
      </c>
      <c r="BB35" s="46">
        <f t="shared" si="13"/>
        <v>112225</v>
      </c>
      <c r="BC35" s="47">
        <f t="shared" si="17"/>
        <v>1100000</v>
      </c>
      <c r="BD35" s="45">
        <f t="shared" si="2"/>
        <v>0.10202272727272728</v>
      </c>
      <c r="BE35" s="50">
        <f t="shared" si="15"/>
        <v>56112.5</v>
      </c>
    </row>
    <row r="36" spans="1:57" ht="18.75">
      <c r="A36" s="40">
        <v>29</v>
      </c>
      <c r="B36" s="41" t="s">
        <v>229</v>
      </c>
      <c r="C36" s="78" t="s">
        <v>236</v>
      </c>
      <c r="D36" s="42">
        <v>45502</v>
      </c>
      <c r="E36" s="46">
        <v>620485</v>
      </c>
      <c r="F36" s="46">
        <v>620485</v>
      </c>
      <c r="G36" s="44">
        <v>550000</v>
      </c>
      <c r="H36" s="45">
        <f t="shared" si="0"/>
        <v>1.1281545454545454</v>
      </c>
      <c r="I36" s="46">
        <v>357735</v>
      </c>
      <c r="J36" s="116">
        <v>357735</v>
      </c>
      <c r="K36" s="47">
        <v>550000</v>
      </c>
      <c r="L36" s="45">
        <v>0.65</v>
      </c>
      <c r="M36" s="43"/>
      <c r="N36" s="43"/>
      <c r="O36" s="48"/>
      <c r="P36" s="49" t="e">
        <f t="shared" si="3"/>
        <v>#DIV/0!</v>
      </c>
      <c r="Q36" s="43"/>
      <c r="R36" s="43"/>
      <c r="S36" s="48"/>
      <c r="T36" s="49" t="e">
        <f t="shared" si="4"/>
        <v>#DIV/0!</v>
      </c>
      <c r="U36" s="43"/>
      <c r="V36" s="43"/>
      <c r="W36" s="48"/>
      <c r="X36" s="49" t="e">
        <f t="shared" si="5"/>
        <v>#DIV/0!</v>
      </c>
      <c r="Y36" s="43"/>
      <c r="Z36" s="43"/>
      <c r="AA36" s="47"/>
      <c r="AB36" s="45" t="e">
        <f t="shared" si="6"/>
        <v>#DIV/0!</v>
      </c>
      <c r="AC36" s="46"/>
      <c r="AD36" s="46"/>
      <c r="AE36" s="47"/>
      <c r="AF36" s="45" t="e">
        <f t="shared" si="7"/>
        <v>#DIV/0!</v>
      </c>
      <c r="AG36" s="46"/>
      <c r="AH36" s="46"/>
      <c r="AI36" s="47"/>
      <c r="AJ36" s="45" t="e">
        <f t="shared" si="8"/>
        <v>#DIV/0!</v>
      </c>
      <c r="AK36" s="46"/>
      <c r="AL36" s="46"/>
      <c r="AM36" s="47"/>
      <c r="AN36" s="45" t="e">
        <f t="shared" si="9"/>
        <v>#DIV/0!</v>
      </c>
      <c r="AO36" s="46"/>
      <c r="AP36" s="46"/>
      <c r="AQ36" s="47"/>
      <c r="AR36" s="45" t="e">
        <f t="shared" si="10"/>
        <v>#DIV/0!</v>
      </c>
      <c r="AS36" s="46"/>
      <c r="AT36" s="46"/>
      <c r="AU36" s="47"/>
      <c r="AV36" s="45" t="e">
        <f t="shared" si="11"/>
        <v>#DIV/0!</v>
      </c>
      <c r="AW36" s="46"/>
      <c r="AX36" s="46"/>
      <c r="AY36" s="47"/>
      <c r="AZ36" s="45" t="e">
        <f t="shared" si="12"/>
        <v>#DIV/0!</v>
      </c>
      <c r="BA36" s="46">
        <f t="shared" si="1"/>
        <v>978220</v>
      </c>
      <c r="BB36" s="46">
        <f t="shared" si="13"/>
        <v>978220</v>
      </c>
      <c r="BC36" s="47">
        <f t="shared" si="17"/>
        <v>1100000</v>
      </c>
      <c r="BD36" s="45">
        <f t="shared" si="2"/>
        <v>0.88929090909090913</v>
      </c>
      <c r="BE36" s="50">
        <f t="shared" si="15"/>
        <v>489110</v>
      </c>
    </row>
    <row r="37" spans="1:57" ht="18.75">
      <c r="A37" s="40">
        <v>30</v>
      </c>
      <c r="B37" s="41" t="s">
        <v>230</v>
      </c>
      <c r="C37" s="78" t="s">
        <v>237</v>
      </c>
      <c r="D37" s="42">
        <v>45279</v>
      </c>
      <c r="E37" s="46">
        <v>719375</v>
      </c>
      <c r="F37" s="46">
        <v>719375</v>
      </c>
      <c r="G37" s="44">
        <v>550000</v>
      </c>
      <c r="H37" s="45">
        <f t="shared" si="0"/>
        <v>1.3079545454545454</v>
      </c>
      <c r="I37" s="46">
        <v>374815</v>
      </c>
      <c r="J37" s="116">
        <v>374815</v>
      </c>
      <c r="K37" s="47">
        <v>550000</v>
      </c>
      <c r="L37" s="45">
        <v>0.68</v>
      </c>
      <c r="M37" s="43"/>
      <c r="N37" s="43"/>
      <c r="O37" s="48"/>
      <c r="P37" s="49" t="e">
        <f t="shared" si="3"/>
        <v>#DIV/0!</v>
      </c>
      <c r="Q37" s="43"/>
      <c r="R37" s="43"/>
      <c r="S37" s="48"/>
      <c r="T37" s="49" t="e">
        <f t="shared" si="4"/>
        <v>#DIV/0!</v>
      </c>
      <c r="U37" s="43"/>
      <c r="V37" s="43"/>
      <c r="W37" s="48"/>
      <c r="X37" s="49" t="e">
        <f t="shared" si="5"/>
        <v>#DIV/0!</v>
      </c>
      <c r="Y37" s="43"/>
      <c r="Z37" s="43"/>
      <c r="AA37" s="47"/>
      <c r="AB37" s="45" t="e">
        <f t="shared" si="6"/>
        <v>#DIV/0!</v>
      </c>
      <c r="AC37" s="46"/>
      <c r="AD37" s="46"/>
      <c r="AE37" s="47"/>
      <c r="AF37" s="45" t="e">
        <f t="shared" si="7"/>
        <v>#DIV/0!</v>
      </c>
      <c r="AG37" s="46"/>
      <c r="AH37" s="46"/>
      <c r="AI37" s="47"/>
      <c r="AJ37" s="45" t="e">
        <f t="shared" si="8"/>
        <v>#DIV/0!</v>
      </c>
      <c r="AK37" s="46"/>
      <c r="AL37" s="46"/>
      <c r="AM37" s="47"/>
      <c r="AN37" s="45" t="e">
        <f t="shared" si="9"/>
        <v>#DIV/0!</v>
      </c>
      <c r="AO37" s="46"/>
      <c r="AP37" s="46"/>
      <c r="AQ37" s="47"/>
      <c r="AR37" s="45" t="e">
        <f t="shared" si="10"/>
        <v>#DIV/0!</v>
      </c>
      <c r="AS37" s="46"/>
      <c r="AT37" s="46"/>
      <c r="AU37" s="47"/>
      <c r="AV37" s="45" t="e">
        <f t="shared" si="11"/>
        <v>#DIV/0!</v>
      </c>
      <c r="AW37" s="46"/>
      <c r="AX37" s="46"/>
      <c r="AY37" s="47"/>
      <c r="AZ37" s="45" t="e">
        <f t="shared" si="12"/>
        <v>#DIV/0!</v>
      </c>
      <c r="BA37" s="46">
        <f t="shared" si="1"/>
        <v>1094190</v>
      </c>
      <c r="BB37" s="46">
        <f t="shared" si="13"/>
        <v>1094190</v>
      </c>
      <c r="BC37" s="47">
        <f t="shared" si="17"/>
        <v>1100000</v>
      </c>
      <c r="BD37" s="45">
        <f t="shared" si="2"/>
        <v>0.99471818181818183</v>
      </c>
      <c r="BE37" s="50">
        <f t="shared" si="15"/>
        <v>547095</v>
      </c>
    </row>
    <row r="38" spans="1:57" ht="18.75">
      <c r="A38" s="40">
        <v>31</v>
      </c>
      <c r="B38" s="41" t="s">
        <v>231</v>
      </c>
      <c r="C38" s="78" t="s">
        <v>279</v>
      </c>
      <c r="D38" s="77" t="s">
        <v>238</v>
      </c>
      <c r="E38" s="46">
        <v>984720</v>
      </c>
      <c r="F38" s="46">
        <v>984720</v>
      </c>
      <c r="G38" s="44">
        <v>1500000</v>
      </c>
      <c r="H38" s="45">
        <f t="shared" si="0"/>
        <v>0.65647999999999995</v>
      </c>
      <c r="I38" s="46">
        <v>1107240</v>
      </c>
      <c r="J38" s="116">
        <v>1107240</v>
      </c>
      <c r="K38" s="47">
        <v>1500000</v>
      </c>
      <c r="L38" s="45">
        <v>0.74</v>
      </c>
      <c r="M38" s="43"/>
      <c r="N38" s="43"/>
      <c r="O38" s="48"/>
      <c r="P38" s="49" t="e">
        <f t="shared" si="3"/>
        <v>#DIV/0!</v>
      </c>
      <c r="Q38" s="43"/>
      <c r="R38" s="43"/>
      <c r="S38" s="48"/>
      <c r="T38" s="49" t="e">
        <f t="shared" si="4"/>
        <v>#DIV/0!</v>
      </c>
      <c r="U38" s="43"/>
      <c r="V38" s="43"/>
      <c r="W38" s="48"/>
      <c r="X38" s="49" t="e">
        <f t="shared" si="5"/>
        <v>#DIV/0!</v>
      </c>
      <c r="Y38" s="43"/>
      <c r="Z38" s="43"/>
      <c r="AA38" s="47"/>
      <c r="AB38" s="45" t="e">
        <f t="shared" si="6"/>
        <v>#DIV/0!</v>
      </c>
      <c r="AC38" s="46"/>
      <c r="AD38" s="46"/>
      <c r="AE38" s="47"/>
      <c r="AF38" s="45" t="e">
        <f t="shared" si="7"/>
        <v>#DIV/0!</v>
      </c>
      <c r="AG38" s="46"/>
      <c r="AH38" s="46"/>
      <c r="AI38" s="47"/>
      <c r="AJ38" s="45" t="e">
        <f t="shared" si="8"/>
        <v>#DIV/0!</v>
      </c>
      <c r="AK38" s="46"/>
      <c r="AL38" s="46"/>
      <c r="AM38" s="47"/>
      <c r="AN38" s="45" t="e">
        <f t="shared" si="9"/>
        <v>#DIV/0!</v>
      </c>
      <c r="AO38" s="46"/>
      <c r="AP38" s="46"/>
      <c r="AQ38" s="47"/>
      <c r="AR38" s="45" t="e">
        <f t="shared" si="10"/>
        <v>#DIV/0!</v>
      </c>
      <c r="AS38" s="46"/>
      <c r="AT38" s="46"/>
      <c r="AU38" s="47"/>
      <c r="AV38" s="45" t="e">
        <f t="shared" si="11"/>
        <v>#DIV/0!</v>
      </c>
      <c r="AW38" s="46"/>
      <c r="AX38" s="46"/>
      <c r="AY38" s="47"/>
      <c r="AZ38" s="45" t="e">
        <f t="shared" si="12"/>
        <v>#DIV/0!</v>
      </c>
      <c r="BA38" s="46">
        <f t="shared" si="1"/>
        <v>2091960</v>
      </c>
      <c r="BB38" s="46">
        <f t="shared" si="13"/>
        <v>2091960</v>
      </c>
      <c r="BC38" s="47">
        <f t="shared" si="17"/>
        <v>3000000</v>
      </c>
      <c r="BD38" s="45">
        <f t="shared" si="2"/>
        <v>0.69732000000000005</v>
      </c>
      <c r="BE38" s="50">
        <f t="shared" si="15"/>
        <v>1045980</v>
      </c>
    </row>
    <row r="39" spans="1:57" ht="18.75">
      <c r="A39" s="40">
        <v>32</v>
      </c>
      <c r="B39" s="41" t="s">
        <v>232</v>
      </c>
      <c r="C39" s="78" t="s">
        <v>239</v>
      </c>
      <c r="D39" s="77">
        <v>45411</v>
      </c>
      <c r="E39" s="46">
        <v>865075</v>
      </c>
      <c r="F39" s="46">
        <v>865075</v>
      </c>
      <c r="G39" s="44">
        <v>550000</v>
      </c>
      <c r="H39" s="45">
        <f t="shared" si="0"/>
        <v>1.5728636363636364</v>
      </c>
      <c r="I39" s="46">
        <v>91970</v>
      </c>
      <c r="J39" s="116">
        <v>91970</v>
      </c>
      <c r="K39" s="47">
        <v>550000</v>
      </c>
      <c r="L39" s="45">
        <v>0.17</v>
      </c>
      <c r="M39" s="43"/>
      <c r="N39" s="43"/>
      <c r="O39" s="48"/>
      <c r="P39" s="49" t="e">
        <f t="shared" si="3"/>
        <v>#DIV/0!</v>
      </c>
      <c r="Q39" s="43"/>
      <c r="R39" s="43"/>
      <c r="S39" s="48"/>
      <c r="T39" s="49" t="e">
        <f t="shared" si="4"/>
        <v>#DIV/0!</v>
      </c>
      <c r="U39" s="43"/>
      <c r="V39" s="43"/>
      <c r="W39" s="48"/>
      <c r="X39" s="49" t="e">
        <f t="shared" si="5"/>
        <v>#DIV/0!</v>
      </c>
      <c r="Y39" s="43"/>
      <c r="Z39" s="43"/>
      <c r="AA39" s="47"/>
      <c r="AB39" s="45" t="e">
        <f t="shared" si="6"/>
        <v>#DIV/0!</v>
      </c>
      <c r="AC39" s="46"/>
      <c r="AD39" s="46"/>
      <c r="AE39" s="47"/>
      <c r="AF39" s="45" t="e">
        <f t="shared" si="7"/>
        <v>#DIV/0!</v>
      </c>
      <c r="AG39" s="46"/>
      <c r="AH39" s="46"/>
      <c r="AI39" s="47"/>
      <c r="AJ39" s="45" t="e">
        <f t="shared" si="8"/>
        <v>#DIV/0!</v>
      </c>
      <c r="AK39" s="46"/>
      <c r="AL39" s="46"/>
      <c r="AM39" s="47"/>
      <c r="AN39" s="45" t="e">
        <f t="shared" si="9"/>
        <v>#DIV/0!</v>
      </c>
      <c r="AO39" s="46"/>
      <c r="AP39" s="46"/>
      <c r="AQ39" s="47"/>
      <c r="AR39" s="45" t="e">
        <f t="shared" si="10"/>
        <v>#DIV/0!</v>
      </c>
      <c r="AS39" s="46"/>
      <c r="AT39" s="46"/>
      <c r="AU39" s="47"/>
      <c r="AV39" s="45" t="e">
        <f t="shared" si="11"/>
        <v>#DIV/0!</v>
      </c>
      <c r="AW39" s="46"/>
      <c r="AX39" s="46"/>
      <c r="AY39" s="47"/>
      <c r="AZ39" s="45" t="e">
        <f t="shared" si="12"/>
        <v>#DIV/0!</v>
      </c>
      <c r="BA39" s="46">
        <f t="shared" si="1"/>
        <v>957045</v>
      </c>
      <c r="BB39" s="46">
        <f t="shared" si="13"/>
        <v>957045</v>
      </c>
      <c r="BC39" s="47">
        <f t="shared" si="17"/>
        <v>1100000</v>
      </c>
      <c r="BD39" s="45">
        <f t="shared" si="2"/>
        <v>0.87004090909090914</v>
      </c>
      <c r="BE39" s="50">
        <f t="shared" si="15"/>
        <v>478522.5</v>
      </c>
    </row>
    <row r="40" spans="1:57" ht="18.75">
      <c r="A40" s="40">
        <v>33</v>
      </c>
      <c r="B40" s="41" t="s">
        <v>233</v>
      </c>
      <c r="C40" s="78" t="s">
        <v>240</v>
      </c>
      <c r="D40" s="77">
        <v>45411</v>
      </c>
      <c r="E40" s="46">
        <v>577200</v>
      </c>
      <c r="F40" s="46">
        <v>577200</v>
      </c>
      <c r="G40" s="44">
        <v>800000</v>
      </c>
      <c r="H40" s="45">
        <f t="shared" si="0"/>
        <v>0.72150000000000003</v>
      </c>
      <c r="I40" s="46">
        <v>670705</v>
      </c>
      <c r="J40" s="116">
        <v>670705</v>
      </c>
      <c r="K40" s="47">
        <v>800000</v>
      </c>
      <c r="L40" s="45">
        <v>0.84</v>
      </c>
      <c r="M40" s="46"/>
      <c r="N40" s="46"/>
      <c r="O40" s="47"/>
      <c r="P40" s="49" t="e">
        <f t="shared" si="3"/>
        <v>#DIV/0!</v>
      </c>
      <c r="Q40" s="46"/>
      <c r="R40" s="46"/>
      <c r="S40" s="47"/>
      <c r="T40" s="49" t="e">
        <f t="shared" si="4"/>
        <v>#DIV/0!</v>
      </c>
      <c r="U40" s="46"/>
      <c r="V40" s="46"/>
      <c r="W40" s="47"/>
      <c r="X40" s="49" t="e">
        <f t="shared" si="5"/>
        <v>#DIV/0!</v>
      </c>
      <c r="Y40" s="46"/>
      <c r="Z40" s="46"/>
      <c r="AA40" s="47"/>
      <c r="AB40" s="45" t="e">
        <f t="shared" si="6"/>
        <v>#DIV/0!</v>
      </c>
      <c r="AC40" s="46"/>
      <c r="AD40" s="46"/>
      <c r="AE40" s="47"/>
      <c r="AF40" s="45" t="e">
        <f t="shared" si="7"/>
        <v>#DIV/0!</v>
      </c>
      <c r="AG40" s="46"/>
      <c r="AH40" s="46"/>
      <c r="AI40" s="47"/>
      <c r="AJ40" s="45" t="e">
        <f t="shared" si="8"/>
        <v>#DIV/0!</v>
      </c>
      <c r="AK40" s="46"/>
      <c r="AL40" s="46"/>
      <c r="AM40" s="47"/>
      <c r="AN40" s="45" t="e">
        <f t="shared" si="9"/>
        <v>#DIV/0!</v>
      </c>
      <c r="AO40" s="46"/>
      <c r="AP40" s="46"/>
      <c r="AQ40" s="47"/>
      <c r="AR40" s="45" t="e">
        <f t="shared" si="10"/>
        <v>#DIV/0!</v>
      </c>
      <c r="AS40" s="46"/>
      <c r="AT40" s="46"/>
      <c r="AU40" s="47"/>
      <c r="AV40" s="45" t="e">
        <f t="shared" si="11"/>
        <v>#DIV/0!</v>
      </c>
      <c r="AW40" s="46"/>
      <c r="AX40" s="46"/>
      <c r="AY40" s="47"/>
      <c r="AZ40" s="45" t="e">
        <f t="shared" si="12"/>
        <v>#DIV/0!</v>
      </c>
      <c r="BA40" s="46">
        <f t="shared" si="1"/>
        <v>1247905</v>
      </c>
      <c r="BB40" s="46">
        <f t="shared" si="13"/>
        <v>1247905</v>
      </c>
      <c r="BC40" s="47">
        <f t="shared" si="17"/>
        <v>1600000</v>
      </c>
      <c r="BD40" s="45">
        <f t="shared" si="2"/>
        <v>0.77994062500000005</v>
      </c>
      <c r="BE40" s="50">
        <f t="shared" si="15"/>
        <v>623952.5</v>
      </c>
    </row>
    <row r="41" spans="1:57" ht="18.75">
      <c r="A41" s="40">
        <v>34</v>
      </c>
      <c r="B41" s="41" t="s">
        <v>242</v>
      </c>
      <c r="C41" s="52" t="s">
        <v>280</v>
      </c>
      <c r="D41" s="77">
        <v>45588</v>
      </c>
      <c r="E41" s="46">
        <v>94985</v>
      </c>
      <c r="F41" s="46">
        <v>94985</v>
      </c>
      <c r="G41" s="44">
        <v>550000</v>
      </c>
      <c r="H41" s="45">
        <f t="shared" si="0"/>
        <v>0.17269999999999999</v>
      </c>
      <c r="I41" s="46">
        <v>110685</v>
      </c>
      <c r="J41" s="116">
        <v>110685</v>
      </c>
      <c r="K41" s="47">
        <v>550000</v>
      </c>
      <c r="L41" s="45">
        <v>0.2</v>
      </c>
      <c r="M41" s="46"/>
      <c r="N41" s="46"/>
      <c r="O41" s="47"/>
      <c r="P41" s="49" t="e">
        <f t="shared" si="3"/>
        <v>#DIV/0!</v>
      </c>
      <c r="Q41" s="46"/>
      <c r="R41" s="46"/>
      <c r="S41" s="47"/>
      <c r="T41" s="49" t="e">
        <f t="shared" si="4"/>
        <v>#DIV/0!</v>
      </c>
      <c r="U41" s="46"/>
      <c r="V41" s="46"/>
      <c r="W41" s="47"/>
      <c r="X41" s="49" t="e">
        <f t="shared" si="5"/>
        <v>#DIV/0!</v>
      </c>
      <c r="Y41" s="46"/>
      <c r="Z41" s="46"/>
      <c r="AA41" s="47"/>
      <c r="AB41" s="45" t="e">
        <f t="shared" si="6"/>
        <v>#DIV/0!</v>
      </c>
      <c r="AC41" s="46"/>
      <c r="AD41" s="46"/>
      <c r="AE41" s="47"/>
      <c r="AF41" s="45" t="e">
        <f t="shared" si="7"/>
        <v>#DIV/0!</v>
      </c>
      <c r="AG41" s="46"/>
      <c r="AH41" s="46"/>
      <c r="AI41" s="47"/>
      <c r="AJ41" s="45" t="e">
        <f t="shared" si="8"/>
        <v>#DIV/0!</v>
      </c>
      <c r="AK41" s="46"/>
      <c r="AL41" s="46"/>
      <c r="AM41" s="47"/>
      <c r="AN41" s="45" t="e">
        <f t="shared" si="9"/>
        <v>#DIV/0!</v>
      </c>
      <c r="AO41" s="46"/>
      <c r="AP41" s="46"/>
      <c r="AQ41" s="47"/>
      <c r="AR41" s="45" t="e">
        <f t="shared" si="10"/>
        <v>#DIV/0!</v>
      </c>
      <c r="AS41" s="46"/>
      <c r="AT41" s="46"/>
      <c r="AU41" s="47"/>
      <c r="AV41" s="45" t="e">
        <f t="shared" si="11"/>
        <v>#DIV/0!</v>
      </c>
      <c r="AW41" s="46"/>
      <c r="AX41" s="46"/>
      <c r="AY41" s="47"/>
      <c r="AZ41" s="45" t="e">
        <f t="shared" si="12"/>
        <v>#DIV/0!</v>
      </c>
      <c r="BA41" s="46">
        <f t="shared" si="1"/>
        <v>205670</v>
      </c>
      <c r="BB41" s="46">
        <f t="shared" si="13"/>
        <v>205670</v>
      </c>
      <c r="BC41" s="47">
        <f t="shared" si="17"/>
        <v>1100000</v>
      </c>
      <c r="BD41" s="45">
        <f t="shared" si="2"/>
        <v>0.18697272727272726</v>
      </c>
      <c r="BE41" s="50">
        <f t="shared" si="15"/>
        <v>102835</v>
      </c>
    </row>
    <row r="42" spans="1:57" ht="18.75">
      <c r="A42" s="40">
        <v>35</v>
      </c>
      <c r="B42" s="41" t="s">
        <v>243</v>
      </c>
      <c r="C42" s="41" t="s">
        <v>281</v>
      </c>
      <c r="D42" s="42">
        <v>45588</v>
      </c>
      <c r="E42" s="46">
        <v>46590</v>
      </c>
      <c r="F42" s="46">
        <v>46590</v>
      </c>
      <c r="G42" s="44">
        <v>550000</v>
      </c>
      <c r="H42" s="45">
        <f t="shared" si="0"/>
        <v>8.4709090909090914E-2</v>
      </c>
      <c r="I42" s="46">
        <v>29995</v>
      </c>
      <c r="J42" s="116">
        <v>60395</v>
      </c>
      <c r="K42" s="47">
        <v>550000</v>
      </c>
      <c r="L42" s="45">
        <v>0.05</v>
      </c>
      <c r="M42" s="43"/>
      <c r="N42" s="43"/>
      <c r="O42" s="48"/>
      <c r="P42" s="49" t="e">
        <f t="shared" si="3"/>
        <v>#DIV/0!</v>
      </c>
      <c r="Q42" s="43"/>
      <c r="R42" s="43"/>
      <c r="S42" s="48"/>
      <c r="T42" s="49" t="e">
        <f t="shared" si="4"/>
        <v>#DIV/0!</v>
      </c>
      <c r="U42" s="43"/>
      <c r="V42" s="43"/>
      <c r="W42" s="48"/>
      <c r="X42" s="49" t="e">
        <f t="shared" si="5"/>
        <v>#DIV/0!</v>
      </c>
      <c r="Y42" s="43"/>
      <c r="Z42" s="43"/>
      <c r="AA42" s="47"/>
      <c r="AB42" s="45" t="e">
        <f t="shared" si="6"/>
        <v>#DIV/0!</v>
      </c>
      <c r="AC42" s="46"/>
      <c r="AD42" s="46"/>
      <c r="AE42" s="47"/>
      <c r="AF42" s="45" t="e">
        <f t="shared" si="7"/>
        <v>#DIV/0!</v>
      </c>
      <c r="AG42" s="46"/>
      <c r="AH42" s="46"/>
      <c r="AI42" s="47"/>
      <c r="AJ42" s="45" t="e">
        <f t="shared" si="8"/>
        <v>#DIV/0!</v>
      </c>
      <c r="AK42" s="46"/>
      <c r="AL42" s="46"/>
      <c r="AM42" s="47"/>
      <c r="AN42" s="45" t="e">
        <f t="shared" si="9"/>
        <v>#DIV/0!</v>
      </c>
      <c r="AO42" s="46"/>
      <c r="AP42" s="46"/>
      <c r="AQ42" s="47"/>
      <c r="AR42" s="45" t="e">
        <f t="shared" si="10"/>
        <v>#DIV/0!</v>
      </c>
      <c r="AS42" s="46"/>
      <c r="AT42" s="46"/>
      <c r="AU42" s="47"/>
      <c r="AV42" s="45" t="e">
        <f t="shared" si="11"/>
        <v>#DIV/0!</v>
      </c>
      <c r="AW42" s="46"/>
      <c r="AX42" s="46"/>
      <c r="AY42" s="47"/>
      <c r="AZ42" s="45" t="e">
        <f t="shared" si="12"/>
        <v>#DIV/0!</v>
      </c>
      <c r="BA42" s="46">
        <f t="shared" si="1"/>
        <v>76585</v>
      </c>
      <c r="BB42" s="46">
        <f t="shared" si="13"/>
        <v>106985</v>
      </c>
      <c r="BC42" s="47">
        <f t="shared" si="17"/>
        <v>1100000</v>
      </c>
      <c r="BD42" s="45">
        <f t="shared" si="2"/>
        <v>6.9622727272727267E-2</v>
      </c>
      <c r="BE42" s="50">
        <f t="shared" si="15"/>
        <v>38292.5</v>
      </c>
    </row>
    <row r="43" spans="1:57" ht="18.75">
      <c r="A43" s="40">
        <v>36</v>
      </c>
      <c r="B43" s="41" t="s">
        <v>244</v>
      </c>
      <c r="C43" s="41" t="s">
        <v>248</v>
      </c>
      <c r="D43" s="42">
        <v>45554</v>
      </c>
      <c r="E43" s="46">
        <v>154175</v>
      </c>
      <c r="F43" s="46">
        <v>154175</v>
      </c>
      <c r="G43" s="44">
        <v>550000</v>
      </c>
      <c r="H43" s="45">
        <f t="shared" si="0"/>
        <v>0.2803181818181818</v>
      </c>
      <c r="I43" s="46">
        <v>134375</v>
      </c>
      <c r="J43" s="116">
        <v>134375</v>
      </c>
      <c r="K43" s="47">
        <v>550000</v>
      </c>
      <c r="L43" s="45">
        <v>0.24</v>
      </c>
      <c r="M43" s="43"/>
      <c r="N43" s="43"/>
      <c r="O43" s="48"/>
      <c r="P43" s="49" t="e">
        <f t="shared" si="3"/>
        <v>#DIV/0!</v>
      </c>
      <c r="Q43" s="43"/>
      <c r="R43" s="43"/>
      <c r="S43" s="48"/>
      <c r="T43" s="49" t="e">
        <f t="shared" si="4"/>
        <v>#DIV/0!</v>
      </c>
      <c r="U43" s="43"/>
      <c r="V43" s="43"/>
      <c r="W43" s="48"/>
      <c r="X43" s="49" t="e">
        <f>U43/W43</f>
        <v>#DIV/0!</v>
      </c>
      <c r="Y43" s="43"/>
      <c r="Z43" s="43"/>
      <c r="AA43" s="47"/>
      <c r="AB43" s="45" t="e">
        <f t="shared" si="6"/>
        <v>#DIV/0!</v>
      </c>
      <c r="AC43" s="46"/>
      <c r="AD43" s="46"/>
      <c r="AE43" s="47"/>
      <c r="AF43" s="45" t="e">
        <f t="shared" si="7"/>
        <v>#DIV/0!</v>
      </c>
      <c r="AG43" s="46"/>
      <c r="AH43" s="46"/>
      <c r="AI43" s="47"/>
      <c r="AJ43" s="45" t="e">
        <f t="shared" si="8"/>
        <v>#DIV/0!</v>
      </c>
      <c r="AK43" s="46"/>
      <c r="AL43" s="46"/>
      <c r="AM43" s="47"/>
      <c r="AN43" s="45" t="e">
        <f t="shared" si="9"/>
        <v>#DIV/0!</v>
      </c>
      <c r="AO43" s="46"/>
      <c r="AP43" s="46"/>
      <c r="AQ43" s="47"/>
      <c r="AR43" s="45" t="e">
        <f t="shared" si="10"/>
        <v>#DIV/0!</v>
      </c>
      <c r="AS43" s="46"/>
      <c r="AT43" s="46"/>
      <c r="AU43" s="47"/>
      <c r="AV43" s="45" t="e">
        <f t="shared" si="11"/>
        <v>#DIV/0!</v>
      </c>
      <c r="AW43" s="46"/>
      <c r="AX43" s="46"/>
      <c r="AY43" s="47"/>
      <c r="AZ43" s="45" t="e">
        <f t="shared" si="12"/>
        <v>#DIV/0!</v>
      </c>
      <c r="BA43" s="46">
        <f t="shared" si="1"/>
        <v>288550</v>
      </c>
      <c r="BB43" s="46">
        <f t="shared" si="13"/>
        <v>288550</v>
      </c>
      <c r="BC43" s="47">
        <f t="shared" si="17"/>
        <v>1100000</v>
      </c>
      <c r="BD43" s="45">
        <f t="shared" si="2"/>
        <v>0.26231818181818184</v>
      </c>
      <c r="BE43" s="50">
        <f t="shared" si="15"/>
        <v>144275</v>
      </c>
    </row>
    <row r="44" spans="1:57" ht="18.75">
      <c r="A44" s="40">
        <v>37</v>
      </c>
      <c r="B44" s="41" t="s">
        <v>245</v>
      </c>
      <c r="C44" s="41" t="s">
        <v>249</v>
      </c>
      <c r="D44" s="42">
        <v>45189</v>
      </c>
      <c r="E44" s="46">
        <v>685330</v>
      </c>
      <c r="F44" s="46">
        <v>685330</v>
      </c>
      <c r="G44" s="44">
        <v>550000</v>
      </c>
      <c r="H44" s="45">
        <f t="shared" si="0"/>
        <v>1.2460545454545455</v>
      </c>
      <c r="I44" s="46">
        <v>238955</v>
      </c>
      <c r="J44" s="116">
        <v>238955</v>
      </c>
      <c r="K44" s="47">
        <v>550000</v>
      </c>
      <c r="L44" s="45">
        <v>0.43</v>
      </c>
      <c r="M44" s="43"/>
      <c r="N44" s="43"/>
      <c r="O44" s="48"/>
      <c r="P44" s="49" t="e">
        <f t="shared" si="3"/>
        <v>#DIV/0!</v>
      </c>
      <c r="Q44" s="43"/>
      <c r="R44" s="43"/>
      <c r="S44" s="48"/>
      <c r="T44" s="49" t="e">
        <f t="shared" si="4"/>
        <v>#DIV/0!</v>
      </c>
      <c r="U44" s="43"/>
      <c r="V44" s="43"/>
      <c r="W44" s="48"/>
      <c r="X44" s="49" t="e">
        <f t="shared" si="5"/>
        <v>#DIV/0!</v>
      </c>
      <c r="Y44" s="43"/>
      <c r="Z44" s="43"/>
      <c r="AA44" s="47"/>
      <c r="AB44" s="45" t="e">
        <f t="shared" si="6"/>
        <v>#DIV/0!</v>
      </c>
      <c r="AC44" s="46"/>
      <c r="AD44" s="46"/>
      <c r="AE44" s="47"/>
      <c r="AF44" s="45" t="e">
        <f t="shared" si="7"/>
        <v>#DIV/0!</v>
      </c>
      <c r="AG44" s="46"/>
      <c r="AH44" s="46"/>
      <c r="AI44" s="47"/>
      <c r="AJ44" s="45" t="e">
        <f t="shared" si="8"/>
        <v>#DIV/0!</v>
      </c>
      <c r="AK44" s="46"/>
      <c r="AL44" s="46"/>
      <c r="AM44" s="47"/>
      <c r="AN44" s="45" t="e">
        <f t="shared" si="9"/>
        <v>#DIV/0!</v>
      </c>
      <c r="AO44" s="46"/>
      <c r="AP44" s="46"/>
      <c r="AQ44" s="47"/>
      <c r="AR44" s="45" t="e">
        <f t="shared" si="10"/>
        <v>#DIV/0!</v>
      </c>
      <c r="AS44" s="46"/>
      <c r="AT44" s="46"/>
      <c r="AU44" s="47"/>
      <c r="AV44" s="45" t="e">
        <f t="shared" si="11"/>
        <v>#DIV/0!</v>
      </c>
      <c r="AW44" s="46"/>
      <c r="AX44" s="46"/>
      <c r="AY44" s="47"/>
      <c r="AZ44" s="45" t="e">
        <f t="shared" si="12"/>
        <v>#DIV/0!</v>
      </c>
      <c r="BA44" s="46">
        <f t="shared" si="1"/>
        <v>924285</v>
      </c>
      <c r="BB44" s="46">
        <f t="shared" si="13"/>
        <v>924285</v>
      </c>
      <c r="BC44" s="47">
        <f t="shared" si="17"/>
        <v>1100000</v>
      </c>
      <c r="BD44" s="45">
        <f t="shared" si="2"/>
        <v>0.8402590909090909</v>
      </c>
      <c r="BE44" s="50">
        <f t="shared" si="15"/>
        <v>462142.5</v>
      </c>
    </row>
    <row r="45" spans="1:57" ht="18.75">
      <c r="A45" s="40">
        <v>38</v>
      </c>
      <c r="B45" s="41" t="s">
        <v>246</v>
      </c>
      <c r="C45" s="41" t="s">
        <v>250</v>
      </c>
      <c r="D45" s="42">
        <v>45506</v>
      </c>
      <c r="E45" s="46">
        <v>133470</v>
      </c>
      <c r="F45" s="46">
        <v>133470</v>
      </c>
      <c r="G45" s="44">
        <v>550000</v>
      </c>
      <c r="H45" s="45">
        <f t="shared" si="0"/>
        <v>0.24267272727272726</v>
      </c>
      <c r="I45" s="46">
        <v>36085</v>
      </c>
      <c r="J45" s="116">
        <v>36085</v>
      </c>
      <c r="K45" s="47">
        <v>550000</v>
      </c>
      <c r="L45" s="45">
        <v>7.0000000000000007E-2</v>
      </c>
      <c r="M45" s="43"/>
      <c r="N45" s="43"/>
      <c r="O45" s="48"/>
      <c r="P45" s="49" t="e">
        <f t="shared" si="3"/>
        <v>#DIV/0!</v>
      </c>
      <c r="Q45" s="43"/>
      <c r="R45" s="43"/>
      <c r="S45" s="48"/>
      <c r="T45" s="49" t="e">
        <f t="shared" si="4"/>
        <v>#DIV/0!</v>
      </c>
      <c r="U45" s="43"/>
      <c r="V45" s="43"/>
      <c r="W45" s="48"/>
      <c r="X45" s="49" t="e">
        <f t="shared" si="5"/>
        <v>#DIV/0!</v>
      </c>
      <c r="Y45" s="43"/>
      <c r="Z45" s="43"/>
      <c r="AA45" s="47"/>
      <c r="AB45" s="45" t="e">
        <f t="shared" si="6"/>
        <v>#DIV/0!</v>
      </c>
      <c r="AC45" s="46"/>
      <c r="AD45" s="46"/>
      <c r="AE45" s="47"/>
      <c r="AF45" s="45" t="e">
        <f t="shared" si="7"/>
        <v>#DIV/0!</v>
      </c>
      <c r="AG45" s="46"/>
      <c r="AH45" s="46"/>
      <c r="AI45" s="47"/>
      <c r="AJ45" s="45" t="e">
        <f t="shared" si="8"/>
        <v>#DIV/0!</v>
      </c>
      <c r="AK45" s="46"/>
      <c r="AL45" s="46"/>
      <c r="AM45" s="47"/>
      <c r="AN45" s="45" t="e">
        <f t="shared" si="9"/>
        <v>#DIV/0!</v>
      </c>
      <c r="AO45" s="46"/>
      <c r="AP45" s="46"/>
      <c r="AQ45" s="47"/>
      <c r="AR45" s="45" t="e">
        <f t="shared" si="10"/>
        <v>#DIV/0!</v>
      </c>
      <c r="AS45" s="46"/>
      <c r="AT45" s="46"/>
      <c r="AU45" s="47"/>
      <c r="AV45" s="45" t="e">
        <f t="shared" si="11"/>
        <v>#DIV/0!</v>
      </c>
      <c r="AW45" s="46"/>
      <c r="AX45" s="46"/>
      <c r="AY45" s="47"/>
      <c r="AZ45" s="45" t="e">
        <f t="shared" si="12"/>
        <v>#DIV/0!</v>
      </c>
      <c r="BA45" s="46">
        <f t="shared" si="1"/>
        <v>169555</v>
      </c>
      <c r="BB45" s="46">
        <f t="shared" si="13"/>
        <v>169555</v>
      </c>
      <c r="BC45" s="47">
        <f t="shared" si="17"/>
        <v>1100000</v>
      </c>
      <c r="BD45" s="45">
        <f t="shared" si="2"/>
        <v>0.15414090909090908</v>
      </c>
      <c r="BE45" s="50">
        <f t="shared" si="15"/>
        <v>84777.5</v>
      </c>
    </row>
    <row r="46" spans="1:57" ht="18.75">
      <c r="A46" s="40">
        <v>39</v>
      </c>
      <c r="B46" s="41" t="s">
        <v>247</v>
      </c>
      <c r="C46" s="41" t="s">
        <v>282</v>
      </c>
      <c r="D46" s="42" t="s">
        <v>251</v>
      </c>
      <c r="E46" s="46">
        <v>1130730</v>
      </c>
      <c r="F46" s="46">
        <v>1119735</v>
      </c>
      <c r="G46" s="44">
        <v>1800000</v>
      </c>
      <c r="H46" s="45">
        <f t="shared" si="0"/>
        <v>0.62818333333333332</v>
      </c>
      <c r="I46" s="46">
        <v>1572380</v>
      </c>
      <c r="J46" s="116">
        <v>1572380</v>
      </c>
      <c r="K46" s="47">
        <v>1500000</v>
      </c>
      <c r="L46" s="45">
        <v>1.05</v>
      </c>
      <c r="M46" s="43"/>
      <c r="N46" s="43"/>
      <c r="O46" s="48"/>
      <c r="P46" s="49" t="e">
        <f t="shared" si="3"/>
        <v>#DIV/0!</v>
      </c>
      <c r="Q46" s="43"/>
      <c r="R46" s="43"/>
      <c r="S46" s="48"/>
      <c r="T46" s="49" t="e">
        <f t="shared" si="4"/>
        <v>#DIV/0!</v>
      </c>
      <c r="U46" s="43"/>
      <c r="V46" s="43"/>
      <c r="W46" s="48"/>
      <c r="X46" s="49" t="e">
        <f t="shared" si="5"/>
        <v>#DIV/0!</v>
      </c>
      <c r="Y46" s="43"/>
      <c r="Z46" s="43"/>
      <c r="AA46" s="47"/>
      <c r="AB46" s="45" t="e">
        <f t="shared" si="6"/>
        <v>#DIV/0!</v>
      </c>
      <c r="AC46" s="46"/>
      <c r="AD46" s="46"/>
      <c r="AE46" s="47"/>
      <c r="AF46" s="45" t="e">
        <f t="shared" si="7"/>
        <v>#DIV/0!</v>
      </c>
      <c r="AG46" s="46"/>
      <c r="AH46" s="46"/>
      <c r="AI46" s="47"/>
      <c r="AJ46" s="45" t="e">
        <f t="shared" si="8"/>
        <v>#DIV/0!</v>
      </c>
      <c r="AK46" s="46"/>
      <c r="AL46" s="46"/>
      <c r="AM46" s="47"/>
      <c r="AN46" s="45" t="e">
        <f t="shared" si="9"/>
        <v>#DIV/0!</v>
      </c>
      <c r="AO46" s="46"/>
      <c r="AP46" s="46"/>
      <c r="AQ46" s="47"/>
      <c r="AR46" s="45" t="e">
        <f t="shared" si="10"/>
        <v>#DIV/0!</v>
      </c>
      <c r="AS46" s="46"/>
      <c r="AT46" s="46"/>
      <c r="AU46" s="47"/>
      <c r="AV46" s="45" t="e">
        <f t="shared" si="11"/>
        <v>#DIV/0!</v>
      </c>
      <c r="AW46" s="46"/>
      <c r="AX46" s="46"/>
      <c r="AY46" s="47"/>
      <c r="AZ46" s="45" t="e">
        <f t="shared" si="12"/>
        <v>#DIV/0!</v>
      </c>
      <c r="BA46" s="46">
        <f t="shared" si="1"/>
        <v>2703110</v>
      </c>
      <c r="BB46" s="46">
        <f t="shared" si="13"/>
        <v>2692115</v>
      </c>
      <c r="BC46" s="47">
        <f t="shared" si="17"/>
        <v>3300000</v>
      </c>
      <c r="BD46" s="45">
        <f t="shared" si="2"/>
        <v>0.81912424242424242</v>
      </c>
      <c r="BE46" s="50">
        <f t="shared" si="15"/>
        <v>1351555</v>
      </c>
    </row>
    <row r="47" spans="1:57" ht="18.75">
      <c r="A47" s="40">
        <v>40</v>
      </c>
      <c r="B47" s="41" t="s">
        <v>252</v>
      </c>
      <c r="C47" s="41" t="s">
        <v>253</v>
      </c>
      <c r="D47" s="42">
        <v>45307</v>
      </c>
      <c r="E47" s="46">
        <v>189665</v>
      </c>
      <c r="F47" s="46">
        <v>189665</v>
      </c>
      <c r="G47" s="44">
        <v>550000</v>
      </c>
      <c r="H47" s="45">
        <f t="shared" si="0"/>
        <v>0.34484545454545457</v>
      </c>
      <c r="I47" s="46">
        <v>234450</v>
      </c>
      <c r="J47" s="116">
        <v>234450</v>
      </c>
      <c r="K47" s="47">
        <v>550000</v>
      </c>
      <c r="L47" s="45">
        <v>0.43</v>
      </c>
      <c r="M47" s="43"/>
      <c r="N47" s="43"/>
      <c r="O47" s="48"/>
      <c r="P47" s="49" t="e">
        <f t="shared" si="3"/>
        <v>#DIV/0!</v>
      </c>
      <c r="Q47" s="43"/>
      <c r="R47" s="43"/>
      <c r="S47" s="48"/>
      <c r="T47" s="49" t="e">
        <f t="shared" si="4"/>
        <v>#DIV/0!</v>
      </c>
      <c r="U47" s="43"/>
      <c r="V47" s="43"/>
      <c r="W47" s="48"/>
      <c r="X47" s="49" t="e">
        <f t="shared" si="5"/>
        <v>#DIV/0!</v>
      </c>
      <c r="Y47" s="43"/>
      <c r="Z47" s="43"/>
      <c r="AA47" s="47"/>
      <c r="AB47" s="45" t="e">
        <f t="shared" si="6"/>
        <v>#DIV/0!</v>
      </c>
      <c r="AC47" s="46"/>
      <c r="AD47" s="46"/>
      <c r="AE47" s="47"/>
      <c r="AF47" s="45" t="e">
        <f t="shared" si="7"/>
        <v>#DIV/0!</v>
      </c>
      <c r="AG47" s="46"/>
      <c r="AH47" s="46"/>
      <c r="AI47" s="47"/>
      <c r="AJ47" s="45" t="e">
        <f t="shared" si="8"/>
        <v>#DIV/0!</v>
      </c>
      <c r="AK47" s="46"/>
      <c r="AL47" s="46"/>
      <c r="AM47" s="47"/>
      <c r="AN47" s="45" t="e">
        <f t="shared" si="9"/>
        <v>#DIV/0!</v>
      </c>
      <c r="AO47" s="46"/>
      <c r="AP47" s="46"/>
      <c r="AQ47" s="47"/>
      <c r="AR47" s="45" t="e">
        <f t="shared" si="10"/>
        <v>#DIV/0!</v>
      </c>
      <c r="AS47" s="46"/>
      <c r="AT47" s="46"/>
      <c r="AU47" s="47"/>
      <c r="AV47" s="45" t="e">
        <f t="shared" si="11"/>
        <v>#DIV/0!</v>
      </c>
      <c r="AW47" s="46"/>
      <c r="AX47" s="46"/>
      <c r="AY47" s="47"/>
      <c r="AZ47" s="45" t="e">
        <f t="shared" si="12"/>
        <v>#DIV/0!</v>
      </c>
      <c r="BA47" s="46">
        <f t="shared" si="1"/>
        <v>424115</v>
      </c>
      <c r="BB47" s="46">
        <f t="shared" si="13"/>
        <v>424115</v>
      </c>
      <c r="BC47" s="47">
        <f t="shared" si="17"/>
        <v>1100000</v>
      </c>
      <c r="BD47" s="45">
        <f t="shared" si="2"/>
        <v>0.38555909090909091</v>
      </c>
      <c r="BE47" s="50">
        <f t="shared" si="15"/>
        <v>212057.5</v>
      </c>
    </row>
    <row r="48" spans="1:57" ht="18.75">
      <c r="A48" s="40">
        <v>41</v>
      </c>
      <c r="B48" s="41" t="s">
        <v>254</v>
      </c>
      <c r="C48" s="41" t="s">
        <v>255</v>
      </c>
      <c r="D48" s="42">
        <v>45193</v>
      </c>
      <c r="E48" s="46">
        <v>624300</v>
      </c>
      <c r="F48" s="46">
        <v>634300</v>
      </c>
      <c r="G48" s="44">
        <v>2100000</v>
      </c>
      <c r="H48" s="45">
        <f t="shared" si="0"/>
        <v>0.29728571428571426</v>
      </c>
      <c r="I48" s="46">
        <v>695575</v>
      </c>
      <c r="J48" s="116">
        <v>695575</v>
      </c>
      <c r="K48" s="47">
        <v>1900000</v>
      </c>
      <c r="L48" s="45">
        <v>0.37</v>
      </c>
      <c r="M48" s="43"/>
      <c r="N48" s="43"/>
      <c r="O48" s="48"/>
      <c r="P48" s="49" t="e">
        <f t="shared" si="3"/>
        <v>#DIV/0!</v>
      </c>
      <c r="Q48" s="43"/>
      <c r="R48" s="43"/>
      <c r="S48" s="48"/>
      <c r="T48" s="49" t="e">
        <f t="shared" si="4"/>
        <v>#DIV/0!</v>
      </c>
      <c r="U48" s="43"/>
      <c r="V48" s="43"/>
      <c r="W48" s="48"/>
      <c r="X48" s="49" t="e">
        <f t="shared" si="5"/>
        <v>#DIV/0!</v>
      </c>
      <c r="Y48" s="43"/>
      <c r="Z48" s="43"/>
      <c r="AA48" s="47"/>
      <c r="AB48" s="45" t="e">
        <f t="shared" si="6"/>
        <v>#DIV/0!</v>
      </c>
      <c r="AC48" s="46"/>
      <c r="AD48" s="46"/>
      <c r="AE48" s="47"/>
      <c r="AF48" s="45" t="e">
        <f t="shared" si="7"/>
        <v>#DIV/0!</v>
      </c>
      <c r="AG48" s="46"/>
      <c r="AH48" s="46"/>
      <c r="AI48" s="47"/>
      <c r="AJ48" s="45" t="e">
        <f>AG48/AI48</f>
        <v>#DIV/0!</v>
      </c>
      <c r="AK48" s="46"/>
      <c r="AL48" s="46"/>
      <c r="AM48" s="47"/>
      <c r="AN48" s="45" t="e">
        <f t="shared" si="9"/>
        <v>#DIV/0!</v>
      </c>
      <c r="AO48" s="46"/>
      <c r="AP48" s="46"/>
      <c r="AQ48" s="47"/>
      <c r="AR48" s="45" t="e">
        <f t="shared" si="10"/>
        <v>#DIV/0!</v>
      </c>
      <c r="AS48" s="46"/>
      <c r="AT48" s="46"/>
      <c r="AU48" s="47"/>
      <c r="AV48" s="45" t="e">
        <f t="shared" si="11"/>
        <v>#DIV/0!</v>
      </c>
      <c r="AW48" s="46"/>
      <c r="AX48" s="46"/>
      <c r="AY48" s="47"/>
      <c r="AZ48" s="45" t="e">
        <f t="shared" si="12"/>
        <v>#DIV/0!</v>
      </c>
      <c r="BA48" s="46">
        <f t="shared" si="1"/>
        <v>1319875</v>
      </c>
      <c r="BB48" s="46">
        <f t="shared" si="13"/>
        <v>1329875</v>
      </c>
      <c r="BC48" s="47">
        <f t="shared" si="17"/>
        <v>4000000</v>
      </c>
      <c r="BD48" s="45">
        <f t="shared" si="2"/>
        <v>0.32996874999999998</v>
      </c>
      <c r="BE48" s="50">
        <f t="shared" si="15"/>
        <v>659937.5</v>
      </c>
    </row>
    <row r="49" spans="1:57" s="112" customFormat="1" ht="24.95" customHeight="1">
      <c r="A49" s="109"/>
      <c r="B49" s="57" t="s">
        <v>28</v>
      </c>
      <c r="C49" s="110"/>
      <c r="D49" s="111"/>
      <c r="E49" s="60">
        <f>SUM(E8:E48)</f>
        <v>23480100</v>
      </c>
      <c r="F49" s="60">
        <v>23431220</v>
      </c>
      <c r="G49" s="95">
        <f>SUM(G8:G48)</f>
        <v>30400000</v>
      </c>
      <c r="H49" s="62">
        <f t="shared" si="0"/>
        <v>0.77237171052631581</v>
      </c>
      <c r="I49" s="60">
        <f>SUM(I8:I48)</f>
        <v>20019895</v>
      </c>
      <c r="J49" s="118">
        <f>SUM(J8:J48)</f>
        <v>19962035</v>
      </c>
      <c r="K49" s="61">
        <f>SUM(K8:K48)</f>
        <v>29078571</v>
      </c>
      <c r="L49" s="62">
        <f>I49/K49</f>
        <v>0.68847588830964213</v>
      </c>
      <c r="M49" s="60">
        <f>SUM(M8:M48)</f>
        <v>0</v>
      </c>
      <c r="N49" s="60"/>
      <c r="O49" s="60">
        <f>SUM(O8:O48)</f>
        <v>0</v>
      </c>
      <c r="P49" s="62" t="e">
        <f>M49/O49</f>
        <v>#DIV/0!</v>
      </c>
      <c r="Q49" s="60">
        <f>SUM(Q8:Q48)</f>
        <v>0</v>
      </c>
      <c r="R49" s="60"/>
      <c r="S49" s="60">
        <f>SUM(S8:S48)</f>
        <v>0</v>
      </c>
      <c r="T49" s="62" t="e">
        <f>Q49/S49</f>
        <v>#DIV/0!</v>
      </c>
      <c r="U49" s="60">
        <f>SUM(U8:U48)</f>
        <v>0</v>
      </c>
      <c r="V49" s="60"/>
      <c r="W49" s="60">
        <f>SUM(W8:W48)</f>
        <v>0</v>
      </c>
      <c r="X49" s="62" t="e">
        <f>U49/W49</f>
        <v>#DIV/0!</v>
      </c>
      <c r="Y49" s="60">
        <f>SUM(Y8:Y48)</f>
        <v>0</v>
      </c>
      <c r="Z49" s="60"/>
      <c r="AA49" s="60">
        <f>SUM(AA8:AA48)</f>
        <v>0</v>
      </c>
      <c r="AB49" s="62" t="e">
        <f>Y49/AA49</f>
        <v>#DIV/0!</v>
      </c>
      <c r="AC49" s="60">
        <f>SUM(AC8:AC48)</f>
        <v>0</v>
      </c>
      <c r="AD49" s="60"/>
      <c r="AE49" s="60">
        <f>SUM(AE8:AE48)</f>
        <v>0</v>
      </c>
      <c r="AF49" s="62" t="e">
        <f>AC49/AE49</f>
        <v>#DIV/0!</v>
      </c>
      <c r="AG49" s="60">
        <f>SUM(AG8:AG48)</f>
        <v>0</v>
      </c>
      <c r="AH49" s="60"/>
      <c r="AI49" s="60">
        <f>SUM(AI8:AI48)</f>
        <v>0</v>
      </c>
      <c r="AJ49" s="62" t="e">
        <f>AG49/AI49</f>
        <v>#DIV/0!</v>
      </c>
      <c r="AK49" s="60">
        <f>SUM(AK8:AK48)</f>
        <v>0</v>
      </c>
      <c r="AL49" s="60"/>
      <c r="AM49" s="60">
        <f>SUM(AM8:AM48)</f>
        <v>0</v>
      </c>
      <c r="AN49" s="62" t="e">
        <f>AK49/AM49</f>
        <v>#DIV/0!</v>
      </c>
      <c r="AO49" s="60">
        <f>SUM(AO8:AO48)</f>
        <v>0</v>
      </c>
      <c r="AP49" s="60"/>
      <c r="AQ49" s="60">
        <f>SUM(AQ8:AQ48)</f>
        <v>0</v>
      </c>
      <c r="AR49" s="62" t="e">
        <f>AO49/AQ49</f>
        <v>#DIV/0!</v>
      </c>
      <c r="AS49" s="60">
        <f>SUM(AS8:AS48)</f>
        <v>0</v>
      </c>
      <c r="AT49" s="60"/>
      <c r="AU49" s="60">
        <f>SUM(AU8:AU48)</f>
        <v>0</v>
      </c>
      <c r="AV49" s="62" t="e">
        <f>AS49/AU49</f>
        <v>#DIV/0!</v>
      </c>
      <c r="AW49" s="60">
        <f>SUM(AW8:AW48)</f>
        <v>0</v>
      </c>
      <c r="AX49" s="60"/>
      <c r="AY49" s="60">
        <f>SUM(AY8:AY48)</f>
        <v>0</v>
      </c>
      <c r="AZ49" s="62" t="e">
        <f>AW49/AY49</f>
        <v>#DIV/0!</v>
      </c>
      <c r="BA49" s="60">
        <f t="shared" si="1"/>
        <v>43499995</v>
      </c>
      <c r="BB49" s="60">
        <f>SUM(BB8:BB48)</f>
        <v>43393255</v>
      </c>
      <c r="BC49" s="61">
        <f t="shared" si="16"/>
        <v>59478571</v>
      </c>
      <c r="BD49" s="62">
        <f t="shared" si="2"/>
        <v>0.7313557516370055</v>
      </c>
      <c r="BE49" s="60">
        <f>BA49/2</f>
        <v>21749997.5</v>
      </c>
    </row>
    <row r="51" spans="1:57">
      <c r="E51" s="81"/>
      <c r="F51" s="81"/>
      <c r="G51" s="81"/>
    </row>
    <row r="52" spans="1:57" ht="20.100000000000001" customHeight="1">
      <c r="B52" s="63" t="s">
        <v>29</v>
      </c>
      <c r="D52" s="256" t="s">
        <v>30</v>
      </c>
      <c r="E52" s="256"/>
      <c r="F52" s="101"/>
      <c r="BC52" s="256" t="s">
        <v>30</v>
      </c>
      <c r="BD52" s="256"/>
    </row>
    <row r="53" spans="1:57">
      <c r="B53" s="63"/>
      <c r="D53" s="66"/>
      <c r="E53" s="67"/>
      <c r="F53" s="67"/>
      <c r="BC53" s="68"/>
      <c r="BD53" s="69"/>
    </row>
    <row r="54" spans="1:57" ht="20.100000000000001" customHeight="1">
      <c r="B54" s="70" t="s">
        <v>103</v>
      </c>
      <c r="D54" s="100" t="s">
        <v>31</v>
      </c>
      <c r="E54" s="72"/>
      <c r="F54" s="72"/>
      <c r="BC54" s="250" t="s">
        <v>32</v>
      </c>
      <c r="BD54" s="250"/>
      <c r="BE54" s="250"/>
    </row>
    <row r="55" spans="1:57" ht="20.100000000000001" customHeight="1">
      <c r="B55" s="73" t="s">
        <v>101</v>
      </c>
      <c r="D55" s="101" t="s">
        <v>33</v>
      </c>
      <c r="E55" s="101"/>
      <c r="F55" s="101"/>
      <c r="BC55" s="255" t="s">
        <v>34</v>
      </c>
      <c r="BD55" s="255"/>
      <c r="BE55" s="255"/>
    </row>
  </sheetData>
  <mergeCells count="23">
    <mergeCell ref="BA2:BC2"/>
    <mergeCell ref="B4:C4"/>
    <mergeCell ref="B5:B7"/>
    <mergeCell ref="C5:C7"/>
    <mergeCell ref="D5:D7"/>
    <mergeCell ref="E5:H6"/>
    <mergeCell ref="I5:L6"/>
    <mergeCell ref="M5:P6"/>
    <mergeCell ref="Q5:T6"/>
    <mergeCell ref="U5:X6"/>
    <mergeCell ref="BC55:BE55"/>
    <mergeCell ref="AW5:AZ6"/>
    <mergeCell ref="BA5:BD6"/>
    <mergeCell ref="BE5:BE7"/>
    <mergeCell ref="D52:E52"/>
    <mergeCell ref="BC52:BD52"/>
    <mergeCell ref="BC54:BE54"/>
    <mergeCell ref="Y5:AB6"/>
    <mergeCell ref="AC5:AF6"/>
    <mergeCell ref="AG5:AJ6"/>
    <mergeCell ref="AK5:AN6"/>
    <mergeCell ref="AO5:AR6"/>
    <mergeCell ref="AS5:AV6"/>
  </mergeCells>
  <pageMargins left="0.38" right="0.15748031496062992" top="0.39370078740157483" bottom="0.23622047244094491" header="0.78740157480314965" footer="0.39370078740157483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7"/>
  </sheetPr>
  <dimension ref="A1:BL56"/>
  <sheetViews>
    <sheetView tabSelected="1" view="pageBreakPreview" topLeftCell="A26" zoomScale="55" zoomScaleNormal="70" zoomScaleSheetLayoutView="55" workbookViewId="0">
      <selection activeCell="BH41" sqref="BH41"/>
    </sheetView>
  </sheetViews>
  <sheetFormatPr defaultColWidth="46.85546875" defaultRowHeight="16.5"/>
  <cols>
    <col min="1" max="1" width="4.85546875" style="74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2.28515625" style="52" hidden="1" customWidth="1"/>
    <col min="11" max="11" width="22.28515625" style="64" hidden="1" customWidth="1"/>
    <col min="12" max="12" width="13.5703125" style="52" hidden="1" customWidth="1"/>
    <col min="13" max="13" width="20.7109375" style="52" customWidth="1"/>
    <col min="14" max="14" width="20.7109375" style="64" customWidth="1"/>
    <col min="15" max="15" width="10.7109375" style="52" customWidth="1"/>
    <col min="16" max="17" width="20.7109375" style="52" hidden="1" customWidth="1"/>
    <col min="18" max="18" width="20.7109375" style="64" hidden="1" customWidth="1"/>
    <col min="19" max="19" width="10.7109375" style="52" hidden="1" customWidth="1"/>
    <col min="20" max="21" width="20.7109375" style="52" hidden="1" customWidth="1"/>
    <col min="22" max="22" width="20.7109375" style="64" hidden="1" customWidth="1"/>
    <col min="23" max="23" width="10.7109375" style="52" hidden="1" customWidth="1"/>
    <col min="24" max="25" width="20.7109375" style="52" hidden="1" customWidth="1"/>
    <col min="26" max="26" width="20.7109375" style="64" hidden="1" customWidth="1"/>
    <col min="27" max="27" width="10.7109375" style="52" hidden="1" customWidth="1"/>
    <col min="28" max="29" width="20.7109375" style="52" hidden="1" customWidth="1"/>
    <col min="30" max="30" width="20.7109375" style="64" hidden="1" customWidth="1"/>
    <col min="31" max="31" width="10.7109375" style="52" hidden="1" customWidth="1"/>
    <col min="32" max="33" width="20.7109375" style="52" hidden="1" customWidth="1"/>
    <col min="34" max="34" width="20.7109375" style="64" hidden="1" customWidth="1"/>
    <col min="35" max="35" width="10.7109375" style="52" hidden="1" customWidth="1"/>
    <col min="36" max="37" width="20.7109375" style="52" hidden="1" customWidth="1"/>
    <col min="38" max="38" width="20.7109375" style="64" hidden="1" customWidth="1"/>
    <col min="39" max="39" width="10.7109375" style="52" hidden="1" customWidth="1"/>
    <col min="40" max="41" width="20.7109375" style="52" hidden="1" customWidth="1"/>
    <col min="42" max="42" width="20.7109375" style="64" hidden="1" customWidth="1"/>
    <col min="43" max="43" width="10.7109375" style="52" hidden="1" customWidth="1"/>
    <col min="44" max="45" width="20.7109375" style="52" hidden="1" customWidth="1"/>
    <col min="46" max="46" width="20.7109375" style="64" hidden="1" customWidth="1"/>
    <col min="47" max="47" width="10.5703125" style="52" hidden="1" customWidth="1"/>
    <col min="48" max="49" width="20.7109375" style="52" hidden="1" customWidth="1"/>
    <col min="50" max="50" width="20.7109375" style="64" hidden="1" customWidth="1"/>
    <col min="51" max="51" width="10.7109375" style="52" hidden="1" customWidth="1"/>
    <col min="52" max="52" width="25.7109375" style="52" customWidth="1"/>
    <col min="53" max="53" width="25.7109375" style="52" hidden="1" customWidth="1"/>
    <col min="54" max="54" width="25.7109375" style="64" customWidth="1"/>
    <col min="55" max="55" width="10.7109375" style="52" customWidth="1"/>
    <col min="56" max="56" width="33.28515625" style="52" customWidth="1"/>
    <col min="57" max="57" width="35.7109375" style="52" hidden="1" customWidth="1"/>
    <col min="58" max="58" width="37.28515625" style="52" hidden="1" customWidth="1"/>
    <col min="59" max="59" width="19.140625" style="52" hidden="1" customWidth="1"/>
    <col min="60" max="60" width="61.7109375" style="52" customWidth="1"/>
    <col min="61" max="16384" width="46.85546875" style="52"/>
  </cols>
  <sheetData>
    <row r="1" spans="1:64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5"/>
      <c r="R1" s="6"/>
      <c r="S1" s="5"/>
      <c r="T1" s="5"/>
      <c r="U1" s="5"/>
      <c r="V1" s="6"/>
      <c r="W1" s="5"/>
      <c r="X1" s="5"/>
      <c r="Y1" s="5"/>
      <c r="Z1" s="6"/>
      <c r="AA1" s="5"/>
      <c r="AB1" s="5"/>
      <c r="AC1" s="5"/>
      <c r="AD1" s="6"/>
      <c r="AE1" s="5"/>
      <c r="AF1" s="5"/>
      <c r="AG1" s="5"/>
      <c r="AH1" s="6"/>
      <c r="AI1" s="5"/>
      <c r="AJ1" s="5"/>
      <c r="AK1" s="5"/>
      <c r="AL1" s="6"/>
      <c r="AM1" s="5"/>
      <c r="AN1" s="5"/>
      <c r="AO1" s="5"/>
      <c r="AP1" s="6"/>
      <c r="AQ1" s="5"/>
      <c r="AR1" s="5"/>
      <c r="AS1" s="5"/>
      <c r="AT1" s="6"/>
      <c r="AU1" s="5"/>
      <c r="AV1" s="5"/>
      <c r="AW1" s="5"/>
      <c r="AX1" s="6"/>
      <c r="AY1" s="5"/>
      <c r="AZ1" s="5"/>
      <c r="BA1" s="5"/>
      <c r="BB1" s="6"/>
      <c r="BC1" s="5"/>
      <c r="BD1" s="5"/>
      <c r="BE1" s="8"/>
      <c r="BF1" s="9"/>
      <c r="BG1" s="9"/>
      <c r="BL1" s="11"/>
    </row>
    <row r="2" spans="1:64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5"/>
      <c r="R2" s="6"/>
      <c r="S2" s="5"/>
      <c r="T2" s="5"/>
      <c r="U2" s="5"/>
      <c r="V2" s="6"/>
      <c r="W2" s="5"/>
      <c r="X2" s="5"/>
      <c r="Y2" s="5"/>
      <c r="Z2" s="6"/>
      <c r="AA2" s="5"/>
      <c r="AB2" s="5"/>
      <c r="AC2" s="5"/>
      <c r="AD2" s="6"/>
      <c r="AE2" s="5"/>
      <c r="AF2" s="5"/>
      <c r="AG2" s="5"/>
      <c r="AH2" s="6"/>
      <c r="AI2" s="5"/>
      <c r="AJ2" s="5"/>
      <c r="AK2" s="5"/>
      <c r="AL2" s="6"/>
      <c r="AM2" s="5"/>
      <c r="AN2" s="5"/>
      <c r="AO2" s="5"/>
      <c r="AP2" s="6"/>
      <c r="AQ2" s="5"/>
      <c r="AR2" s="5"/>
      <c r="AS2" s="5"/>
      <c r="AT2" s="6"/>
      <c r="AU2" s="5"/>
      <c r="AV2" s="5"/>
      <c r="AW2" s="5"/>
      <c r="AX2" s="6"/>
      <c r="AY2" s="5"/>
      <c r="AZ2" s="262"/>
      <c r="BA2" s="262"/>
      <c r="BB2" s="262"/>
      <c r="BC2" s="5"/>
      <c r="BD2" s="5"/>
      <c r="BE2" s="8"/>
      <c r="BF2" s="9"/>
      <c r="BG2" s="9"/>
      <c r="BL2" s="11"/>
    </row>
    <row r="3" spans="1:64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5"/>
      <c r="R3" s="6"/>
      <c r="S3" s="5"/>
      <c r="T3" s="5"/>
      <c r="U3" s="5"/>
      <c r="V3" s="6"/>
      <c r="W3" s="5"/>
      <c r="X3" s="5"/>
      <c r="Y3" s="5"/>
      <c r="Z3" s="6"/>
      <c r="AA3" s="5"/>
      <c r="AB3" s="5"/>
      <c r="AC3" s="5"/>
      <c r="AD3" s="6"/>
      <c r="AE3" s="5"/>
      <c r="AF3" s="5"/>
      <c r="AG3" s="5"/>
      <c r="AH3" s="6"/>
      <c r="AI3" s="5"/>
      <c r="AJ3" s="5"/>
      <c r="AK3" s="5"/>
      <c r="AL3" s="6"/>
      <c r="AM3" s="5"/>
      <c r="AN3" s="5"/>
      <c r="AO3" s="5"/>
      <c r="AP3" s="6"/>
      <c r="AQ3" s="5"/>
      <c r="AR3" s="5"/>
      <c r="AS3" s="5"/>
      <c r="AT3" s="6"/>
      <c r="AU3" s="5"/>
      <c r="AV3" s="5"/>
      <c r="AW3" s="5"/>
      <c r="AX3" s="6"/>
      <c r="AY3" s="5"/>
      <c r="AZ3" s="79"/>
      <c r="BA3" s="79"/>
      <c r="BB3" s="79"/>
      <c r="BC3" s="79"/>
      <c r="BD3" s="5"/>
      <c r="BE3" s="8"/>
      <c r="BF3" s="9"/>
      <c r="BG3" s="9"/>
      <c r="BL3" s="11"/>
    </row>
    <row r="4" spans="1:64" s="23" customFormat="1" ht="9.9499999999999993" customHeight="1" thickBot="1">
      <c r="A4" s="14"/>
      <c r="B4" s="258"/>
      <c r="C4" s="258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6"/>
      <c r="R4" s="17"/>
      <c r="S4" s="16"/>
      <c r="T4" s="16"/>
      <c r="U4" s="16"/>
      <c r="V4" s="17"/>
      <c r="W4" s="16"/>
      <c r="X4" s="16"/>
      <c r="Y4" s="16"/>
      <c r="Z4" s="17"/>
      <c r="AA4" s="16"/>
      <c r="AB4" s="16"/>
      <c r="AC4" s="16"/>
      <c r="AD4" s="17"/>
      <c r="AE4" s="16"/>
      <c r="AF4" s="16"/>
      <c r="AG4" s="16"/>
      <c r="AH4" s="17"/>
      <c r="AI4" s="16"/>
      <c r="AJ4" s="16"/>
      <c r="AK4" s="16"/>
      <c r="AL4" s="17"/>
      <c r="AM4" s="16"/>
      <c r="AN4" s="16"/>
      <c r="AO4" s="16"/>
      <c r="AP4" s="17"/>
      <c r="AQ4" s="16"/>
      <c r="AR4" s="16"/>
      <c r="AS4" s="16"/>
      <c r="AT4" s="17"/>
      <c r="AU4" s="16"/>
      <c r="AV4" s="16"/>
      <c r="AW4" s="16"/>
      <c r="AX4" s="17"/>
      <c r="AY4" s="16"/>
      <c r="AZ4" s="16"/>
      <c r="BA4" s="16"/>
      <c r="BB4" s="17"/>
      <c r="BC4" s="16"/>
      <c r="BD4" s="16"/>
      <c r="BE4" s="20"/>
      <c r="BF4" s="21"/>
      <c r="BG4" s="22"/>
      <c r="BL4" s="24"/>
    </row>
    <row r="5" spans="1:64" s="23" customFormat="1" ht="35.1" customHeight="1">
      <c r="A5" s="14"/>
      <c r="B5" s="240" t="s">
        <v>2</v>
      </c>
      <c r="C5" s="240" t="s">
        <v>3</v>
      </c>
      <c r="D5" s="241" t="s">
        <v>4</v>
      </c>
      <c r="E5" s="244" t="s">
        <v>5</v>
      </c>
      <c r="F5" s="244"/>
      <c r="G5" s="244"/>
      <c r="H5" s="244"/>
      <c r="I5" s="244" t="s">
        <v>6</v>
      </c>
      <c r="J5" s="244"/>
      <c r="K5" s="245"/>
      <c r="L5" s="245"/>
      <c r="M5" s="244" t="s">
        <v>7</v>
      </c>
      <c r="N5" s="245"/>
      <c r="O5" s="245"/>
      <c r="P5" s="244" t="s">
        <v>8</v>
      </c>
      <c r="Q5" s="244"/>
      <c r="R5" s="245"/>
      <c r="S5" s="245"/>
      <c r="T5" s="244" t="s">
        <v>9</v>
      </c>
      <c r="U5" s="244"/>
      <c r="V5" s="245"/>
      <c r="W5" s="245"/>
      <c r="X5" s="244" t="s">
        <v>10</v>
      </c>
      <c r="Y5" s="244"/>
      <c r="Z5" s="245"/>
      <c r="AA5" s="245"/>
      <c r="AB5" s="244" t="s">
        <v>11</v>
      </c>
      <c r="AC5" s="244"/>
      <c r="AD5" s="245"/>
      <c r="AE5" s="245"/>
      <c r="AF5" s="244" t="s">
        <v>12</v>
      </c>
      <c r="AG5" s="244"/>
      <c r="AH5" s="245"/>
      <c r="AI5" s="245"/>
      <c r="AJ5" s="244" t="s">
        <v>13</v>
      </c>
      <c r="AK5" s="244"/>
      <c r="AL5" s="245"/>
      <c r="AM5" s="245"/>
      <c r="AN5" s="244" t="s">
        <v>14</v>
      </c>
      <c r="AO5" s="244"/>
      <c r="AP5" s="245"/>
      <c r="AQ5" s="245"/>
      <c r="AR5" s="244" t="s">
        <v>15</v>
      </c>
      <c r="AS5" s="244"/>
      <c r="AT5" s="245"/>
      <c r="AU5" s="245"/>
      <c r="AV5" s="244" t="s">
        <v>16</v>
      </c>
      <c r="AW5" s="244"/>
      <c r="AX5" s="245"/>
      <c r="AY5" s="245"/>
      <c r="AZ5" s="251" t="s">
        <v>17</v>
      </c>
      <c r="BA5" s="251"/>
      <c r="BB5" s="252"/>
      <c r="BC5" s="252"/>
      <c r="BD5" s="253" t="s">
        <v>18</v>
      </c>
      <c r="BE5" s="25" t="s">
        <v>19</v>
      </c>
      <c r="BF5" s="25" t="s">
        <v>18</v>
      </c>
      <c r="BG5" s="26" t="s">
        <v>20</v>
      </c>
      <c r="BL5" s="24"/>
    </row>
    <row r="6" spans="1:64" s="23" customFormat="1" ht="35.1" customHeight="1">
      <c r="A6" s="14"/>
      <c r="B6" s="240"/>
      <c r="C6" s="240"/>
      <c r="D6" s="242"/>
      <c r="E6" s="244"/>
      <c r="F6" s="244"/>
      <c r="G6" s="244"/>
      <c r="H6" s="244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52"/>
      <c r="BA6" s="252"/>
      <c r="BB6" s="252"/>
      <c r="BC6" s="252"/>
      <c r="BD6" s="254"/>
      <c r="BE6" s="27" t="s">
        <v>21</v>
      </c>
      <c r="BF6" s="28" t="s">
        <v>22</v>
      </c>
      <c r="BG6" s="29">
        <v>2021</v>
      </c>
      <c r="BL6" s="24"/>
    </row>
    <row r="7" spans="1:64" s="23" customFormat="1" ht="34.5" customHeight="1" thickBot="1">
      <c r="A7" s="14"/>
      <c r="B7" s="240"/>
      <c r="C7" s="240"/>
      <c r="D7" s="243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0" t="s">
        <v>257</v>
      </c>
      <c r="R7" s="31" t="s">
        <v>24</v>
      </c>
      <c r="S7" s="33" t="s">
        <v>25</v>
      </c>
      <c r="T7" s="30" t="s">
        <v>23</v>
      </c>
      <c r="U7" s="30" t="s">
        <v>257</v>
      </c>
      <c r="V7" s="31" t="s">
        <v>24</v>
      </c>
      <c r="W7" s="33" t="s">
        <v>25</v>
      </c>
      <c r="X7" s="30" t="s">
        <v>23</v>
      </c>
      <c r="Y7" s="30" t="s">
        <v>257</v>
      </c>
      <c r="Z7" s="31" t="s">
        <v>24</v>
      </c>
      <c r="AA7" s="33" t="s">
        <v>25</v>
      </c>
      <c r="AB7" s="30" t="s">
        <v>23</v>
      </c>
      <c r="AC7" s="30" t="s">
        <v>257</v>
      </c>
      <c r="AD7" s="31" t="s">
        <v>24</v>
      </c>
      <c r="AE7" s="33" t="s">
        <v>25</v>
      </c>
      <c r="AF7" s="30" t="s">
        <v>23</v>
      </c>
      <c r="AG7" s="30" t="s">
        <v>257</v>
      </c>
      <c r="AH7" s="31" t="s">
        <v>24</v>
      </c>
      <c r="AI7" s="33" t="s">
        <v>25</v>
      </c>
      <c r="AJ7" s="30" t="s">
        <v>23</v>
      </c>
      <c r="AK7" s="30" t="s">
        <v>257</v>
      </c>
      <c r="AL7" s="31" t="s">
        <v>24</v>
      </c>
      <c r="AM7" s="33" t="s">
        <v>25</v>
      </c>
      <c r="AN7" s="30" t="s">
        <v>23</v>
      </c>
      <c r="AO7" s="30" t="s">
        <v>257</v>
      </c>
      <c r="AP7" s="31" t="s">
        <v>24</v>
      </c>
      <c r="AQ7" s="33" t="s">
        <v>25</v>
      </c>
      <c r="AR7" s="30" t="s">
        <v>23</v>
      </c>
      <c r="AS7" s="30" t="s">
        <v>257</v>
      </c>
      <c r="AT7" s="31" t="s">
        <v>24</v>
      </c>
      <c r="AU7" s="33" t="s">
        <v>25</v>
      </c>
      <c r="AV7" s="30" t="s">
        <v>23</v>
      </c>
      <c r="AW7" s="30" t="s">
        <v>257</v>
      </c>
      <c r="AX7" s="31" t="s">
        <v>24</v>
      </c>
      <c r="AY7" s="33" t="s">
        <v>25</v>
      </c>
      <c r="AZ7" s="34" t="s">
        <v>23</v>
      </c>
      <c r="BA7" s="34" t="s">
        <v>257</v>
      </c>
      <c r="BB7" s="35" t="s">
        <v>24</v>
      </c>
      <c r="BC7" s="36" t="s">
        <v>25</v>
      </c>
      <c r="BD7" s="254"/>
      <c r="BE7" s="37" t="s">
        <v>26</v>
      </c>
      <c r="BF7" s="38" t="s">
        <v>27</v>
      </c>
      <c r="BG7" s="39" t="s">
        <v>24</v>
      </c>
      <c r="BL7" s="24"/>
    </row>
    <row r="8" spans="1:64" ht="18.75">
      <c r="A8" s="40">
        <v>1</v>
      </c>
      <c r="B8" s="41" t="s">
        <v>179</v>
      </c>
      <c r="C8" s="78" t="s">
        <v>180</v>
      </c>
      <c r="D8" s="42">
        <v>45329</v>
      </c>
      <c r="E8" s="43">
        <v>2619805</v>
      </c>
      <c r="F8" s="43">
        <v>2608810</v>
      </c>
      <c r="G8" s="44">
        <v>2000000</v>
      </c>
      <c r="H8" s="45">
        <f t="shared" ref="H8:H50" si="0">E8/G8</f>
        <v>1.3099025</v>
      </c>
      <c r="I8" s="43">
        <v>2254005</v>
      </c>
      <c r="J8" s="115">
        <v>2221010</v>
      </c>
      <c r="K8" s="47">
        <v>2000000</v>
      </c>
      <c r="L8" s="45">
        <v>1.1299999999999999</v>
      </c>
      <c r="M8" s="180">
        <v>1473735</v>
      </c>
      <c r="N8" s="235">
        <v>2100000</v>
      </c>
      <c r="O8" s="232">
        <v>0.7</v>
      </c>
      <c r="P8" s="43"/>
      <c r="Q8" s="43"/>
      <c r="R8" s="48"/>
      <c r="S8" s="49" t="e">
        <f>P8/R8</f>
        <v>#DIV/0!</v>
      </c>
      <c r="T8" s="43"/>
      <c r="U8" s="43"/>
      <c r="V8" s="48"/>
      <c r="W8" s="49" t="e">
        <f>T8/V8</f>
        <v>#DIV/0!</v>
      </c>
      <c r="X8" s="43"/>
      <c r="Y8" s="43"/>
      <c r="Z8" s="47"/>
      <c r="AA8" s="45" t="e">
        <f>X8/Z8</f>
        <v>#DIV/0!</v>
      </c>
      <c r="AB8" s="46"/>
      <c r="AC8" s="46"/>
      <c r="AD8" s="47"/>
      <c r="AE8" s="45" t="e">
        <f>AB8/AD8</f>
        <v>#DIV/0!</v>
      </c>
      <c r="AF8" s="46"/>
      <c r="AG8" s="46"/>
      <c r="AH8" s="47"/>
      <c r="AI8" s="45" t="e">
        <f>AF8/AH8</f>
        <v>#DIV/0!</v>
      </c>
      <c r="AJ8" s="46"/>
      <c r="AK8" s="46"/>
      <c r="AL8" s="47"/>
      <c r="AM8" s="45" t="e">
        <f>AJ8/AL8</f>
        <v>#DIV/0!</v>
      </c>
      <c r="AN8" s="46"/>
      <c r="AO8" s="46"/>
      <c r="AP8" s="47"/>
      <c r="AQ8" s="45" t="e">
        <f>AN8/AP8</f>
        <v>#DIV/0!</v>
      </c>
      <c r="AR8" s="46"/>
      <c r="AS8" s="46"/>
      <c r="AT8" s="47"/>
      <c r="AU8" s="45" t="e">
        <f>AR8/AT8</f>
        <v>#DIV/0!</v>
      </c>
      <c r="AV8" s="46"/>
      <c r="AW8" s="46"/>
      <c r="AX8" s="47"/>
      <c r="AY8" s="45" t="e">
        <f>AV8/AX8</f>
        <v>#DIV/0!</v>
      </c>
      <c r="AZ8" s="46">
        <f>E8+I8+M8</f>
        <v>6347545</v>
      </c>
      <c r="BA8" s="46">
        <f>F8+J8</f>
        <v>4829820</v>
      </c>
      <c r="BB8" s="47">
        <f>G8+K8+N8</f>
        <v>6100000</v>
      </c>
      <c r="BC8" s="45">
        <f t="shared" ref="BC8:BC50" si="1">AZ8/BB8</f>
        <v>1.0405811475409836</v>
      </c>
      <c r="BD8" s="50">
        <f>AZ8/3</f>
        <v>2115848.3333333335</v>
      </c>
    </row>
    <row r="9" spans="1:64" ht="18.75">
      <c r="A9" s="40">
        <v>2</v>
      </c>
      <c r="B9" s="41" t="s">
        <v>181</v>
      </c>
      <c r="C9" s="78" t="s">
        <v>182</v>
      </c>
      <c r="D9" s="42">
        <v>44321</v>
      </c>
      <c r="E9" s="46">
        <v>659070</v>
      </c>
      <c r="F9" s="46">
        <v>659070</v>
      </c>
      <c r="G9" s="44">
        <v>850000</v>
      </c>
      <c r="H9" s="45">
        <f t="shared" si="0"/>
        <v>0.77537647058823533</v>
      </c>
      <c r="I9" s="43">
        <v>1171290</v>
      </c>
      <c r="J9" s="115">
        <v>1171290</v>
      </c>
      <c r="K9" s="47">
        <v>850000</v>
      </c>
      <c r="L9" s="45">
        <v>1.38</v>
      </c>
      <c r="M9" s="180">
        <v>777740</v>
      </c>
      <c r="N9" s="235">
        <v>950000</v>
      </c>
      <c r="O9" s="232">
        <v>0.82</v>
      </c>
      <c r="P9" s="43"/>
      <c r="Q9" s="43"/>
      <c r="R9" s="48"/>
      <c r="S9" s="49" t="e">
        <f t="shared" ref="S9:S49" si="2">P9/R9</f>
        <v>#DIV/0!</v>
      </c>
      <c r="T9" s="43"/>
      <c r="U9" s="43"/>
      <c r="V9" s="48"/>
      <c r="W9" s="49" t="e">
        <f t="shared" ref="W9:W49" si="3">T9/V9</f>
        <v>#DIV/0!</v>
      </c>
      <c r="X9" s="43"/>
      <c r="Y9" s="43"/>
      <c r="Z9" s="47"/>
      <c r="AA9" s="45" t="e">
        <f t="shared" ref="AA9:AA49" si="4">X9/Z9</f>
        <v>#DIV/0!</v>
      </c>
      <c r="AB9" s="46"/>
      <c r="AC9" s="46"/>
      <c r="AD9" s="47"/>
      <c r="AE9" s="45" t="e">
        <f t="shared" ref="AE9:AE49" si="5">AB9/AD9</f>
        <v>#DIV/0!</v>
      </c>
      <c r="AF9" s="46"/>
      <c r="AG9" s="46"/>
      <c r="AH9" s="47"/>
      <c r="AI9" s="45" t="e">
        <f t="shared" ref="AI9:AI48" si="6">AF9/AH9</f>
        <v>#DIV/0!</v>
      </c>
      <c r="AJ9" s="46"/>
      <c r="AK9" s="46"/>
      <c r="AL9" s="47"/>
      <c r="AM9" s="45" t="e">
        <f t="shared" ref="AM9:AM49" si="7">AJ9/AL9</f>
        <v>#DIV/0!</v>
      </c>
      <c r="AN9" s="46"/>
      <c r="AO9" s="46"/>
      <c r="AP9" s="47"/>
      <c r="AQ9" s="45" t="e">
        <f t="shared" ref="AQ9:AQ49" si="8">AN9/AP9</f>
        <v>#DIV/0!</v>
      </c>
      <c r="AR9" s="46"/>
      <c r="AS9" s="46"/>
      <c r="AT9" s="47"/>
      <c r="AU9" s="45" t="e">
        <f t="shared" ref="AU9:AU49" si="9">AR9/AT9</f>
        <v>#DIV/0!</v>
      </c>
      <c r="AV9" s="46"/>
      <c r="AW9" s="46"/>
      <c r="AX9" s="47"/>
      <c r="AY9" s="45" t="e">
        <f t="shared" ref="AY9:AY49" si="10">AV9/AX9</f>
        <v>#DIV/0!</v>
      </c>
      <c r="AZ9" s="46">
        <f t="shared" ref="AZ9:AZ28" si="11">E9+I9+M9</f>
        <v>2608100</v>
      </c>
      <c r="BA9" s="46">
        <f t="shared" ref="BA9:BA49" si="12">F9+J9</f>
        <v>1830360</v>
      </c>
      <c r="BB9" s="47">
        <f t="shared" ref="BB9:BB28" si="13">G9+K9+N9</f>
        <v>2650000</v>
      </c>
      <c r="BC9" s="45">
        <f t="shared" si="1"/>
        <v>0.98418867924528297</v>
      </c>
      <c r="BD9" s="50">
        <f t="shared" ref="BD9:BD16" si="14">AZ9/3</f>
        <v>869366.66666666663</v>
      </c>
    </row>
    <row r="10" spans="1:64" ht="18.75">
      <c r="A10" s="40">
        <v>3</v>
      </c>
      <c r="B10" s="41" t="s">
        <v>183</v>
      </c>
      <c r="C10" s="78" t="s">
        <v>184</v>
      </c>
      <c r="D10" s="42">
        <v>45489</v>
      </c>
      <c r="E10" s="46">
        <v>46875</v>
      </c>
      <c r="F10" s="46">
        <v>46875</v>
      </c>
      <c r="G10" s="44">
        <v>550000</v>
      </c>
      <c r="H10" s="45">
        <f t="shared" si="0"/>
        <v>8.5227272727272721E-2</v>
      </c>
      <c r="I10" s="43">
        <v>431885</v>
      </c>
      <c r="J10" s="115">
        <v>431885</v>
      </c>
      <c r="K10" s="47">
        <v>550000</v>
      </c>
      <c r="L10" s="45">
        <v>0.79</v>
      </c>
      <c r="M10" s="180">
        <v>44975</v>
      </c>
      <c r="N10" s="235">
        <v>550000</v>
      </c>
      <c r="O10" s="232">
        <v>0.08</v>
      </c>
      <c r="P10" s="43"/>
      <c r="Q10" s="43"/>
      <c r="R10" s="48"/>
      <c r="S10" s="49" t="e">
        <f t="shared" si="2"/>
        <v>#DIV/0!</v>
      </c>
      <c r="T10" s="43"/>
      <c r="U10" s="43"/>
      <c r="V10" s="48"/>
      <c r="W10" s="49" t="e">
        <f t="shared" si="3"/>
        <v>#DIV/0!</v>
      </c>
      <c r="X10" s="43"/>
      <c r="Y10" s="43"/>
      <c r="Z10" s="47"/>
      <c r="AA10" s="45" t="e">
        <f t="shared" si="4"/>
        <v>#DIV/0!</v>
      </c>
      <c r="AB10" s="46"/>
      <c r="AC10" s="46"/>
      <c r="AD10" s="47"/>
      <c r="AE10" s="45" t="e">
        <f t="shared" si="5"/>
        <v>#DIV/0!</v>
      </c>
      <c r="AF10" s="46"/>
      <c r="AG10" s="46"/>
      <c r="AH10" s="47"/>
      <c r="AI10" s="45" t="e">
        <f t="shared" si="6"/>
        <v>#DIV/0!</v>
      </c>
      <c r="AJ10" s="46"/>
      <c r="AK10" s="46"/>
      <c r="AL10" s="47"/>
      <c r="AM10" s="45" t="e">
        <f t="shared" si="7"/>
        <v>#DIV/0!</v>
      </c>
      <c r="AN10" s="46"/>
      <c r="AO10" s="46"/>
      <c r="AP10" s="47"/>
      <c r="AQ10" s="45" t="e">
        <f t="shared" si="8"/>
        <v>#DIV/0!</v>
      </c>
      <c r="AR10" s="46"/>
      <c r="AS10" s="46"/>
      <c r="AT10" s="47"/>
      <c r="AU10" s="45" t="e">
        <f t="shared" si="9"/>
        <v>#DIV/0!</v>
      </c>
      <c r="AV10" s="46"/>
      <c r="AW10" s="46"/>
      <c r="AX10" s="47"/>
      <c r="AY10" s="45" t="e">
        <f t="shared" si="10"/>
        <v>#DIV/0!</v>
      </c>
      <c r="AZ10" s="46">
        <f t="shared" si="11"/>
        <v>523735</v>
      </c>
      <c r="BA10" s="46">
        <f t="shared" si="12"/>
        <v>478760</v>
      </c>
      <c r="BB10" s="47">
        <f t="shared" si="13"/>
        <v>1650000</v>
      </c>
      <c r="BC10" s="45">
        <f t="shared" si="1"/>
        <v>0.31741515151515154</v>
      </c>
      <c r="BD10" s="50">
        <f t="shared" si="14"/>
        <v>174578.33333333334</v>
      </c>
    </row>
    <row r="11" spans="1:64" ht="18.75" customHeight="1">
      <c r="A11" s="40">
        <v>4</v>
      </c>
      <c r="B11" s="41" t="s">
        <v>185</v>
      </c>
      <c r="C11" s="78" t="s">
        <v>186</v>
      </c>
      <c r="D11" s="42">
        <v>45510</v>
      </c>
      <c r="E11" s="46">
        <v>104070</v>
      </c>
      <c r="F11" s="46">
        <v>104070</v>
      </c>
      <c r="G11" s="44">
        <v>550000</v>
      </c>
      <c r="H11" s="45">
        <f t="shared" si="0"/>
        <v>0.18921818181818181</v>
      </c>
      <c r="I11" s="43">
        <v>214360</v>
      </c>
      <c r="J11" s="115">
        <v>214360</v>
      </c>
      <c r="K11" s="47">
        <v>550000</v>
      </c>
      <c r="L11" s="45">
        <v>0.39</v>
      </c>
      <c r="M11" s="180">
        <v>404395</v>
      </c>
      <c r="N11" s="235">
        <v>550000</v>
      </c>
      <c r="O11" s="232">
        <v>0.74</v>
      </c>
      <c r="P11" s="43"/>
      <c r="Q11" s="43"/>
      <c r="R11" s="48"/>
      <c r="S11" s="49" t="e">
        <f t="shared" si="2"/>
        <v>#DIV/0!</v>
      </c>
      <c r="T11" s="43"/>
      <c r="U11" s="43"/>
      <c r="V11" s="48"/>
      <c r="W11" s="49" t="e">
        <f t="shared" si="3"/>
        <v>#DIV/0!</v>
      </c>
      <c r="X11" s="43"/>
      <c r="Y11" s="43"/>
      <c r="Z11" s="47"/>
      <c r="AA11" s="45" t="e">
        <f t="shared" si="4"/>
        <v>#DIV/0!</v>
      </c>
      <c r="AB11" s="46"/>
      <c r="AC11" s="46"/>
      <c r="AD11" s="47"/>
      <c r="AE11" s="45" t="e">
        <f t="shared" si="5"/>
        <v>#DIV/0!</v>
      </c>
      <c r="AF11" s="46"/>
      <c r="AG11" s="46"/>
      <c r="AH11" s="47"/>
      <c r="AI11" s="45" t="e">
        <f t="shared" si="6"/>
        <v>#DIV/0!</v>
      </c>
      <c r="AJ11" s="46"/>
      <c r="AK11" s="46"/>
      <c r="AL11" s="47"/>
      <c r="AM11" s="45" t="e">
        <f t="shared" si="7"/>
        <v>#DIV/0!</v>
      </c>
      <c r="AN11" s="46"/>
      <c r="AO11" s="46"/>
      <c r="AP11" s="47"/>
      <c r="AQ11" s="45" t="e">
        <f t="shared" si="8"/>
        <v>#DIV/0!</v>
      </c>
      <c r="AR11" s="46"/>
      <c r="AS11" s="46"/>
      <c r="AT11" s="47"/>
      <c r="AU11" s="45" t="e">
        <f t="shared" si="9"/>
        <v>#DIV/0!</v>
      </c>
      <c r="AV11" s="46"/>
      <c r="AW11" s="46"/>
      <c r="AX11" s="47"/>
      <c r="AY11" s="45" t="e">
        <f t="shared" si="10"/>
        <v>#DIV/0!</v>
      </c>
      <c r="AZ11" s="46">
        <f t="shared" si="11"/>
        <v>722825</v>
      </c>
      <c r="BA11" s="46">
        <f t="shared" si="12"/>
        <v>318430</v>
      </c>
      <c r="BB11" s="47">
        <f t="shared" si="13"/>
        <v>1650000</v>
      </c>
      <c r="BC11" s="45">
        <f t="shared" si="1"/>
        <v>0.43807575757575756</v>
      </c>
      <c r="BD11" s="50">
        <f t="shared" si="14"/>
        <v>240941.66666666666</v>
      </c>
    </row>
    <row r="12" spans="1:64" ht="18.75">
      <c r="A12" s="40">
        <v>5</v>
      </c>
      <c r="B12" s="41" t="s">
        <v>187</v>
      </c>
      <c r="C12" s="78" t="s">
        <v>188</v>
      </c>
      <c r="D12" s="42">
        <v>45428</v>
      </c>
      <c r="E12" s="46">
        <v>663445</v>
      </c>
      <c r="F12" s="46">
        <v>663445</v>
      </c>
      <c r="G12" s="44">
        <v>650000</v>
      </c>
      <c r="H12" s="45">
        <f t="shared" si="0"/>
        <v>1.0206846153846154</v>
      </c>
      <c r="I12" s="43">
        <v>387195</v>
      </c>
      <c r="J12" s="115">
        <v>387915</v>
      </c>
      <c r="K12" s="47">
        <v>650000</v>
      </c>
      <c r="L12" s="45">
        <v>0.6</v>
      </c>
      <c r="M12" s="180">
        <v>101250</v>
      </c>
      <c r="N12" s="235">
        <v>650000</v>
      </c>
      <c r="O12" s="232">
        <v>0.16</v>
      </c>
      <c r="P12" s="43"/>
      <c r="Q12" s="43"/>
      <c r="R12" s="48"/>
      <c r="S12" s="49" t="e">
        <f t="shared" si="2"/>
        <v>#DIV/0!</v>
      </c>
      <c r="T12" s="43"/>
      <c r="U12" s="43"/>
      <c r="V12" s="48"/>
      <c r="W12" s="49" t="e">
        <f t="shared" si="3"/>
        <v>#DIV/0!</v>
      </c>
      <c r="X12" s="43"/>
      <c r="Y12" s="43"/>
      <c r="Z12" s="47"/>
      <c r="AA12" s="45" t="e">
        <f t="shared" si="4"/>
        <v>#DIV/0!</v>
      </c>
      <c r="AB12" s="46"/>
      <c r="AC12" s="46"/>
      <c r="AD12" s="47"/>
      <c r="AE12" s="45" t="e">
        <f t="shared" si="5"/>
        <v>#DIV/0!</v>
      </c>
      <c r="AF12" s="46"/>
      <c r="AG12" s="46"/>
      <c r="AH12" s="47"/>
      <c r="AI12" s="45" t="e">
        <f t="shared" si="6"/>
        <v>#DIV/0!</v>
      </c>
      <c r="AJ12" s="46"/>
      <c r="AK12" s="46"/>
      <c r="AL12" s="47"/>
      <c r="AM12" s="45" t="e">
        <f t="shared" si="7"/>
        <v>#DIV/0!</v>
      </c>
      <c r="AN12" s="46"/>
      <c r="AO12" s="46"/>
      <c r="AP12" s="47"/>
      <c r="AQ12" s="45" t="e">
        <f t="shared" si="8"/>
        <v>#DIV/0!</v>
      </c>
      <c r="AR12" s="46"/>
      <c r="AS12" s="46"/>
      <c r="AT12" s="47"/>
      <c r="AU12" s="45" t="e">
        <f t="shared" si="9"/>
        <v>#DIV/0!</v>
      </c>
      <c r="AV12" s="46"/>
      <c r="AW12" s="46"/>
      <c r="AX12" s="47"/>
      <c r="AY12" s="45" t="e">
        <f t="shared" si="10"/>
        <v>#DIV/0!</v>
      </c>
      <c r="AZ12" s="46">
        <f t="shared" si="11"/>
        <v>1151890</v>
      </c>
      <c r="BA12" s="46">
        <f t="shared" si="12"/>
        <v>1051360</v>
      </c>
      <c r="BB12" s="47">
        <f t="shared" si="13"/>
        <v>1950000</v>
      </c>
      <c r="BC12" s="45">
        <f t="shared" si="1"/>
        <v>0.59071282051282048</v>
      </c>
      <c r="BD12" s="50">
        <f t="shared" si="14"/>
        <v>383963.33333333331</v>
      </c>
    </row>
    <row r="13" spans="1:64" ht="18.75">
      <c r="A13" s="40">
        <v>6</v>
      </c>
      <c r="B13" s="41" t="s">
        <v>189</v>
      </c>
      <c r="C13" s="78" t="s">
        <v>272</v>
      </c>
      <c r="D13" s="42" t="s">
        <v>190</v>
      </c>
      <c r="E13" s="46">
        <v>209750</v>
      </c>
      <c r="F13" s="46">
        <v>209750</v>
      </c>
      <c r="G13" s="44">
        <v>650000</v>
      </c>
      <c r="H13" s="45">
        <f t="shared" si="0"/>
        <v>0.32269230769230767</v>
      </c>
      <c r="I13" s="43">
        <v>693375</v>
      </c>
      <c r="J13" s="115">
        <v>693375</v>
      </c>
      <c r="K13" s="47">
        <v>650000</v>
      </c>
      <c r="L13" s="45">
        <v>1.07</v>
      </c>
      <c r="M13" s="180">
        <v>158265</v>
      </c>
      <c r="N13" s="235">
        <v>650000</v>
      </c>
      <c r="O13" s="232">
        <v>0.24</v>
      </c>
      <c r="P13" s="43"/>
      <c r="Q13" s="43"/>
      <c r="R13" s="48"/>
      <c r="S13" s="49" t="e">
        <f t="shared" si="2"/>
        <v>#DIV/0!</v>
      </c>
      <c r="T13" s="43"/>
      <c r="U13" s="43"/>
      <c r="V13" s="48"/>
      <c r="W13" s="49" t="e">
        <f t="shared" si="3"/>
        <v>#DIV/0!</v>
      </c>
      <c r="X13" s="43"/>
      <c r="Y13" s="43"/>
      <c r="Z13" s="47"/>
      <c r="AA13" s="45" t="e">
        <f t="shared" si="4"/>
        <v>#DIV/0!</v>
      </c>
      <c r="AB13" s="46"/>
      <c r="AC13" s="46"/>
      <c r="AD13" s="47"/>
      <c r="AE13" s="45" t="e">
        <f t="shared" si="5"/>
        <v>#DIV/0!</v>
      </c>
      <c r="AF13" s="46"/>
      <c r="AG13" s="46"/>
      <c r="AH13" s="47"/>
      <c r="AI13" s="45" t="e">
        <f t="shared" si="6"/>
        <v>#DIV/0!</v>
      </c>
      <c r="AJ13" s="46"/>
      <c r="AK13" s="46"/>
      <c r="AL13" s="47"/>
      <c r="AM13" s="45" t="e">
        <f t="shared" si="7"/>
        <v>#DIV/0!</v>
      </c>
      <c r="AN13" s="46"/>
      <c r="AO13" s="46"/>
      <c r="AP13" s="47"/>
      <c r="AQ13" s="45" t="e">
        <f t="shared" si="8"/>
        <v>#DIV/0!</v>
      </c>
      <c r="AR13" s="46"/>
      <c r="AS13" s="46"/>
      <c r="AT13" s="47"/>
      <c r="AU13" s="45" t="e">
        <f t="shared" si="9"/>
        <v>#DIV/0!</v>
      </c>
      <c r="AV13" s="46"/>
      <c r="AW13" s="46"/>
      <c r="AX13" s="47"/>
      <c r="AY13" s="45" t="e">
        <f t="shared" si="10"/>
        <v>#DIV/0!</v>
      </c>
      <c r="AZ13" s="46">
        <f t="shared" si="11"/>
        <v>1061390</v>
      </c>
      <c r="BA13" s="46">
        <f t="shared" si="12"/>
        <v>903125</v>
      </c>
      <c r="BB13" s="47">
        <f t="shared" si="13"/>
        <v>1950000</v>
      </c>
      <c r="BC13" s="45">
        <f t="shared" si="1"/>
        <v>0.54430256410256406</v>
      </c>
      <c r="BD13" s="50">
        <f t="shared" si="14"/>
        <v>353796.66666666669</v>
      </c>
    </row>
    <row r="14" spans="1:64" ht="18.75">
      <c r="A14" s="40">
        <v>7</v>
      </c>
      <c r="B14" s="41" t="s">
        <v>191</v>
      </c>
      <c r="C14" s="78" t="s">
        <v>192</v>
      </c>
      <c r="D14" s="42">
        <v>45432</v>
      </c>
      <c r="E14" s="46">
        <v>572975</v>
      </c>
      <c r="F14" s="46">
        <v>572975</v>
      </c>
      <c r="G14" s="44">
        <v>550000</v>
      </c>
      <c r="H14" s="45">
        <f t="shared" si="0"/>
        <v>1.0417727272727273</v>
      </c>
      <c r="I14" s="43">
        <v>283915</v>
      </c>
      <c r="J14" s="115">
        <v>283915</v>
      </c>
      <c r="K14" s="47">
        <v>550000</v>
      </c>
      <c r="L14" s="45">
        <v>0.52</v>
      </c>
      <c r="M14" s="180">
        <v>205745</v>
      </c>
      <c r="N14" s="235">
        <v>550000</v>
      </c>
      <c r="O14" s="232">
        <v>0.37</v>
      </c>
      <c r="P14" s="43"/>
      <c r="Q14" s="43"/>
      <c r="R14" s="48"/>
      <c r="S14" s="49" t="e">
        <f t="shared" si="2"/>
        <v>#DIV/0!</v>
      </c>
      <c r="T14" s="43"/>
      <c r="U14" s="43"/>
      <c r="V14" s="48"/>
      <c r="W14" s="49" t="e">
        <f t="shared" si="3"/>
        <v>#DIV/0!</v>
      </c>
      <c r="X14" s="43"/>
      <c r="Y14" s="43"/>
      <c r="Z14" s="47"/>
      <c r="AA14" s="45" t="e">
        <f t="shared" si="4"/>
        <v>#DIV/0!</v>
      </c>
      <c r="AB14" s="46"/>
      <c r="AC14" s="46"/>
      <c r="AD14" s="47"/>
      <c r="AE14" s="45" t="e">
        <f t="shared" si="5"/>
        <v>#DIV/0!</v>
      </c>
      <c r="AF14" s="46"/>
      <c r="AG14" s="46"/>
      <c r="AH14" s="47"/>
      <c r="AI14" s="45" t="e">
        <f t="shared" si="6"/>
        <v>#DIV/0!</v>
      </c>
      <c r="AJ14" s="46"/>
      <c r="AK14" s="46"/>
      <c r="AL14" s="47"/>
      <c r="AM14" s="45" t="e">
        <f t="shared" si="7"/>
        <v>#DIV/0!</v>
      </c>
      <c r="AN14" s="46"/>
      <c r="AO14" s="46"/>
      <c r="AP14" s="47"/>
      <c r="AQ14" s="45" t="e">
        <f t="shared" si="8"/>
        <v>#DIV/0!</v>
      </c>
      <c r="AR14" s="46"/>
      <c r="AS14" s="46"/>
      <c r="AT14" s="47"/>
      <c r="AU14" s="45" t="e">
        <f t="shared" si="9"/>
        <v>#DIV/0!</v>
      </c>
      <c r="AV14" s="46"/>
      <c r="AW14" s="46"/>
      <c r="AX14" s="47"/>
      <c r="AY14" s="45" t="e">
        <f t="shared" si="10"/>
        <v>#DIV/0!</v>
      </c>
      <c r="AZ14" s="46">
        <f t="shared" si="11"/>
        <v>1062635</v>
      </c>
      <c r="BA14" s="46">
        <f t="shared" si="12"/>
        <v>856890</v>
      </c>
      <c r="BB14" s="47">
        <f t="shared" si="13"/>
        <v>1650000</v>
      </c>
      <c r="BC14" s="45">
        <f t="shared" si="1"/>
        <v>0.64402121212121211</v>
      </c>
      <c r="BD14" s="50">
        <f t="shared" si="14"/>
        <v>354211.66666666669</v>
      </c>
    </row>
    <row r="15" spans="1:64" ht="18.75">
      <c r="A15" s="40">
        <v>8</v>
      </c>
      <c r="B15" s="41" t="s">
        <v>193</v>
      </c>
      <c r="C15" s="78" t="s">
        <v>194</v>
      </c>
      <c r="D15" s="42">
        <v>45555</v>
      </c>
      <c r="E15" s="46">
        <v>1391500</v>
      </c>
      <c r="F15" s="46">
        <v>1391500</v>
      </c>
      <c r="G15" s="44">
        <v>550000</v>
      </c>
      <c r="H15" s="45">
        <f t="shared" si="0"/>
        <v>2.5299999999999998</v>
      </c>
      <c r="I15" s="43">
        <v>649810</v>
      </c>
      <c r="J15" s="115">
        <v>649810</v>
      </c>
      <c r="K15" s="47">
        <v>850000</v>
      </c>
      <c r="L15" s="45">
        <v>0.76</v>
      </c>
      <c r="M15" s="180">
        <v>648590</v>
      </c>
      <c r="N15" s="235">
        <v>850000</v>
      </c>
      <c r="O15" s="232">
        <v>0.76</v>
      </c>
      <c r="P15" s="43"/>
      <c r="Q15" s="43"/>
      <c r="R15" s="48"/>
      <c r="S15" s="49" t="e">
        <f t="shared" si="2"/>
        <v>#DIV/0!</v>
      </c>
      <c r="T15" s="43"/>
      <c r="U15" s="43"/>
      <c r="V15" s="48"/>
      <c r="W15" s="49" t="e">
        <f t="shared" si="3"/>
        <v>#DIV/0!</v>
      </c>
      <c r="X15" s="43"/>
      <c r="Y15" s="43"/>
      <c r="Z15" s="47"/>
      <c r="AA15" s="45" t="e">
        <f t="shared" si="4"/>
        <v>#DIV/0!</v>
      </c>
      <c r="AB15" s="46"/>
      <c r="AC15" s="46"/>
      <c r="AD15" s="47"/>
      <c r="AE15" s="45" t="e">
        <f t="shared" si="5"/>
        <v>#DIV/0!</v>
      </c>
      <c r="AF15" s="46"/>
      <c r="AG15" s="46"/>
      <c r="AH15" s="47"/>
      <c r="AI15" s="45" t="e">
        <f t="shared" si="6"/>
        <v>#DIV/0!</v>
      </c>
      <c r="AJ15" s="46"/>
      <c r="AK15" s="46"/>
      <c r="AL15" s="47"/>
      <c r="AM15" s="45" t="e">
        <f t="shared" si="7"/>
        <v>#DIV/0!</v>
      </c>
      <c r="AN15" s="46"/>
      <c r="AO15" s="46"/>
      <c r="AP15" s="47"/>
      <c r="AQ15" s="45" t="e">
        <f t="shared" si="8"/>
        <v>#DIV/0!</v>
      </c>
      <c r="AR15" s="46"/>
      <c r="AS15" s="46"/>
      <c r="AT15" s="47"/>
      <c r="AU15" s="45" t="e">
        <f t="shared" si="9"/>
        <v>#DIV/0!</v>
      </c>
      <c r="AV15" s="46"/>
      <c r="AW15" s="46"/>
      <c r="AX15" s="47"/>
      <c r="AY15" s="45" t="e">
        <f t="shared" si="10"/>
        <v>#DIV/0!</v>
      </c>
      <c r="AZ15" s="46">
        <f t="shared" si="11"/>
        <v>2689900</v>
      </c>
      <c r="BA15" s="46">
        <f t="shared" si="12"/>
        <v>2041310</v>
      </c>
      <c r="BB15" s="47">
        <f t="shared" si="13"/>
        <v>2250000</v>
      </c>
      <c r="BC15" s="45">
        <f t="shared" si="1"/>
        <v>1.1955111111111112</v>
      </c>
      <c r="BD15" s="50">
        <f t="shared" si="14"/>
        <v>896633.33333333337</v>
      </c>
    </row>
    <row r="16" spans="1:64" ht="18.75">
      <c r="A16" s="40">
        <v>9</v>
      </c>
      <c r="B16" s="41" t="s">
        <v>195</v>
      </c>
      <c r="C16" s="78" t="s">
        <v>196</v>
      </c>
      <c r="D16" s="42">
        <v>45429</v>
      </c>
      <c r="E16" s="46">
        <v>974695</v>
      </c>
      <c r="F16" s="46">
        <v>974695</v>
      </c>
      <c r="G16" s="44">
        <v>800000</v>
      </c>
      <c r="H16" s="45">
        <f t="shared" si="0"/>
        <v>1.21836875</v>
      </c>
      <c r="I16" s="46">
        <v>637260</v>
      </c>
      <c r="J16" s="116">
        <v>628765</v>
      </c>
      <c r="K16" s="47">
        <v>850000</v>
      </c>
      <c r="L16" s="45">
        <v>0.75</v>
      </c>
      <c r="M16" s="180">
        <v>489870</v>
      </c>
      <c r="N16" s="235">
        <v>850000</v>
      </c>
      <c r="O16" s="232">
        <v>0.57999999999999996</v>
      </c>
      <c r="P16" s="43"/>
      <c r="Q16" s="43"/>
      <c r="R16" s="48"/>
      <c r="S16" s="49" t="e">
        <f t="shared" si="2"/>
        <v>#DIV/0!</v>
      </c>
      <c r="T16" s="43"/>
      <c r="U16" s="43"/>
      <c r="V16" s="48"/>
      <c r="W16" s="49" t="e">
        <f t="shared" si="3"/>
        <v>#DIV/0!</v>
      </c>
      <c r="X16" s="43"/>
      <c r="Y16" s="43"/>
      <c r="Z16" s="47"/>
      <c r="AA16" s="45" t="e">
        <f t="shared" si="4"/>
        <v>#DIV/0!</v>
      </c>
      <c r="AB16" s="46"/>
      <c r="AC16" s="46"/>
      <c r="AD16" s="47"/>
      <c r="AE16" s="45" t="e">
        <f t="shared" si="5"/>
        <v>#DIV/0!</v>
      </c>
      <c r="AF16" s="46"/>
      <c r="AG16" s="46"/>
      <c r="AH16" s="47"/>
      <c r="AI16" s="45" t="e">
        <f t="shared" si="6"/>
        <v>#DIV/0!</v>
      </c>
      <c r="AJ16" s="46"/>
      <c r="AK16" s="46"/>
      <c r="AL16" s="47"/>
      <c r="AM16" s="45" t="e">
        <f t="shared" si="7"/>
        <v>#DIV/0!</v>
      </c>
      <c r="AN16" s="46"/>
      <c r="AO16" s="46"/>
      <c r="AP16" s="47"/>
      <c r="AQ16" s="45" t="e">
        <f t="shared" si="8"/>
        <v>#DIV/0!</v>
      </c>
      <c r="AR16" s="46"/>
      <c r="AS16" s="46"/>
      <c r="AT16" s="47"/>
      <c r="AU16" s="45" t="e">
        <f t="shared" si="9"/>
        <v>#DIV/0!</v>
      </c>
      <c r="AV16" s="46"/>
      <c r="AW16" s="46"/>
      <c r="AX16" s="47"/>
      <c r="AY16" s="45" t="e">
        <f t="shared" si="10"/>
        <v>#DIV/0!</v>
      </c>
      <c r="AZ16" s="46">
        <f t="shared" si="11"/>
        <v>2101825</v>
      </c>
      <c r="BA16" s="46">
        <f t="shared" si="12"/>
        <v>1603460</v>
      </c>
      <c r="BB16" s="47">
        <f t="shared" si="13"/>
        <v>2500000</v>
      </c>
      <c r="BC16" s="45">
        <f t="shared" si="1"/>
        <v>0.84072999999999998</v>
      </c>
      <c r="BD16" s="50">
        <f t="shared" si="14"/>
        <v>700608.33333333337</v>
      </c>
    </row>
    <row r="17" spans="1:56" s="93" customFormat="1" ht="18.75" hidden="1">
      <c r="A17" s="97">
        <v>10</v>
      </c>
      <c r="B17" s="41" t="s">
        <v>197</v>
      </c>
      <c r="C17" s="78" t="s">
        <v>198</v>
      </c>
      <c r="D17" s="42">
        <v>45111</v>
      </c>
      <c r="E17" s="43">
        <v>124870</v>
      </c>
      <c r="F17" s="43">
        <v>124870</v>
      </c>
      <c r="G17" s="44">
        <v>550000</v>
      </c>
      <c r="H17" s="49">
        <f t="shared" si="0"/>
        <v>0.22703636363636365</v>
      </c>
      <c r="I17" s="104">
        <v>172455</v>
      </c>
      <c r="J17" s="115">
        <v>172455</v>
      </c>
      <c r="K17" s="103">
        <v>235714</v>
      </c>
      <c r="L17" s="105">
        <v>0.73</v>
      </c>
      <c r="M17" s="43"/>
      <c r="N17" s="83"/>
      <c r="O17" s="88"/>
      <c r="P17" s="43"/>
      <c r="Q17" s="43"/>
      <c r="R17" s="48"/>
      <c r="S17" s="49" t="e">
        <f t="shared" si="2"/>
        <v>#DIV/0!</v>
      </c>
      <c r="T17" s="43"/>
      <c r="U17" s="43"/>
      <c r="V17" s="48"/>
      <c r="W17" s="49" t="e">
        <f t="shared" si="3"/>
        <v>#DIV/0!</v>
      </c>
      <c r="X17" s="43"/>
      <c r="Y17" s="43"/>
      <c r="Z17" s="48"/>
      <c r="AA17" s="49" t="e">
        <f t="shared" si="4"/>
        <v>#DIV/0!</v>
      </c>
      <c r="AB17" s="43"/>
      <c r="AC17" s="43"/>
      <c r="AD17" s="48"/>
      <c r="AE17" s="49" t="e">
        <f t="shared" si="5"/>
        <v>#DIV/0!</v>
      </c>
      <c r="AF17" s="43"/>
      <c r="AG17" s="43"/>
      <c r="AH17" s="48"/>
      <c r="AI17" s="49" t="e">
        <f t="shared" si="6"/>
        <v>#DIV/0!</v>
      </c>
      <c r="AJ17" s="43"/>
      <c r="AK17" s="43"/>
      <c r="AL17" s="48"/>
      <c r="AM17" s="49" t="e">
        <f t="shared" si="7"/>
        <v>#DIV/0!</v>
      </c>
      <c r="AN17" s="43"/>
      <c r="AO17" s="43"/>
      <c r="AP17" s="48"/>
      <c r="AQ17" s="49" t="e">
        <f t="shared" si="8"/>
        <v>#DIV/0!</v>
      </c>
      <c r="AR17" s="43"/>
      <c r="AS17" s="43"/>
      <c r="AT17" s="48"/>
      <c r="AU17" s="49" t="e">
        <f t="shared" si="9"/>
        <v>#DIV/0!</v>
      </c>
      <c r="AV17" s="43"/>
      <c r="AW17" s="43"/>
      <c r="AX17" s="48"/>
      <c r="AY17" s="49" t="e">
        <f t="shared" si="10"/>
        <v>#DIV/0!</v>
      </c>
      <c r="AZ17" s="46">
        <f t="shared" si="11"/>
        <v>297325</v>
      </c>
      <c r="BA17" s="43">
        <f t="shared" si="12"/>
        <v>297325</v>
      </c>
      <c r="BB17" s="47">
        <f t="shared" si="13"/>
        <v>785714</v>
      </c>
      <c r="BC17" s="49">
        <f t="shared" si="1"/>
        <v>0.37841377396864506</v>
      </c>
      <c r="BD17" s="92">
        <f t="shared" ref="BD17:BD22" si="15">AZ17/2</f>
        <v>148662.5</v>
      </c>
    </row>
    <row r="18" spans="1:56" ht="18.75">
      <c r="A18" s="40">
        <v>10</v>
      </c>
      <c r="B18" s="41" t="s">
        <v>199</v>
      </c>
      <c r="C18" s="78" t="s">
        <v>200</v>
      </c>
      <c r="D18" s="42">
        <v>45551</v>
      </c>
      <c r="E18" s="46">
        <v>61990</v>
      </c>
      <c r="F18" s="46">
        <v>61990</v>
      </c>
      <c r="G18" s="44">
        <v>550000</v>
      </c>
      <c r="H18" s="45">
        <f t="shared" si="0"/>
        <v>0.11270909090909091</v>
      </c>
      <c r="I18" s="46">
        <v>134965</v>
      </c>
      <c r="J18" s="116">
        <v>134965</v>
      </c>
      <c r="K18" s="47">
        <v>550000</v>
      </c>
      <c r="L18" s="45">
        <v>0.25</v>
      </c>
      <c r="M18" s="43">
        <v>393145</v>
      </c>
      <c r="N18" s="83">
        <v>550000</v>
      </c>
      <c r="O18" s="88">
        <v>0.71</v>
      </c>
      <c r="P18" s="43"/>
      <c r="Q18" s="43"/>
      <c r="R18" s="48"/>
      <c r="S18" s="49" t="e">
        <f t="shared" si="2"/>
        <v>#DIV/0!</v>
      </c>
      <c r="T18" s="43"/>
      <c r="U18" s="43"/>
      <c r="V18" s="48"/>
      <c r="W18" s="49" t="e">
        <f t="shared" si="3"/>
        <v>#DIV/0!</v>
      </c>
      <c r="X18" s="43"/>
      <c r="Y18" s="43"/>
      <c r="Z18" s="47"/>
      <c r="AA18" s="45" t="e">
        <f t="shared" si="4"/>
        <v>#DIV/0!</v>
      </c>
      <c r="AB18" s="46"/>
      <c r="AC18" s="46"/>
      <c r="AD18" s="47"/>
      <c r="AE18" s="45" t="e">
        <f t="shared" si="5"/>
        <v>#DIV/0!</v>
      </c>
      <c r="AF18" s="46"/>
      <c r="AG18" s="46"/>
      <c r="AH18" s="47"/>
      <c r="AI18" s="45" t="e">
        <f t="shared" si="6"/>
        <v>#DIV/0!</v>
      </c>
      <c r="AJ18" s="46"/>
      <c r="AK18" s="46"/>
      <c r="AL18" s="47"/>
      <c r="AM18" s="45" t="e">
        <f t="shared" si="7"/>
        <v>#DIV/0!</v>
      </c>
      <c r="AN18" s="46"/>
      <c r="AO18" s="46"/>
      <c r="AP18" s="47"/>
      <c r="AQ18" s="45" t="e">
        <f t="shared" si="8"/>
        <v>#DIV/0!</v>
      </c>
      <c r="AR18" s="46"/>
      <c r="AS18" s="46"/>
      <c r="AT18" s="47"/>
      <c r="AU18" s="45" t="e">
        <f t="shared" si="9"/>
        <v>#DIV/0!</v>
      </c>
      <c r="AV18" s="46"/>
      <c r="AW18" s="46"/>
      <c r="AX18" s="47"/>
      <c r="AY18" s="45" t="e">
        <f t="shared" si="10"/>
        <v>#DIV/0!</v>
      </c>
      <c r="AZ18" s="46">
        <f t="shared" si="11"/>
        <v>590100</v>
      </c>
      <c r="BA18" s="43">
        <f t="shared" si="12"/>
        <v>196955</v>
      </c>
      <c r="BB18" s="47">
        <f t="shared" si="13"/>
        <v>1650000</v>
      </c>
      <c r="BC18" s="49">
        <f t="shared" si="1"/>
        <v>0.35763636363636364</v>
      </c>
      <c r="BD18" s="92">
        <f>AZ18/3</f>
        <v>196700</v>
      </c>
    </row>
    <row r="19" spans="1:56" ht="18.75">
      <c r="A19" s="40">
        <v>11</v>
      </c>
      <c r="B19" s="41" t="s">
        <v>201</v>
      </c>
      <c r="C19" s="78" t="s">
        <v>268</v>
      </c>
      <c r="D19" s="42" t="s">
        <v>269</v>
      </c>
      <c r="E19" s="46">
        <v>0</v>
      </c>
      <c r="F19" s="46">
        <v>0</v>
      </c>
      <c r="G19" s="44">
        <v>550000</v>
      </c>
      <c r="H19" s="45">
        <f t="shared" si="0"/>
        <v>0</v>
      </c>
      <c r="I19" s="46">
        <v>50990</v>
      </c>
      <c r="J19" s="116">
        <v>50990</v>
      </c>
      <c r="K19" s="47">
        <v>550000</v>
      </c>
      <c r="L19" s="45">
        <v>0.09</v>
      </c>
      <c r="M19" s="181">
        <v>626675</v>
      </c>
      <c r="N19" s="236">
        <v>550000</v>
      </c>
      <c r="O19" s="237">
        <v>1.1399999999999999</v>
      </c>
      <c r="P19" s="46"/>
      <c r="Q19" s="46"/>
      <c r="R19" s="47"/>
      <c r="S19" s="49" t="e">
        <f t="shared" si="2"/>
        <v>#DIV/0!</v>
      </c>
      <c r="T19" s="46"/>
      <c r="U19" s="46"/>
      <c r="V19" s="47"/>
      <c r="W19" s="49" t="e">
        <f t="shared" si="3"/>
        <v>#DIV/0!</v>
      </c>
      <c r="X19" s="46"/>
      <c r="Y19" s="46"/>
      <c r="Z19" s="47"/>
      <c r="AA19" s="45" t="e">
        <f t="shared" si="4"/>
        <v>#DIV/0!</v>
      </c>
      <c r="AB19" s="46"/>
      <c r="AC19" s="46"/>
      <c r="AD19" s="47"/>
      <c r="AE19" s="45" t="e">
        <f t="shared" si="5"/>
        <v>#DIV/0!</v>
      </c>
      <c r="AF19" s="46"/>
      <c r="AG19" s="46"/>
      <c r="AH19" s="47"/>
      <c r="AI19" s="45" t="e">
        <f t="shared" si="6"/>
        <v>#DIV/0!</v>
      </c>
      <c r="AJ19" s="46"/>
      <c r="AK19" s="46"/>
      <c r="AL19" s="47"/>
      <c r="AM19" s="45" t="e">
        <f t="shared" si="7"/>
        <v>#DIV/0!</v>
      </c>
      <c r="AN19" s="46"/>
      <c r="AO19" s="46"/>
      <c r="AP19" s="47"/>
      <c r="AQ19" s="45" t="e">
        <f t="shared" si="8"/>
        <v>#DIV/0!</v>
      </c>
      <c r="AR19" s="46"/>
      <c r="AS19" s="46"/>
      <c r="AT19" s="47"/>
      <c r="AU19" s="45" t="e">
        <f t="shared" si="9"/>
        <v>#DIV/0!</v>
      </c>
      <c r="AV19" s="46"/>
      <c r="AW19" s="46"/>
      <c r="AX19" s="47"/>
      <c r="AY19" s="45" t="e">
        <f t="shared" si="10"/>
        <v>#DIV/0!</v>
      </c>
      <c r="AZ19" s="46">
        <f t="shared" si="11"/>
        <v>677665</v>
      </c>
      <c r="BA19" s="43">
        <f t="shared" si="12"/>
        <v>50990</v>
      </c>
      <c r="BB19" s="47">
        <f t="shared" si="13"/>
        <v>1650000</v>
      </c>
      <c r="BC19" s="49">
        <f t="shared" si="1"/>
        <v>0.41070606060606063</v>
      </c>
      <c r="BD19" s="92">
        <f t="shared" ref="BD19:BD21" si="16">AZ19/3</f>
        <v>225888.33333333334</v>
      </c>
    </row>
    <row r="20" spans="1:56" ht="18.75">
      <c r="A20" s="40">
        <v>12</v>
      </c>
      <c r="B20" s="41" t="s">
        <v>202</v>
      </c>
      <c r="C20" s="78" t="s">
        <v>203</v>
      </c>
      <c r="D20" s="56">
        <v>45521</v>
      </c>
      <c r="E20" s="46">
        <v>365410</v>
      </c>
      <c r="F20" s="46">
        <v>365410</v>
      </c>
      <c r="G20" s="44">
        <v>550000</v>
      </c>
      <c r="H20" s="45">
        <f t="shared" si="0"/>
        <v>0.66438181818181818</v>
      </c>
      <c r="I20" s="104">
        <v>583935</v>
      </c>
      <c r="J20" s="116">
        <v>583935</v>
      </c>
      <c r="K20" s="103">
        <v>550000</v>
      </c>
      <c r="L20" s="105">
        <f>I20/K20</f>
        <v>1.0617000000000001</v>
      </c>
      <c r="M20" s="180">
        <v>584895</v>
      </c>
      <c r="N20" s="235">
        <v>550000</v>
      </c>
      <c r="O20" s="232">
        <v>1.06</v>
      </c>
      <c r="P20" s="104"/>
      <c r="Q20" s="104"/>
      <c r="R20" s="103"/>
      <c r="S20" s="105" t="e">
        <f t="shared" si="2"/>
        <v>#DIV/0!</v>
      </c>
      <c r="T20" s="104"/>
      <c r="U20" s="104"/>
      <c r="V20" s="103"/>
      <c r="W20" s="105" t="e">
        <f t="shared" si="3"/>
        <v>#DIV/0!</v>
      </c>
      <c r="X20" s="107"/>
      <c r="Y20" s="107"/>
      <c r="Z20" s="108"/>
      <c r="AA20" s="105" t="e">
        <f t="shared" si="4"/>
        <v>#DIV/0!</v>
      </c>
      <c r="AB20" s="104"/>
      <c r="AC20" s="104"/>
      <c r="AD20" s="103"/>
      <c r="AE20" s="105" t="e">
        <f t="shared" si="5"/>
        <v>#DIV/0!</v>
      </c>
      <c r="AF20" s="104"/>
      <c r="AG20" s="104"/>
      <c r="AH20" s="103"/>
      <c r="AI20" s="105" t="e">
        <f t="shared" si="6"/>
        <v>#DIV/0!</v>
      </c>
      <c r="AJ20" s="104"/>
      <c r="AK20" s="104"/>
      <c r="AL20" s="103"/>
      <c r="AM20" s="105" t="e">
        <f t="shared" si="7"/>
        <v>#DIV/0!</v>
      </c>
      <c r="AN20" s="104"/>
      <c r="AO20" s="104"/>
      <c r="AP20" s="103"/>
      <c r="AQ20" s="105" t="e">
        <f t="shared" si="8"/>
        <v>#DIV/0!</v>
      </c>
      <c r="AR20" s="104"/>
      <c r="AS20" s="104"/>
      <c r="AT20" s="103"/>
      <c r="AU20" s="105" t="e">
        <f t="shared" si="9"/>
        <v>#DIV/0!</v>
      </c>
      <c r="AV20" s="104"/>
      <c r="AW20" s="104"/>
      <c r="AX20" s="103"/>
      <c r="AY20" s="105" t="e">
        <f t="shared" si="10"/>
        <v>#DIV/0!</v>
      </c>
      <c r="AZ20" s="46">
        <f t="shared" si="11"/>
        <v>1534240</v>
      </c>
      <c r="BA20" s="43">
        <f t="shared" si="12"/>
        <v>949345</v>
      </c>
      <c r="BB20" s="47">
        <f t="shared" si="13"/>
        <v>1650000</v>
      </c>
      <c r="BC20" s="49">
        <f t="shared" si="1"/>
        <v>0.92984242424242425</v>
      </c>
      <c r="BD20" s="92">
        <f t="shared" si="16"/>
        <v>511413.33333333331</v>
      </c>
    </row>
    <row r="21" spans="1:56" s="93" customFormat="1" ht="18.75">
      <c r="A21" s="40">
        <v>13</v>
      </c>
      <c r="B21" s="41" t="s">
        <v>204</v>
      </c>
      <c r="C21" s="78" t="s">
        <v>205</v>
      </c>
      <c r="D21" s="42">
        <v>45047</v>
      </c>
      <c r="E21" s="43">
        <v>627750</v>
      </c>
      <c r="F21" s="43">
        <v>627750</v>
      </c>
      <c r="G21" s="44">
        <v>550000</v>
      </c>
      <c r="H21" s="49">
        <f t="shared" si="0"/>
        <v>1.1413636363636364</v>
      </c>
      <c r="I21" s="43">
        <v>728300</v>
      </c>
      <c r="J21" s="115">
        <v>728300</v>
      </c>
      <c r="K21" s="48">
        <v>550000</v>
      </c>
      <c r="L21" s="49">
        <v>1.32</v>
      </c>
      <c r="M21" s="180">
        <v>585830</v>
      </c>
      <c r="N21" s="235">
        <v>550000</v>
      </c>
      <c r="O21" s="232">
        <v>1.07</v>
      </c>
      <c r="P21" s="43"/>
      <c r="Q21" s="43"/>
      <c r="R21" s="48"/>
      <c r="S21" s="49" t="e">
        <f t="shared" si="2"/>
        <v>#DIV/0!</v>
      </c>
      <c r="T21" s="43"/>
      <c r="U21" s="43"/>
      <c r="V21" s="48"/>
      <c r="W21" s="49" t="e">
        <f t="shared" si="3"/>
        <v>#DIV/0!</v>
      </c>
      <c r="X21" s="43"/>
      <c r="Y21" s="43"/>
      <c r="Z21" s="48"/>
      <c r="AA21" s="49" t="e">
        <f t="shared" si="4"/>
        <v>#DIV/0!</v>
      </c>
      <c r="AB21" s="43"/>
      <c r="AC21" s="43"/>
      <c r="AD21" s="48"/>
      <c r="AE21" s="49" t="e">
        <f t="shared" si="5"/>
        <v>#DIV/0!</v>
      </c>
      <c r="AF21" s="43"/>
      <c r="AG21" s="43"/>
      <c r="AH21" s="48"/>
      <c r="AI21" s="49" t="e">
        <f t="shared" si="6"/>
        <v>#DIV/0!</v>
      </c>
      <c r="AJ21" s="43"/>
      <c r="AK21" s="43"/>
      <c r="AL21" s="48"/>
      <c r="AM21" s="49" t="e">
        <f t="shared" si="7"/>
        <v>#DIV/0!</v>
      </c>
      <c r="AN21" s="43"/>
      <c r="AO21" s="43"/>
      <c r="AP21" s="48"/>
      <c r="AQ21" s="49" t="e">
        <f t="shared" si="8"/>
        <v>#DIV/0!</v>
      </c>
      <c r="AR21" s="43"/>
      <c r="AS21" s="43"/>
      <c r="AT21" s="48"/>
      <c r="AU21" s="49" t="e">
        <f t="shared" si="9"/>
        <v>#DIV/0!</v>
      </c>
      <c r="AV21" s="43"/>
      <c r="AW21" s="43"/>
      <c r="AX21" s="48"/>
      <c r="AY21" s="49" t="e">
        <f t="shared" si="10"/>
        <v>#DIV/0!</v>
      </c>
      <c r="AZ21" s="46">
        <f t="shared" si="11"/>
        <v>1941880</v>
      </c>
      <c r="BA21" s="43">
        <f t="shared" si="12"/>
        <v>1356050</v>
      </c>
      <c r="BB21" s="47">
        <f t="shared" si="13"/>
        <v>1650000</v>
      </c>
      <c r="BC21" s="49">
        <f t="shared" si="1"/>
        <v>1.1768969696969698</v>
      </c>
      <c r="BD21" s="92">
        <f t="shared" si="16"/>
        <v>647293.33333333337</v>
      </c>
    </row>
    <row r="22" spans="1:56" s="93" customFormat="1" ht="18.75" hidden="1">
      <c r="A22" s="97">
        <v>15</v>
      </c>
      <c r="B22" s="41" t="s">
        <v>206</v>
      </c>
      <c r="C22" s="78" t="s">
        <v>273</v>
      </c>
      <c r="D22" s="42" t="s">
        <v>207</v>
      </c>
      <c r="E22" s="43">
        <v>817140</v>
      </c>
      <c r="F22" s="43">
        <v>817140</v>
      </c>
      <c r="G22" s="44">
        <v>700000</v>
      </c>
      <c r="H22" s="49">
        <f t="shared" si="0"/>
        <v>1.1673428571428572</v>
      </c>
      <c r="I22" s="104">
        <v>82185</v>
      </c>
      <c r="J22" s="115">
        <v>82185</v>
      </c>
      <c r="K22" s="103">
        <v>392857</v>
      </c>
      <c r="L22" s="105">
        <v>0.21</v>
      </c>
      <c r="M22" s="43"/>
      <c r="N22" s="83"/>
      <c r="O22" s="88"/>
      <c r="P22" s="43"/>
      <c r="Q22" s="43"/>
      <c r="R22" s="48"/>
      <c r="S22" s="49" t="e">
        <f t="shared" si="2"/>
        <v>#DIV/0!</v>
      </c>
      <c r="T22" s="43"/>
      <c r="U22" s="43"/>
      <c r="V22" s="48"/>
      <c r="W22" s="49" t="e">
        <f t="shared" si="3"/>
        <v>#DIV/0!</v>
      </c>
      <c r="X22" s="43"/>
      <c r="Y22" s="43"/>
      <c r="Z22" s="48"/>
      <c r="AA22" s="49" t="e">
        <f t="shared" si="4"/>
        <v>#DIV/0!</v>
      </c>
      <c r="AB22" s="43"/>
      <c r="AC22" s="43"/>
      <c r="AD22" s="48"/>
      <c r="AE22" s="49" t="e">
        <f t="shared" si="5"/>
        <v>#DIV/0!</v>
      </c>
      <c r="AF22" s="43"/>
      <c r="AG22" s="43"/>
      <c r="AH22" s="48"/>
      <c r="AI22" s="49" t="e">
        <f t="shared" si="6"/>
        <v>#DIV/0!</v>
      </c>
      <c r="AJ22" s="43"/>
      <c r="AK22" s="43"/>
      <c r="AL22" s="48"/>
      <c r="AM22" s="49" t="e">
        <f t="shared" si="7"/>
        <v>#DIV/0!</v>
      </c>
      <c r="AN22" s="43"/>
      <c r="AO22" s="43"/>
      <c r="AP22" s="48"/>
      <c r="AQ22" s="49" t="e">
        <f t="shared" si="8"/>
        <v>#DIV/0!</v>
      </c>
      <c r="AR22" s="43"/>
      <c r="AS22" s="43"/>
      <c r="AT22" s="48"/>
      <c r="AU22" s="49" t="e">
        <f t="shared" si="9"/>
        <v>#DIV/0!</v>
      </c>
      <c r="AV22" s="43"/>
      <c r="AW22" s="43"/>
      <c r="AX22" s="48"/>
      <c r="AY22" s="49" t="e">
        <f t="shared" si="10"/>
        <v>#DIV/0!</v>
      </c>
      <c r="AZ22" s="46">
        <f t="shared" si="11"/>
        <v>899325</v>
      </c>
      <c r="BA22" s="43">
        <f t="shared" si="12"/>
        <v>899325</v>
      </c>
      <c r="BB22" s="47">
        <f t="shared" si="13"/>
        <v>1092857</v>
      </c>
      <c r="BC22" s="49">
        <f t="shared" si="1"/>
        <v>0.82291187227606177</v>
      </c>
      <c r="BD22" s="92">
        <f t="shared" si="15"/>
        <v>449662.5</v>
      </c>
    </row>
    <row r="23" spans="1:56" ht="18.75">
      <c r="A23" s="40">
        <v>14</v>
      </c>
      <c r="B23" s="41" t="s">
        <v>208</v>
      </c>
      <c r="C23" s="78" t="s">
        <v>209</v>
      </c>
      <c r="D23" s="42">
        <v>44991</v>
      </c>
      <c r="E23" s="46">
        <v>1001235</v>
      </c>
      <c r="F23" s="46">
        <v>1001235</v>
      </c>
      <c r="G23" s="44">
        <v>600000</v>
      </c>
      <c r="H23" s="45">
        <f t="shared" si="0"/>
        <v>1.668725</v>
      </c>
      <c r="I23" s="46">
        <v>1053095</v>
      </c>
      <c r="J23" s="116">
        <v>1053095</v>
      </c>
      <c r="K23" s="47">
        <v>600000</v>
      </c>
      <c r="L23" s="45">
        <v>1.76</v>
      </c>
      <c r="M23" s="180">
        <v>759615</v>
      </c>
      <c r="N23" s="235">
        <v>750000</v>
      </c>
      <c r="O23" s="232">
        <v>1.01</v>
      </c>
      <c r="P23" s="43"/>
      <c r="Q23" s="43"/>
      <c r="R23" s="48"/>
      <c r="S23" s="49" t="e">
        <f t="shared" si="2"/>
        <v>#DIV/0!</v>
      </c>
      <c r="T23" s="43"/>
      <c r="U23" s="43"/>
      <c r="V23" s="48"/>
      <c r="W23" s="49" t="e">
        <f t="shared" si="3"/>
        <v>#DIV/0!</v>
      </c>
      <c r="X23" s="43"/>
      <c r="Y23" s="43"/>
      <c r="Z23" s="47"/>
      <c r="AA23" s="45" t="e">
        <f t="shared" si="4"/>
        <v>#DIV/0!</v>
      </c>
      <c r="AB23" s="46"/>
      <c r="AC23" s="46"/>
      <c r="AD23" s="47"/>
      <c r="AE23" s="45" t="e">
        <f t="shared" si="5"/>
        <v>#DIV/0!</v>
      </c>
      <c r="AF23" s="46"/>
      <c r="AG23" s="46"/>
      <c r="AH23" s="47"/>
      <c r="AI23" s="45" t="e">
        <f t="shared" si="6"/>
        <v>#DIV/0!</v>
      </c>
      <c r="AJ23" s="46"/>
      <c r="AK23" s="46"/>
      <c r="AL23" s="47"/>
      <c r="AM23" s="45" t="e">
        <f t="shared" si="7"/>
        <v>#DIV/0!</v>
      </c>
      <c r="AN23" s="46"/>
      <c r="AO23" s="46"/>
      <c r="AP23" s="47"/>
      <c r="AQ23" s="45" t="e">
        <f t="shared" si="8"/>
        <v>#DIV/0!</v>
      </c>
      <c r="AR23" s="46"/>
      <c r="AS23" s="46"/>
      <c r="AT23" s="47"/>
      <c r="AU23" s="45" t="e">
        <f t="shared" si="9"/>
        <v>#DIV/0!</v>
      </c>
      <c r="AV23" s="46"/>
      <c r="AW23" s="46"/>
      <c r="AX23" s="47"/>
      <c r="AY23" s="45" t="e">
        <f t="shared" si="10"/>
        <v>#DIV/0!</v>
      </c>
      <c r="AZ23" s="46">
        <f t="shared" si="11"/>
        <v>2813945</v>
      </c>
      <c r="BA23" s="46">
        <f t="shared" si="12"/>
        <v>2054330</v>
      </c>
      <c r="BB23" s="47">
        <f t="shared" si="13"/>
        <v>1950000</v>
      </c>
      <c r="BC23" s="45">
        <f t="shared" si="1"/>
        <v>1.4430487179487179</v>
      </c>
      <c r="BD23" s="50">
        <f>AZ23/3</f>
        <v>937981.66666666663</v>
      </c>
    </row>
    <row r="24" spans="1:56" ht="18.75">
      <c r="A24" s="40">
        <v>15</v>
      </c>
      <c r="B24" s="41" t="s">
        <v>210</v>
      </c>
      <c r="C24" s="78" t="s">
        <v>211</v>
      </c>
      <c r="D24" s="42">
        <v>44655</v>
      </c>
      <c r="E24" s="46">
        <v>639175</v>
      </c>
      <c r="F24" s="46">
        <v>639175</v>
      </c>
      <c r="G24" s="44">
        <v>550000</v>
      </c>
      <c r="H24" s="45">
        <f t="shared" si="0"/>
        <v>1.1621363636363637</v>
      </c>
      <c r="I24" s="46">
        <v>466880</v>
      </c>
      <c r="J24" s="116">
        <v>466880</v>
      </c>
      <c r="K24" s="47">
        <v>550000</v>
      </c>
      <c r="L24" s="45">
        <v>0.85</v>
      </c>
      <c r="M24" s="181">
        <v>493450</v>
      </c>
      <c r="N24" s="236">
        <v>550000</v>
      </c>
      <c r="O24" s="237">
        <v>0.9</v>
      </c>
      <c r="P24" s="46"/>
      <c r="Q24" s="46"/>
      <c r="R24" s="47"/>
      <c r="S24" s="49" t="e">
        <f t="shared" si="2"/>
        <v>#DIV/0!</v>
      </c>
      <c r="T24" s="46"/>
      <c r="U24" s="46"/>
      <c r="V24" s="47"/>
      <c r="W24" s="49" t="e">
        <f t="shared" si="3"/>
        <v>#DIV/0!</v>
      </c>
      <c r="X24" s="46"/>
      <c r="Y24" s="46"/>
      <c r="Z24" s="47"/>
      <c r="AA24" s="45" t="e">
        <f t="shared" si="4"/>
        <v>#DIV/0!</v>
      </c>
      <c r="AB24" s="46"/>
      <c r="AC24" s="46"/>
      <c r="AD24" s="47"/>
      <c r="AE24" s="45" t="e">
        <f t="shared" si="5"/>
        <v>#DIV/0!</v>
      </c>
      <c r="AF24" s="46"/>
      <c r="AG24" s="46"/>
      <c r="AH24" s="47"/>
      <c r="AI24" s="45" t="e">
        <f t="shared" si="6"/>
        <v>#DIV/0!</v>
      </c>
      <c r="AJ24" s="46"/>
      <c r="AK24" s="46"/>
      <c r="AL24" s="47"/>
      <c r="AM24" s="45" t="e">
        <f t="shared" si="7"/>
        <v>#DIV/0!</v>
      </c>
      <c r="AN24" s="46"/>
      <c r="AO24" s="46"/>
      <c r="AP24" s="47"/>
      <c r="AQ24" s="45" t="e">
        <f t="shared" si="8"/>
        <v>#DIV/0!</v>
      </c>
      <c r="AR24" s="46"/>
      <c r="AS24" s="46"/>
      <c r="AT24" s="47"/>
      <c r="AU24" s="45" t="e">
        <f t="shared" si="9"/>
        <v>#DIV/0!</v>
      </c>
      <c r="AV24" s="46"/>
      <c r="AW24" s="46"/>
      <c r="AX24" s="47"/>
      <c r="AY24" s="45" t="e">
        <f t="shared" si="10"/>
        <v>#DIV/0!</v>
      </c>
      <c r="AZ24" s="46">
        <f t="shared" si="11"/>
        <v>1599505</v>
      </c>
      <c r="BA24" s="46">
        <f t="shared" si="12"/>
        <v>1106055</v>
      </c>
      <c r="BB24" s="47">
        <f t="shared" si="13"/>
        <v>1650000</v>
      </c>
      <c r="BC24" s="45">
        <f t="shared" si="1"/>
        <v>0.96939696969696965</v>
      </c>
      <c r="BD24" s="50">
        <f t="shared" ref="BD24:BD27" si="17">AZ24/3</f>
        <v>533168.33333333337</v>
      </c>
    </row>
    <row r="25" spans="1:56" ht="18.75">
      <c r="A25" s="40">
        <v>16</v>
      </c>
      <c r="B25" s="41" t="s">
        <v>212</v>
      </c>
      <c r="C25" s="78" t="s">
        <v>274</v>
      </c>
      <c r="D25" s="53">
        <v>44225</v>
      </c>
      <c r="E25" s="46">
        <v>735265</v>
      </c>
      <c r="F25" s="46">
        <v>735265</v>
      </c>
      <c r="G25" s="44">
        <v>1100000</v>
      </c>
      <c r="H25" s="45">
        <f t="shared" si="0"/>
        <v>0.66842272727272722</v>
      </c>
      <c r="I25" s="46">
        <v>773740</v>
      </c>
      <c r="J25" s="116">
        <v>773740</v>
      </c>
      <c r="K25" s="47">
        <v>1100000</v>
      </c>
      <c r="L25" s="45">
        <v>0.7</v>
      </c>
      <c r="M25" s="181">
        <v>1134015</v>
      </c>
      <c r="N25" s="236">
        <v>1100000</v>
      </c>
      <c r="O25" s="237">
        <v>1.03</v>
      </c>
      <c r="P25" s="46"/>
      <c r="Q25" s="46"/>
      <c r="R25" s="47"/>
      <c r="S25" s="49" t="e">
        <f t="shared" si="2"/>
        <v>#DIV/0!</v>
      </c>
      <c r="T25" s="46"/>
      <c r="U25" s="46"/>
      <c r="V25" s="47"/>
      <c r="W25" s="49" t="e">
        <f t="shared" si="3"/>
        <v>#DIV/0!</v>
      </c>
      <c r="X25" s="54"/>
      <c r="Y25" s="54"/>
      <c r="Z25" s="55"/>
      <c r="AA25" s="45" t="e">
        <f t="shared" si="4"/>
        <v>#DIV/0!</v>
      </c>
      <c r="AB25" s="46"/>
      <c r="AC25" s="46"/>
      <c r="AD25" s="47"/>
      <c r="AE25" s="45" t="e">
        <f t="shared" si="5"/>
        <v>#DIV/0!</v>
      </c>
      <c r="AF25" s="46"/>
      <c r="AG25" s="46"/>
      <c r="AH25" s="47"/>
      <c r="AI25" s="45" t="e">
        <f t="shared" si="6"/>
        <v>#DIV/0!</v>
      </c>
      <c r="AJ25" s="46"/>
      <c r="AK25" s="46"/>
      <c r="AL25" s="47"/>
      <c r="AM25" s="45" t="e">
        <f t="shared" si="7"/>
        <v>#DIV/0!</v>
      </c>
      <c r="AN25" s="46"/>
      <c r="AO25" s="46"/>
      <c r="AP25" s="47"/>
      <c r="AQ25" s="45" t="e">
        <f t="shared" si="8"/>
        <v>#DIV/0!</v>
      </c>
      <c r="AR25" s="46"/>
      <c r="AS25" s="46"/>
      <c r="AT25" s="47"/>
      <c r="AU25" s="45" t="e">
        <f t="shared" si="9"/>
        <v>#DIV/0!</v>
      </c>
      <c r="AV25" s="46"/>
      <c r="AW25" s="46"/>
      <c r="AX25" s="47"/>
      <c r="AY25" s="45" t="e">
        <f t="shared" si="10"/>
        <v>#DIV/0!</v>
      </c>
      <c r="AZ25" s="46">
        <f t="shared" si="11"/>
        <v>2643020</v>
      </c>
      <c r="BA25" s="46">
        <f t="shared" si="12"/>
        <v>1509005</v>
      </c>
      <c r="BB25" s="47">
        <f t="shared" si="13"/>
        <v>3300000</v>
      </c>
      <c r="BC25" s="45">
        <f t="shared" si="1"/>
        <v>0.80091515151515147</v>
      </c>
      <c r="BD25" s="50">
        <f t="shared" si="17"/>
        <v>881006.66666666663</v>
      </c>
    </row>
    <row r="26" spans="1:56" ht="18.75">
      <c r="A26" s="40">
        <v>17</v>
      </c>
      <c r="B26" s="41" t="s">
        <v>213</v>
      </c>
      <c r="C26" s="78" t="s">
        <v>214</v>
      </c>
      <c r="D26" s="56">
        <v>44872</v>
      </c>
      <c r="E26" s="46">
        <v>646965</v>
      </c>
      <c r="F26" s="46">
        <v>646965</v>
      </c>
      <c r="G26" s="44">
        <v>600000</v>
      </c>
      <c r="H26" s="45">
        <f t="shared" si="0"/>
        <v>1.0782750000000001</v>
      </c>
      <c r="I26" s="46">
        <v>293535</v>
      </c>
      <c r="J26" s="116">
        <v>293535</v>
      </c>
      <c r="K26" s="47">
        <v>600000</v>
      </c>
      <c r="L26" s="45">
        <v>0.49</v>
      </c>
      <c r="M26" s="181">
        <v>625650</v>
      </c>
      <c r="N26" s="236">
        <v>600000</v>
      </c>
      <c r="O26" s="237">
        <v>1.04</v>
      </c>
      <c r="P26" s="46"/>
      <c r="Q26" s="46"/>
      <c r="R26" s="47"/>
      <c r="S26" s="49" t="e">
        <f t="shared" si="2"/>
        <v>#DIV/0!</v>
      </c>
      <c r="T26" s="46"/>
      <c r="U26" s="46"/>
      <c r="V26" s="47"/>
      <c r="W26" s="49" t="e">
        <f t="shared" si="3"/>
        <v>#DIV/0!</v>
      </c>
      <c r="X26" s="54"/>
      <c r="Y26" s="54"/>
      <c r="Z26" s="55"/>
      <c r="AA26" s="45" t="e">
        <f t="shared" si="4"/>
        <v>#DIV/0!</v>
      </c>
      <c r="AB26" s="46"/>
      <c r="AC26" s="46"/>
      <c r="AD26" s="47"/>
      <c r="AE26" s="45" t="e">
        <f t="shared" si="5"/>
        <v>#DIV/0!</v>
      </c>
      <c r="AF26" s="46"/>
      <c r="AG26" s="46"/>
      <c r="AH26" s="47"/>
      <c r="AI26" s="45" t="e">
        <f t="shared" si="6"/>
        <v>#DIV/0!</v>
      </c>
      <c r="AJ26" s="46"/>
      <c r="AK26" s="46"/>
      <c r="AL26" s="47"/>
      <c r="AM26" s="45" t="e">
        <f t="shared" si="7"/>
        <v>#DIV/0!</v>
      </c>
      <c r="AN26" s="46"/>
      <c r="AO26" s="46"/>
      <c r="AP26" s="47"/>
      <c r="AQ26" s="45" t="e">
        <f t="shared" si="8"/>
        <v>#DIV/0!</v>
      </c>
      <c r="AR26" s="46"/>
      <c r="AS26" s="46"/>
      <c r="AT26" s="47"/>
      <c r="AU26" s="45" t="e">
        <f t="shared" si="9"/>
        <v>#DIV/0!</v>
      </c>
      <c r="AV26" s="46"/>
      <c r="AW26" s="46"/>
      <c r="AX26" s="47"/>
      <c r="AY26" s="45" t="e">
        <f t="shared" si="10"/>
        <v>#DIV/0!</v>
      </c>
      <c r="AZ26" s="46">
        <f t="shared" si="11"/>
        <v>1566150</v>
      </c>
      <c r="BA26" s="46">
        <f t="shared" si="12"/>
        <v>940500</v>
      </c>
      <c r="BB26" s="47">
        <f t="shared" si="13"/>
        <v>1800000</v>
      </c>
      <c r="BC26" s="45">
        <f t="shared" si="1"/>
        <v>0.87008333333333332</v>
      </c>
      <c r="BD26" s="50">
        <f t="shared" si="17"/>
        <v>522050</v>
      </c>
    </row>
    <row r="27" spans="1:56" ht="18.75">
      <c r="A27" s="40">
        <v>18</v>
      </c>
      <c r="B27" s="41" t="s">
        <v>215</v>
      </c>
      <c r="C27" s="78" t="s">
        <v>275</v>
      </c>
      <c r="D27" s="42">
        <v>45602</v>
      </c>
      <c r="E27" s="46">
        <v>342305</v>
      </c>
      <c r="F27" s="46">
        <v>305415</v>
      </c>
      <c r="G27" s="44">
        <v>550000</v>
      </c>
      <c r="H27" s="45">
        <f t="shared" si="0"/>
        <v>0.6223727272727273</v>
      </c>
      <c r="I27" s="46">
        <v>292720</v>
      </c>
      <c r="J27" s="116">
        <v>292720</v>
      </c>
      <c r="K27" s="47">
        <v>550000</v>
      </c>
      <c r="L27" s="45">
        <v>0.53</v>
      </c>
      <c r="M27" s="180">
        <v>551740</v>
      </c>
      <c r="N27" s="235">
        <v>550000</v>
      </c>
      <c r="O27" s="232">
        <v>1</v>
      </c>
      <c r="P27" s="43"/>
      <c r="Q27" s="43"/>
      <c r="R27" s="48"/>
      <c r="S27" s="49" t="e">
        <f t="shared" si="2"/>
        <v>#DIV/0!</v>
      </c>
      <c r="T27" s="43"/>
      <c r="U27" s="43"/>
      <c r="V27" s="48"/>
      <c r="W27" s="49" t="e">
        <f t="shared" si="3"/>
        <v>#DIV/0!</v>
      </c>
      <c r="X27" s="43"/>
      <c r="Y27" s="43"/>
      <c r="Z27" s="47"/>
      <c r="AA27" s="45" t="e">
        <f t="shared" si="4"/>
        <v>#DIV/0!</v>
      </c>
      <c r="AB27" s="46"/>
      <c r="AC27" s="46"/>
      <c r="AD27" s="47"/>
      <c r="AE27" s="45" t="e">
        <f t="shared" si="5"/>
        <v>#DIV/0!</v>
      </c>
      <c r="AF27" s="46"/>
      <c r="AG27" s="46"/>
      <c r="AH27" s="47"/>
      <c r="AI27" s="45" t="e">
        <f t="shared" si="6"/>
        <v>#DIV/0!</v>
      </c>
      <c r="AJ27" s="46"/>
      <c r="AK27" s="46"/>
      <c r="AL27" s="47"/>
      <c r="AM27" s="45" t="e">
        <f t="shared" si="7"/>
        <v>#DIV/0!</v>
      </c>
      <c r="AN27" s="46"/>
      <c r="AO27" s="46"/>
      <c r="AP27" s="47"/>
      <c r="AQ27" s="45" t="e">
        <f t="shared" si="8"/>
        <v>#DIV/0!</v>
      </c>
      <c r="AR27" s="46"/>
      <c r="AS27" s="46"/>
      <c r="AT27" s="47"/>
      <c r="AU27" s="45" t="e">
        <f t="shared" si="9"/>
        <v>#DIV/0!</v>
      </c>
      <c r="AV27" s="46"/>
      <c r="AW27" s="46"/>
      <c r="AX27" s="47"/>
      <c r="AY27" s="45" t="e">
        <f t="shared" si="10"/>
        <v>#DIV/0!</v>
      </c>
      <c r="AZ27" s="46">
        <f t="shared" si="11"/>
        <v>1186765</v>
      </c>
      <c r="BA27" s="46">
        <f t="shared" si="12"/>
        <v>598135</v>
      </c>
      <c r="BB27" s="47">
        <f t="shared" si="13"/>
        <v>1650000</v>
      </c>
      <c r="BC27" s="45">
        <f t="shared" si="1"/>
        <v>0.7192515151515152</v>
      </c>
      <c r="BD27" s="50">
        <f t="shared" si="17"/>
        <v>395588.33333333331</v>
      </c>
    </row>
    <row r="28" spans="1:56" s="94" customFormat="1" ht="18.75" hidden="1">
      <c r="A28" s="97">
        <v>21</v>
      </c>
      <c r="B28" s="85" t="s">
        <v>216</v>
      </c>
      <c r="C28" s="86" t="s">
        <v>217</v>
      </c>
      <c r="D28" s="87">
        <v>45455</v>
      </c>
      <c r="E28" s="88">
        <v>76380</v>
      </c>
      <c r="F28" s="88">
        <v>76380</v>
      </c>
      <c r="G28" s="84">
        <v>550000</v>
      </c>
      <c r="H28" s="89">
        <f t="shared" si="0"/>
        <v>0.13887272727272729</v>
      </c>
      <c r="I28" s="88"/>
      <c r="J28" s="117">
        <v>0</v>
      </c>
      <c r="K28" s="88"/>
      <c r="L28" s="89" t="e">
        <f>I28/K28</f>
        <v>#DIV/0!</v>
      </c>
      <c r="M28" s="88"/>
      <c r="N28" s="83"/>
      <c r="O28" s="88"/>
      <c r="P28" s="88"/>
      <c r="Q28" s="88"/>
      <c r="R28" s="88"/>
      <c r="S28" s="89" t="e">
        <f t="shared" si="2"/>
        <v>#DIV/0!</v>
      </c>
      <c r="T28" s="88"/>
      <c r="U28" s="88"/>
      <c r="V28" s="88"/>
      <c r="W28" s="89" t="e">
        <f t="shared" si="3"/>
        <v>#DIV/0!</v>
      </c>
      <c r="X28" s="88"/>
      <c r="Y28" s="88"/>
      <c r="Z28" s="88"/>
      <c r="AA28" s="89" t="e">
        <f t="shared" si="4"/>
        <v>#DIV/0!</v>
      </c>
      <c r="AB28" s="88"/>
      <c r="AC28" s="88"/>
      <c r="AD28" s="88"/>
      <c r="AE28" s="89" t="e">
        <f t="shared" si="5"/>
        <v>#DIV/0!</v>
      </c>
      <c r="AF28" s="88"/>
      <c r="AG28" s="88"/>
      <c r="AH28" s="88"/>
      <c r="AI28" s="89" t="e">
        <f t="shared" si="6"/>
        <v>#DIV/0!</v>
      </c>
      <c r="AJ28" s="88"/>
      <c r="AK28" s="88"/>
      <c r="AL28" s="88"/>
      <c r="AM28" s="89" t="e">
        <f t="shared" si="7"/>
        <v>#DIV/0!</v>
      </c>
      <c r="AN28" s="88"/>
      <c r="AO28" s="88"/>
      <c r="AP28" s="88"/>
      <c r="AQ28" s="89" t="e">
        <f t="shared" si="8"/>
        <v>#DIV/0!</v>
      </c>
      <c r="AR28" s="88"/>
      <c r="AS28" s="88"/>
      <c r="AT28" s="88"/>
      <c r="AU28" s="89" t="e">
        <f t="shared" si="9"/>
        <v>#DIV/0!</v>
      </c>
      <c r="AV28" s="88"/>
      <c r="AW28" s="88"/>
      <c r="AX28" s="88"/>
      <c r="AY28" s="89" t="e">
        <f t="shared" si="10"/>
        <v>#DIV/0!</v>
      </c>
      <c r="AZ28" s="46">
        <f t="shared" si="11"/>
        <v>76380</v>
      </c>
      <c r="BA28" s="46">
        <f t="shared" si="12"/>
        <v>76380</v>
      </c>
      <c r="BB28" s="47">
        <f t="shared" si="13"/>
        <v>550000</v>
      </c>
      <c r="BC28" s="89">
        <f t="shared" si="1"/>
        <v>0.13887272727272729</v>
      </c>
      <c r="BD28" s="96">
        <f>AZ28/1</f>
        <v>76380</v>
      </c>
    </row>
    <row r="29" spans="1:56" s="233" customFormat="1" ht="18.75">
      <c r="A29" s="238">
        <v>19</v>
      </c>
      <c r="B29" s="229" t="s">
        <v>216</v>
      </c>
      <c r="C29" s="230" t="s">
        <v>296</v>
      </c>
      <c r="D29" s="231" t="s">
        <v>297</v>
      </c>
      <c r="E29" s="88"/>
      <c r="F29" s="88"/>
      <c r="G29" s="84"/>
      <c r="H29" s="232"/>
      <c r="I29" s="88"/>
      <c r="J29" s="117"/>
      <c r="K29" s="88"/>
      <c r="L29" s="232"/>
      <c r="M29" s="234">
        <v>327910</v>
      </c>
      <c r="N29" s="235">
        <v>496774</v>
      </c>
      <c r="O29" s="232">
        <v>0.66</v>
      </c>
      <c r="P29" s="88"/>
      <c r="Q29" s="88"/>
      <c r="R29" s="88"/>
      <c r="S29" s="232"/>
      <c r="T29" s="88"/>
      <c r="U29" s="88"/>
      <c r="V29" s="88"/>
      <c r="W29" s="232"/>
      <c r="X29" s="88"/>
      <c r="Y29" s="88"/>
      <c r="Z29" s="88"/>
      <c r="AA29" s="232"/>
      <c r="AB29" s="88"/>
      <c r="AC29" s="88"/>
      <c r="AD29" s="88"/>
      <c r="AE29" s="232"/>
      <c r="AF29" s="88"/>
      <c r="AG29" s="88"/>
      <c r="AH29" s="88"/>
      <c r="AI29" s="232"/>
      <c r="AJ29" s="88"/>
      <c r="AK29" s="88"/>
      <c r="AL29" s="88"/>
      <c r="AM29" s="232"/>
      <c r="AN29" s="88"/>
      <c r="AO29" s="88"/>
      <c r="AP29" s="88"/>
      <c r="AQ29" s="232"/>
      <c r="AR29" s="88"/>
      <c r="AS29" s="88"/>
      <c r="AT29" s="88"/>
      <c r="AU29" s="232"/>
      <c r="AV29" s="88"/>
      <c r="AW29" s="88"/>
      <c r="AX29" s="88"/>
      <c r="AY29" s="232"/>
      <c r="AZ29" s="88">
        <f>M29</f>
        <v>327910</v>
      </c>
      <c r="BA29" s="46"/>
      <c r="BB29" s="47">
        <f>N29</f>
        <v>496774</v>
      </c>
      <c r="BC29" s="232">
        <f t="shared" si="1"/>
        <v>0.66007882860214107</v>
      </c>
      <c r="BD29" s="96">
        <f>AZ29/1</f>
        <v>327910</v>
      </c>
    </row>
    <row r="30" spans="1:56" ht="15.75" customHeight="1">
      <c r="A30" s="40">
        <v>20</v>
      </c>
      <c r="B30" s="41" t="s">
        <v>218</v>
      </c>
      <c r="C30" s="78" t="s">
        <v>219</v>
      </c>
      <c r="D30" s="42">
        <v>45560</v>
      </c>
      <c r="E30" s="46">
        <v>401530</v>
      </c>
      <c r="F30" s="46">
        <v>401530</v>
      </c>
      <c r="G30" s="44">
        <v>650000</v>
      </c>
      <c r="H30" s="45">
        <f t="shared" si="0"/>
        <v>0.61773846153846157</v>
      </c>
      <c r="I30" s="46">
        <v>657600</v>
      </c>
      <c r="J30" s="116">
        <v>657600</v>
      </c>
      <c r="K30" s="47">
        <v>650000</v>
      </c>
      <c r="L30" s="45">
        <v>1.01</v>
      </c>
      <c r="M30" s="180">
        <v>691890</v>
      </c>
      <c r="N30" s="235">
        <v>650000</v>
      </c>
      <c r="O30" s="232">
        <v>1.06</v>
      </c>
      <c r="P30" s="43"/>
      <c r="Q30" s="43"/>
      <c r="R30" s="48"/>
      <c r="S30" s="49" t="e">
        <f t="shared" si="2"/>
        <v>#DIV/0!</v>
      </c>
      <c r="T30" s="43"/>
      <c r="U30" s="43"/>
      <c r="V30" s="48"/>
      <c r="W30" s="49" t="e">
        <f t="shared" si="3"/>
        <v>#DIV/0!</v>
      </c>
      <c r="X30" s="43"/>
      <c r="Y30" s="43"/>
      <c r="Z30" s="47"/>
      <c r="AA30" s="45" t="e">
        <f t="shared" si="4"/>
        <v>#DIV/0!</v>
      </c>
      <c r="AB30" s="46"/>
      <c r="AC30" s="46"/>
      <c r="AD30" s="47"/>
      <c r="AE30" s="45" t="e">
        <f t="shared" si="5"/>
        <v>#DIV/0!</v>
      </c>
      <c r="AF30" s="46"/>
      <c r="AG30" s="46"/>
      <c r="AH30" s="47"/>
      <c r="AI30" s="45" t="e">
        <f t="shared" si="6"/>
        <v>#DIV/0!</v>
      </c>
      <c r="AJ30" s="46"/>
      <c r="AK30" s="46"/>
      <c r="AL30" s="47"/>
      <c r="AM30" s="45" t="e">
        <f t="shared" si="7"/>
        <v>#DIV/0!</v>
      </c>
      <c r="AN30" s="46"/>
      <c r="AO30" s="46"/>
      <c r="AP30" s="47"/>
      <c r="AQ30" s="45" t="e">
        <f t="shared" si="8"/>
        <v>#DIV/0!</v>
      </c>
      <c r="AR30" s="46"/>
      <c r="AS30" s="46"/>
      <c r="AT30" s="47"/>
      <c r="AU30" s="45" t="e">
        <f t="shared" si="9"/>
        <v>#DIV/0!</v>
      </c>
      <c r="AV30" s="46"/>
      <c r="AW30" s="46"/>
      <c r="AX30" s="47"/>
      <c r="AY30" s="45" t="e">
        <f t="shared" si="10"/>
        <v>#DIV/0!</v>
      </c>
      <c r="AZ30" s="46">
        <f>E30+I30+M30</f>
        <v>1751020</v>
      </c>
      <c r="BA30" s="46">
        <f t="shared" si="12"/>
        <v>1059130</v>
      </c>
      <c r="BB30" s="47">
        <f>G30+K30+N30</f>
        <v>1950000</v>
      </c>
      <c r="BC30" s="45">
        <f t="shared" si="1"/>
        <v>0.89795897435897432</v>
      </c>
      <c r="BD30" s="50">
        <f>AZ30/3</f>
        <v>583673.33333333337</v>
      </c>
    </row>
    <row r="31" spans="1:56" ht="18.75">
      <c r="A31" s="40">
        <v>21</v>
      </c>
      <c r="B31" s="41" t="s">
        <v>220</v>
      </c>
      <c r="C31" s="78" t="s">
        <v>276</v>
      </c>
      <c r="D31" s="42" t="s">
        <v>221</v>
      </c>
      <c r="E31" s="46">
        <v>267355</v>
      </c>
      <c r="F31" s="46">
        <v>267355</v>
      </c>
      <c r="G31" s="44">
        <v>550000</v>
      </c>
      <c r="H31" s="45">
        <f t="shared" si="0"/>
        <v>0.48609999999999998</v>
      </c>
      <c r="I31" s="46">
        <v>579865</v>
      </c>
      <c r="J31" s="116">
        <v>579865</v>
      </c>
      <c r="K31" s="47">
        <v>550000</v>
      </c>
      <c r="L31" s="45">
        <v>1.05</v>
      </c>
      <c r="M31" s="180">
        <v>568870</v>
      </c>
      <c r="N31" s="235">
        <v>550000</v>
      </c>
      <c r="O31" s="232">
        <v>1.03</v>
      </c>
      <c r="P31" s="43"/>
      <c r="Q31" s="43"/>
      <c r="R31" s="48"/>
      <c r="S31" s="49" t="e">
        <f t="shared" si="2"/>
        <v>#DIV/0!</v>
      </c>
      <c r="T31" s="43"/>
      <c r="U31" s="43"/>
      <c r="V31" s="48"/>
      <c r="W31" s="49" t="e">
        <f t="shared" si="3"/>
        <v>#DIV/0!</v>
      </c>
      <c r="X31" s="43"/>
      <c r="Y31" s="43"/>
      <c r="Z31" s="47"/>
      <c r="AA31" s="45" t="e">
        <f t="shared" si="4"/>
        <v>#DIV/0!</v>
      </c>
      <c r="AB31" s="46"/>
      <c r="AC31" s="46"/>
      <c r="AD31" s="47"/>
      <c r="AE31" s="45" t="e">
        <f t="shared" si="5"/>
        <v>#DIV/0!</v>
      </c>
      <c r="AF31" s="46"/>
      <c r="AG31" s="46"/>
      <c r="AH31" s="47"/>
      <c r="AI31" s="45" t="e">
        <f t="shared" si="6"/>
        <v>#DIV/0!</v>
      </c>
      <c r="AJ31" s="46"/>
      <c r="AK31" s="46"/>
      <c r="AL31" s="47"/>
      <c r="AM31" s="45" t="e">
        <f t="shared" si="7"/>
        <v>#DIV/0!</v>
      </c>
      <c r="AN31" s="46"/>
      <c r="AO31" s="46"/>
      <c r="AP31" s="47"/>
      <c r="AQ31" s="45" t="e">
        <f t="shared" si="8"/>
        <v>#DIV/0!</v>
      </c>
      <c r="AR31" s="46"/>
      <c r="AS31" s="46"/>
      <c r="AT31" s="47"/>
      <c r="AU31" s="45" t="e">
        <f t="shared" si="9"/>
        <v>#DIV/0!</v>
      </c>
      <c r="AV31" s="46"/>
      <c r="AW31" s="46"/>
      <c r="AX31" s="47"/>
      <c r="AY31" s="45" t="e">
        <f t="shared" si="10"/>
        <v>#DIV/0!</v>
      </c>
      <c r="AZ31" s="46">
        <f t="shared" ref="AZ31:AZ49" si="18">E31+I31+M31</f>
        <v>1416090</v>
      </c>
      <c r="BA31" s="46">
        <f t="shared" si="12"/>
        <v>847220</v>
      </c>
      <c r="BB31" s="47">
        <f t="shared" ref="BB31:BB49" si="19">G31+K31+N31</f>
        <v>1650000</v>
      </c>
      <c r="BC31" s="45">
        <f t="shared" si="1"/>
        <v>0.85823636363636369</v>
      </c>
      <c r="BD31" s="50">
        <f t="shared" ref="BD31:BD49" si="20">AZ31/3</f>
        <v>472030</v>
      </c>
    </row>
    <row r="32" spans="1:56" ht="18.75">
      <c r="A32" s="40">
        <v>22</v>
      </c>
      <c r="B32" s="41" t="s">
        <v>222</v>
      </c>
      <c r="C32" s="78" t="s">
        <v>223</v>
      </c>
      <c r="D32" s="56">
        <v>45481</v>
      </c>
      <c r="E32" s="46">
        <v>387910</v>
      </c>
      <c r="F32" s="46">
        <v>387910</v>
      </c>
      <c r="G32" s="44">
        <v>550000</v>
      </c>
      <c r="H32" s="45">
        <f t="shared" si="0"/>
        <v>0.70529090909090908</v>
      </c>
      <c r="I32" s="46">
        <v>358710</v>
      </c>
      <c r="J32" s="116">
        <v>358710</v>
      </c>
      <c r="K32" s="47">
        <v>550000</v>
      </c>
      <c r="L32" s="45">
        <v>0.65</v>
      </c>
      <c r="M32" s="181">
        <v>566955</v>
      </c>
      <c r="N32" s="236">
        <v>550000</v>
      </c>
      <c r="O32" s="237">
        <v>1.03</v>
      </c>
      <c r="P32" s="46"/>
      <c r="Q32" s="46"/>
      <c r="R32" s="47"/>
      <c r="S32" s="49" t="e">
        <f t="shared" si="2"/>
        <v>#DIV/0!</v>
      </c>
      <c r="T32" s="46"/>
      <c r="U32" s="46"/>
      <c r="V32" s="47"/>
      <c r="W32" s="49" t="e">
        <f t="shared" si="3"/>
        <v>#DIV/0!</v>
      </c>
      <c r="X32" s="54"/>
      <c r="Y32" s="54"/>
      <c r="Z32" s="55"/>
      <c r="AA32" s="45" t="e">
        <f t="shared" si="4"/>
        <v>#DIV/0!</v>
      </c>
      <c r="AB32" s="46"/>
      <c r="AC32" s="46"/>
      <c r="AD32" s="47"/>
      <c r="AE32" s="45" t="e">
        <f t="shared" si="5"/>
        <v>#DIV/0!</v>
      </c>
      <c r="AF32" s="46"/>
      <c r="AG32" s="46"/>
      <c r="AH32" s="47"/>
      <c r="AI32" s="45" t="e">
        <f t="shared" si="6"/>
        <v>#DIV/0!</v>
      </c>
      <c r="AJ32" s="46"/>
      <c r="AK32" s="46"/>
      <c r="AL32" s="47"/>
      <c r="AM32" s="45" t="e">
        <f t="shared" si="7"/>
        <v>#DIV/0!</v>
      </c>
      <c r="AN32" s="46"/>
      <c r="AO32" s="46"/>
      <c r="AP32" s="47"/>
      <c r="AQ32" s="45" t="e">
        <f t="shared" si="8"/>
        <v>#DIV/0!</v>
      </c>
      <c r="AR32" s="46"/>
      <c r="AS32" s="46"/>
      <c r="AT32" s="47"/>
      <c r="AU32" s="45" t="e">
        <f t="shared" si="9"/>
        <v>#DIV/0!</v>
      </c>
      <c r="AV32" s="46"/>
      <c r="AW32" s="46"/>
      <c r="AX32" s="47"/>
      <c r="AY32" s="45" t="e">
        <f t="shared" si="10"/>
        <v>#DIV/0!</v>
      </c>
      <c r="AZ32" s="46">
        <f t="shared" si="18"/>
        <v>1313575</v>
      </c>
      <c r="BA32" s="46">
        <f t="shared" si="12"/>
        <v>746620</v>
      </c>
      <c r="BB32" s="47">
        <f t="shared" si="19"/>
        <v>1650000</v>
      </c>
      <c r="BC32" s="45">
        <f t="shared" si="1"/>
        <v>0.79610606060606059</v>
      </c>
      <c r="BD32" s="50">
        <f t="shared" si="20"/>
        <v>437858.33333333331</v>
      </c>
    </row>
    <row r="33" spans="1:56" ht="18.75">
      <c r="A33" s="40">
        <v>23</v>
      </c>
      <c r="B33" s="41" t="s">
        <v>224</v>
      </c>
      <c r="C33" s="78" t="s">
        <v>225</v>
      </c>
      <c r="D33" s="42">
        <v>45507</v>
      </c>
      <c r="E33" s="46">
        <v>337295</v>
      </c>
      <c r="F33" s="46">
        <v>337295</v>
      </c>
      <c r="G33" s="44">
        <v>550000</v>
      </c>
      <c r="H33" s="45">
        <f t="shared" si="0"/>
        <v>0.61326363636363634</v>
      </c>
      <c r="I33" s="46">
        <v>94575</v>
      </c>
      <c r="J33" s="116">
        <v>94575</v>
      </c>
      <c r="K33" s="47">
        <v>550000</v>
      </c>
      <c r="L33" s="45">
        <v>0.17</v>
      </c>
      <c r="M33" s="180">
        <v>662190</v>
      </c>
      <c r="N33" s="235">
        <v>550000</v>
      </c>
      <c r="O33" s="232">
        <v>1.2</v>
      </c>
      <c r="P33" s="43"/>
      <c r="Q33" s="43"/>
      <c r="R33" s="48"/>
      <c r="S33" s="49" t="e">
        <f t="shared" si="2"/>
        <v>#DIV/0!</v>
      </c>
      <c r="T33" s="43"/>
      <c r="U33" s="43"/>
      <c r="V33" s="48"/>
      <c r="W33" s="49" t="e">
        <f t="shared" si="3"/>
        <v>#DIV/0!</v>
      </c>
      <c r="X33" s="43"/>
      <c r="Y33" s="43"/>
      <c r="Z33" s="47"/>
      <c r="AA33" s="45" t="e">
        <f t="shared" si="4"/>
        <v>#DIV/0!</v>
      </c>
      <c r="AB33" s="46"/>
      <c r="AC33" s="46"/>
      <c r="AD33" s="47"/>
      <c r="AE33" s="45" t="e">
        <f t="shared" si="5"/>
        <v>#DIV/0!</v>
      </c>
      <c r="AF33" s="46"/>
      <c r="AG33" s="46"/>
      <c r="AH33" s="47"/>
      <c r="AI33" s="45" t="e">
        <f t="shared" si="6"/>
        <v>#DIV/0!</v>
      </c>
      <c r="AJ33" s="46"/>
      <c r="AK33" s="46"/>
      <c r="AL33" s="47"/>
      <c r="AM33" s="45" t="e">
        <f t="shared" si="7"/>
        <v>#DIV/0!</v>
      </c>
      <c r="AN33" s="46"/>
      <c r="AO33" s="46"/>
      <c r="AP33" s="47"/>
      <c r="AQ33" s="45" t="e">
        <f t="shared" si="8"/>
        <v>#DIV/0!</v>
      </c>
      <c r="AR33" s="46"/>
      <c r="AS33" s="46"/>
      <c r="AT33" s="47"/>
      <c r="AU33" s="45" t="e">
        <f t="shared" si="9"/>
        <v>#DIV/0!</v>
      </c>
      <c r="AV33" s="46"/>
      <c r="AW33" s="46"/>
      <c r="AX33" s="47"/>
      <c r="AY33" s="45" t="e">
        <f t="shared" si="10"/>
        <v>#DIV/0!</v>
      </c>
      <c r="AZ33" s="46">
        <f t="shared" si="18"/>
        <v>1094060</v>
      </c>
      <c r="BA33" s="46">
        <f t="shared" si="12"/>
        <v>431870</v>
      </c>
      <c r="BB33" s="47">
        <f t="shared" si="19"/>
        <v>1650000</v>
      </c>
      <c r="BC33" s="45">
        <f t="shared" si="1"/>
        <v>0.66306666666666669</v>
      </c>
      <c r="BD33" s="50">
        <f t="shared" si="20"/>
        <v>364686.66666666669</v>
      </c>
    </row>
    <row r="34" spans="1:56" ht="18.75">
      <c r="A34" s="40">
        <v>24</v>
      </c>
      <c r="B34" s="41" t="s">
        <v>226</v>
      </c>
      <c r="C34" s="41" t="s">
        <v>277</v>
      </c>
      <c r="D34" s="42" t="s">
        <v>241</v>
      </c>
      <c r="E34" s="46">
        <v>375535</v>
      </c>
      <c r="F34" s="46">
        <v>375535</v>
      </c>
      <c r="G34" s="44">
        <v>550000</v>
      </c>
      <c r="H34" s="45">
        <f t="shared" si="0"/>
        <v>0.68279090909090911</v>
      </c>
      <c r="I34" s="46">
        <v>338945</v>
      </c>
      <c r="J34" s="116">
        <v>338945</v>
      </c>
      <c r="K34" s="47">
        <v>550000</v>
      </c>
      <c r="L34" s="45">
        <v>0.62</v>
      </c>
      <c r="M34" s="180">
        <v>393225</v>
      </c>
      <c r="N34" s="235">
        <v>550000</v>
      </c>
      <c r="O34" s="232">
        <v>0.71</v>
      </c>
      <c r="P34" s="43"/>
      <c r="Q34" s="43"/>
      <c r="R34" s="48"/>
      <c r="S34" s="49" t="e">
        <f t="shared" si="2"/>
        <v>#DIV/0!</v>
      </c>
      <c r="T34" s="43"/>
      <c r="U34" s="43"/>
      <c r="V34" s="48"/>
      <c r="W34" s="49" t="e">
        <f t="shared" si="3"/>
        <v>#DIV/0!</v>
      </c>
      <c r="X34" s="43"/>
      <c r="Y34" s="43"/>
      <c r="Z34" s="47"/>
      <c r="AA34" s="45" t="e">
        <f t="shared" si="4"/>
        <v>#DIV/0!</v>
      </c>
      <c r="AB34" s="46"/>
      <c r="AC34" s="46"/>
      <c r="AD34" s="47"/>
      <c r="AE34" s="45" t="e">
        <f t="shared" si="5"/>
        <v>#DIV/0!</v>
      </c>
      <c r="AF34" s="46"/>
      <c r="AG34" s="46"/>
      <c r="AH34" s="47"/>
      <c r="AI34" s="45" t="e">
        <f t="shared" si="6"/>
        <v>#DIV/0!</v>
      </c>
      <c r="AJ34" s="46"/>
      <c r="AK34" s="46"/>
      <c r="AL34" s="47"/>
      <c r="AM34" s="45" t="e">
        <f t="shared" si="7"/>
        <v>#DIV/0!</v>
      </c>
      <c r="AN34" s="46"/>
      <c r="AO34" s="46"/>
      <c r="AP34" s="47"/>
      <c r="AQ34" s="45" t="e">
        <f t="shared" si="8"/>
        <v>#DIV/0!</v>
      </c>
      <c r="AR34" s="46"/>
      <c r="AS34" s="46"/>
      <c r="AT34" s="47"/>
      <c r="AU34" s="45" t="e">
        <f t="shared" si="9"/>
        <v>#DIV/0!</v>
      </c>
      <c r="AV34" s="46"/>
      <c r="AW34" s="46"/>
      <c r="AX34" s="47"/>
      <c r="AY34" s="45" t="e">
        <f t="shared" si="10"/>
        <v>#DIV/0!</v>
      </c>
      <c r="AZ34" s="46">
        <f t="shared" si="18"/>
        <v>1107705</v>
      </c>
      <c r="BA34" s="46">
        <f t="shared" si="12"/>
        <v>714480</v>
      </c>
      <c r="BB34" s="47">
        <f t="shared" si="19"/>
        <v>1650000</v>
      </c>
      <c r="BC34" s="45">
        <f t="shared" si="1"/>
        <v>0.67133636363636362</v>
      </c>
      <c r="BD34" s="50">
        <f t="shared" si="20"/>
        <v>369235</v>
      </c>
    </row>
    <row r="35" spans="1:56" ht="18.75">
      <c r="A35" s="40">
        <v>25</v>
      </c>
      <c r="B35" s="41" t="s">
        <v>227</v>
      </c>
      <c r="C35" s="41" t="s">
        <v>278</v>
      </c>
      <c r="D35" s="42" t="s">
        <v>234</v>
      </c>
      <c r="E35" s="46">
        <v>2193010</v>
      </c>
      <c r="F35" s="46">
        <v>2193010</v>
      </c>
      <c r="G35" s="44">
        <v>1300000</v>
      </c>
      <c r="H35" s="45">
        <f t="shared" si="0"/>
        <v>1.6869307692307691</v>
      </c>
      <c r="I35" s="46">
        <v>877810</v>
      </c>
      <c r="J35" s="116">
        <v>830320</v>
      </c>
      <c r="K35" s="47">
        <v>1300000</v>
      </c>
      <c r="L35" s="45">
        <v>0.68</v>
      </c>
      <c r="M35" s="180">
        <v>1921460</v>
      </c>
      <c r="N35" s="235">
        <v>1300000</v>
      </c>
      <c r="O35" s="232">
        <v>1.48</v>
      </c>
      <c r="P35" s="43"/>
      <c r="Q35" s="43"/>
      <c r="R35" s="48"/>
      <c r="S35" s="49" t="e">
        <f t="shared" si="2"/>
        <v>#DIV/0!</v>
      </c>
      <c r="T35" s="43"/>
      <c r="U35" s="43"/>
      <c r="V35" s="48"/>
      <c r="W35" s="49" t="e">
        <f t="shared" si="3"/>
        <v>#DIV/0!</v>
      </c>
      <c r="X35" s="43"/>
      <c r="Y35" s="43"/>
      <c r="Z35" s="47"/>
      <c r="AA35" s="45" t="e">
        <f t="shared" si="4"/>
        <v>#DIV/0!</v>
      </c>
      <c r="AB35" s="46"/>
      <c r="AC35" s="46"/>
      <c r="AD35" s="47"/>
      <c r="AE35" s="45" t="e">
        <f t="shared" si="5"/>
        <v>#DIV/0!</v>
      </c>
      <c r="AF35" s="46"/>
      <c r="AG35" s="46"/>
      <c r="AH35" s="47"/>
      <c r="AI35" s="45" t="e">
        <f t="shared" si="6"/>
        <v>#DIV/0!</v>
      </c>
      <c r="AJ35" s="46"/>
      <c r="AK35" s="46"/>
      <c r="AL35" s="47"/>
      <c r="AM35" s="45" t="e">
        <f t="shared" si="7"/>
        <v>#DIV/0!</v>
      </c>
      <c r="AN35" s="46"/>
      <c r="AO35" s="46"/>
      <c r="AP35" s="47"/>
      <c r="AQ35" s="45" t="e">
        <f t="shared" si="8"/>
        <v>#DIV/0!</v>
      </c>
      <c r="AR35" s="46"/>
      <c r="AS35" s="46"/>
      <c r="AT35" s="47"/>
      <c r="AU35" s="45" t="e">
        <f t="shared" si="9"/>
        <v>#DIV/0!</v>
      </c>
      <c r="AV35" s="46"/>
      <c r="AW35" s="46"/>
      <c r="AX35" s="47"/>
      <c r="AY35" s="45" t="e">
        <f t="shared" si="10"/>
        <v>#DIV/0!</v>
      </c>
      <c r="AZ35" s="46">
        <f t="shared" si="18"/>
        <v>4992280</v>
      </c>
      <c r="BA35" s="46">
        <f t="shared" si="12"/>
        <v>3023330</v>
      </c>
      <c r="BB35" s="47">
        <f t="shared" si="19"/>
        <v>3900000</v>
      </c>
      <c r="BC35" s="45">
        <f t="shared" si="1"/>
        <v>1.2800717948717948</v>
      </c>
      <c r="BD35" s="50">
        <f t="shared" si="20"/>
        <v>1664093.3333333333</v>
      </c>
    </row>
    <row r="36" spans="1:56" ht="18.75">
      <c r="A36" s="40">
        <v>26</v>
      </c>
      <c r="B36" s="41" t="s">
        <v>228</v>
      </c>
      <c r="C36" s="78" t="s">
        <v>235</v>
      </c>
      <c r="D36" s="56">
        <v>45252</v>
      </c>
      <c r="E36" s="46">
        <v>10695</v>
      </c>
      <c r="F36" s="46">
        <v>10695</v>
      </c>
      <c r="G36" s="44">
        <v>550000</v>
      </c>
      <c r="H36" s="45">
        <f t="shared" si="0"/>
        <v>1.9445454545454547E-2</v>
      </c>
      <c r="I36" s="46">
        <v>101530</v>
      </c>
      <c r="J36" s="116">
        <v>101530</v>
      </c>
      <c r="K36" s="47">
        <v>550000</v>
      </c>
      <c r="L36" s="45">
        <v>0.18</v>
      </c>
      <c r="M36" s="181">
        <v>107270</v>
      </c>
      <c r="N36" s="236">
        <v>550000</v>
      </c>
      <c r="O36" s="237">
        <v>0.2</v>
      </c>
      <c r="P36" s="46"/>
      <c r="Q36" s="46"/>
      <c r="R36" s="47"/>
      <c r="S36" s="49" t="e">
        <f t="shared" si="2"/>
        <v>#DIV/0!</v>
      </c>
      <c r="T36" s="46"/>
      <c r="U36" s="46"/>
      <c r="V36" s="47"/>
      <c r="W36" s="49" t="e">
        <f t="shared" si="3"/>
        <v>#DIV/0!</v>
      </c>
      <c r="X36" s="54"/>
      <c r="Y36" s="54"/>
      <c r="Z36" s="55"/>
      <c r="AA36" s="45" t="e">
        <f t="shared" si="4"/>
        <v>#DIV/0!</v>
      </c>
      <c r="AB36" s="46"/>
      <c r="AC36" s="46"/>
      <c r="AD36" s="47"/>
      <c r="AE36" s="45" t="e">
        <f t="shared" si="5"/>
        <v>#DIV/0!</v>
      </c>
      <c r="AF36" s="46"/>
      <c r="AG36" s="46"/>
      <c r="AH36" s="47"/>
      <c r="AI36" s="45" t="e">
        <f t="shared" si="6"/>
        <v>#DIV/0!</v>
      </c>
      <c r="AJ36" s="46"/>
      <c r="AK36" s="46"/>
      <c r="AL36" s="47"/>
      <c r="AM36" s="45" t="e">
        <f t="shared" si="7"/>
        <v>#DIV/0!</v>
      </c>
      <c r="AN36" s="46"/>
      <c r="AO36" s="46"/>
      <c r="AP36" s="47"/>
      <c r="AQ36" s="45" t="e">
        <f t="shared" si="8"/>
        <v>#DIV/0!</v>
      </c>
      <c r="AR36" s="46"/>
      <c r="AS36" s="46"/>
      <c r="AT36" s="47"/>
      <c r="AU36" s="45" t="e">
        <f t="shared" si="9"/>
        <v>#DIV/0!</v>
      </c>
      <c r="AV36" s="46"/>
      <c r="AW36" s="46"/>
      <c r="AX36" s="47"/>
      <c r="AY36" s="45" t="e">
        <f t="shared" si="10"/>
        <v>#DIV/0!</v>
      </c>
      <c r="AZ36" s="46">
        <f t="shared" si="18"/>
        <v>219495</v>
      </c>
      <c r="BA36" s="46">
        <f t="shared" si="12"/>
        <v>112225</v>
      </c>
      <c r="BB36" s="47">
        <f t="shared" si="19"/>
        <v>1650000</v>
      </c>
      <c r="BC36" s="45">
        <f t="shared" si="1"/>
        <v>0.13302727272727272</v>
      </c>
      <c r="BD36" s="50">
        <f t="shared" si="20"/>
        <v>73165</v>
      </c>
    </row>
    <row r="37" spans="1:56" ht="18.75">
      <c r="A37" s="40">
        <v>27</v>
      </c>
      <c r="B37" s="41" t="s">
        <v>229</v>
      </c>
      <c r="C37" s="78" t="s">
        <v>236</v>
      </c>
      <c r="D37" s="42">
        <v>45502</v>
      </c>
      <c r="E37" s="46">
        <v>620485</v>
      </c>
      <c r="F37" s="46">
        <v>620485</v>
      </c>
      <c r="G37" s="44">
        <v>550000</v>
      </c>
      <c r="H37" s="45">
        <f t="shared" si="0"/>
        <v>1.1281545454545454</v>
      </c>
      <c r="I37" s="46">
        <v>357735</v>
      </c>
      <c r="J37" s="116">
        <v>357735</v>
      </c>
      <c r="K37" s="47">
        <v>550000</v>
      </c>
      <c r="L37" s="45">
        <v>0.65</v>
      </c>
      <c r="M37" s="180">
        <v>348030</v>
      </c>
      <c r="N37" s="235">
        <v>550000</v>
      </c>
      <c r="O37" s="232">
        <v>0.63</v>
      </c>
      <c r="P37" s="43"/>
      <c r="Q37" s="43"/>
      <c r="R37" s="48"/>
      <c r="S37" s="49" t="e">
        <f t="shared" si="2"/>
        <v>#DIV/0!</v>
      </c>
      <c r="T37" s="43"/>
      <c r="U37" s="43"/>
      <c r="V37" s="48"/>
      <c r="W37" s="49" t="e">
        <f t="shared" si="3"/>
        <v>#DIV/0!</v>
      </c>
      <c r="X37" s="43"/>
      <c r="Y37" s="43"/>
      <c r="Z37" s="47"/>
      <c r="AA37" s="45" t="e">
        <f t="shared" si="4"/>
        <v>#DIV/0!</v>
      </c>
      <c r="AB37" s="46"/>
      <c r="AC37" s="46"/>
      <c r="AD37" s="47"/>
      <c r="AE37" s="45" t="e">
        <f t="shared" si="5"/>
        <v>#DIV/0!</v>
      </c>
      <c r="AF37" s="46"/>
      <c r="AG37" s="46"/>
      <c r="AH37" s="47"/>
      <c r="AI37" s="45" t="e">
        <f t="shared" si="6"/>
        <v>#DIV/0!</v>
      </c>
      <c r="AJ37" s="46"/>
      <c r="AK37" s="46"/>
      <c r="AL37" s="47"/>
      <c r="AM37" s="45" t="e">
        <f t="shared" si="7"/>
        <v>#DIV/0!</v>
      </c>
      <c r="AN37" s="46"/>
      <c r="AO37" s="46"/>
      <c r="AP37" s="47"/>
      <c r="AQ37" s="45" t="e">
        <f t="shared" si="8"/>
        <v>#DIV/0!</v>
      </c>
      <c r="AR37" s="46"/>
      <c r="AS37" s="46"/>
      <c r="AT37" s="47"/>
      <c r="AU37" s="45" t="e">
        <f t="shared" si="9"/>
        <v>#DIV/0!</v>
      </c>
      <c r="AV37" s="46"/>
      <c r="AW37" s="46"/>
      <c r="AX37" s="47"/>
      <c r="AY37" s="45" t="e">
        <f t="shared" si="10"/>
        <v>#DIV/0!</v>
      </c>
      <c r="AZ37" s="46">
        <f t="shared" si="18"/>
        <v>1326250</v>
      </c>
      <c r="BA37" s="46">
        <f t="shared" si="12"/>
        <v>978220</v>
      </c>
      <c r="BB37" s="47">
        <f t="shared" si="19"/>
        <v>1650000</v>
      </c>
      <c r="BC37" s="45">
        <f t="shared" si="1"/>
        <v>0.80378787878787883</v>
      </c>
      <c r="BD37" s="50">
        <f t="shared" si="20"/>
        <v>442083.33333333331</v>
      </c>
    </row>
    <row r="38" spans="1:56" ht="18.75">
      <c r="A38" s="40">
        <v>28</v>
      </c>
      <c r="B38" s="41" t="s">
        <v>230</v>
      </c>
      <c r="C38" s="78" t="s">
        <v>237</v>
      </c>
      <c r="D38" s="42">
        <v>45279</v>
      </c>
      <c r="E38" s="46">
        <v>719375</v>
      </c>
      <c r="F38" s="46">
        <v>719375</v>
      </c>
      <c r="G38" s="44">
        <v>550000</v>
      </c>
      <c r="H38" s="45">
        <f t="shared" si="0"/>
        <v>1.3079545454545454</v>
      </c>
      <c r="I38" s="46">
        <v>374815</v>
      </c>
      <c r="J38" s="116">
        <v>374815</v>
      </c>
      <c r="K38" s="47">
        <v>550000</v>
      </c>
      <c r="L38" s="45">
        <v>0.68</v>
      </c>
      <c r="M38" s="180">
        <v>758835</v>
      </c>
      <c r="N38" s="235">
        <v>550000</v>
      </c>
      <c r="O38" s="232">
        <v>1.38</v>
      </c>
      <c r="P38" s="43"/>
      <c r="Q38" s="43"/>
      <c r="R38" s="48"/>
      <c r="S38" s="49" t="e">
        <f t="shared" si="2"/>
        <v>#DIV/0!</v>
      </c>
      <c r="T38" s="43"/>
      <c r="U38" s="43"/>
      <c r="V38" s="48"/>
      <c r="W38" s="49" t="e">
        <f t="shared" si="3"/>
        <v>#DIV/0!</v>
      </c>
      <c r="X38" s="43"/>
      <c r="Y38" s="43"/>
      <c r="Z38" s="47"/>
      <c r="AA38" s="45" t="e">
        <f t="shared" si="4"/>
        <v>#DIV/0!</v>
      </c>
      <c r="AB38" s="46"/>
      <c r="AC38" s="46"/>
      <c r="AD38" s="47"/>
      <c r="AE38" s="45" t="e">
        <f t="shared" si="5"/>
        <v>#DIV/0!</v>
      </c>
      <c r="AF38" s="46"/>
      <c r="AG38" s="46"/>
      <c r="AH38" s="47"/>
      <c r="AI38" s="45" t="e">
        <f t="shared" si="6"/>
        <v>#DIV/0!</v>
      </c>
      <c r="AJ38" s="46"/>
      <c r="AK38" s="46"/>
      <c r="AL38" s="47"/>
      <c r="AM38" s="45" t="e">
        <f t="shared" si="7"/>
        <v>#DIV/0!</v>
      </c>
      <c r="AN38" s="46"/>
      <c r="AO38" s="46"/>
      <c r="AP38" s="47"/>
      <c r="AQ38" s="45" t="e">
        <f t="shared" si="8"/>
        <v>#DIV/0!</v>
      </c>
      <c r="AR38" s="46"/>
      <c r="AS38" s="46"/>
      <c r="AT38" s="47"/>
      <c r="AU38" s="45" t="e">
        <f t="shared" si="9"/>
        <v>#DIV/0!</v>
      </c>
      <c r="AV38" s="46"/>
      <c r="AW38" s="46"/>
      <c r="AX38" s="47"/>
      <c r="AY38" s="45" t="e">
        <f t="shared" si="10"/>
        <v>#DIV/0!</v>
      </c>
      <c r="AZ38" s="46">
        <f t="shared" si="18"/>
        <v>1853025</v>
      </c>
      <c r="BA38" s="46">
        <f t="shared" si="12"/>
        <v>1094190</v>
      </c>
      <c r="BB38" s="47">
        <f t="shared" si="19"/>
        <v>1650000</v>
      </c>
      <c r="BC38" s="45">
        <f t="shared" si="1"/>
        <v>1.1230454545454545</v>
      </c>
      <c r="BD38" s="50">
        <f t="shared" si="20"/>
        <v>617675</v>
      </c>
    </row>
    <row r="39" spans="1:56" ht="18.75">
      <c r="A39" s="40">
        <v>29</v>
      </c>
      <c r="B39" s="41" t="s">
        <v>231</v>
      </c>
      <c r="C39" s="78" t="s">
        <v>279</v>
      </c>
      <c r="D39" s="77" t="s">
        <v>238</v>
      </c>
      <c r="E39" s="46">
        <v>984720</v>
      </c>
      <c r="F39" s="46">
        <v>984720</v>
      </c>
      <c r="G39" s="44">
        <v>1500000</v>
      </c>
      <c r="H39" s="45">
        <f t="shared" si="0"/>
        <v>0.65647999999999995</v>
      </c>
      <c r="I39" s="46">
        <v>1107240</v>
      </c>
      <c r="J39" s="116">
        <v>1107240</v>
      </c>
      <c r="K39" s="47">
        <v>1500000</v>
      </c>
      <c r="L39" s="45">
        <v>0.74</v>
      </c>
      <c r="M39" s="180">
        <v>949700</v>
      </c>
      <c r="N39" s="235">
        <v>1500000</v>
      </c>
      <c r="O39" s="232">
        <v>0.63</v>
      </c>
      <c r="P39" s="43"/>
      <c r="Q39" s="43"/>
      <c r="R39" s="48"/>
      <c r="S39" s="49" t="e">
        <f t="shared" si="2"/>
        <v>#DIV/0!</v>
      </c>
      <c r="T39" s="43"/>
      <c r="U39" s="43"/>
      <c r="V39" s="48"/>
      <c r="W39" s="49" t="e">
        <f t="shared" si="3"/>
        <v>#DIV/0!</v>
      </c>
      <c r="X39" s="43"/>
      <c r="Y39" s="43"/>
      <c r="Z39" s="47"/>
      <c r="AA39" s="45" t="e">
        <f t="shared" si="4"/>
        <v>#DIV/0!</v>
      </c>
      <c r="AB39" s="46"/>
      <c r="AC39" s="46"/>
      <c r="AD39" s="47"/>
      <c r="AE39" s="45" t="e">
        <f t="shared" si="5"/>
        <v>#DIV/0!</v>
      </c>
      <c r="AF39" s="46"/>
      <c r="AG39" s="46"/>
      <c r="AH39" s="47"/>
      <c r="AI39" s="45" t="e">
        <f t="shared" si="6"/>
        <v>#DIV/0!</v>
      </c>
      <c r="AJ39" s="46"/>
      <c r="AK39" s="46"/>
      <c r="AL39" s="47"/>
      <c r="AM39" s="45" t="e">
        <f t="shared" si="7"/>
        <v>#DIV/0!</v>
      </c>
      <c r="AN39" s="46"/>
      <c r="AO39" s="46"/>
      <c r="AP39" s="47"/>
      <c r="AQ39" s="45" t="e">
        <f t="shared" si="8"/>
        <v>#DIV/0!</v>
      </c>
      <c r="AR39" s="46"/>
      <c r="AS39" s="46"/>
      <c r="AT39" s="47"/>
      <c r="AU39" s="45" t="e">
        <f t="shared" si="9"/>
        <v>#DIV/0!</v>
      </c>
      <c r="AV39" s="46"/>
      <c r="AW39" s="46"/>
      <c r="AX39" s="47"/>
      <c r="AY39" s="45" t="e">
        <f t="shared" si="10"/>
        <v>#DIV/0!</v>
      </c>
      <c r="AZ39" s="46">
        <f t="shared" si="18"/>
        <v>3041660</v>
      </c>
      <c r="BA39" s="46">
        <f t="shared" si="12"/>
        <v>2091960</v>
      </c>
      <c r="BB39" s="47">
        <f t="shared" si="19"/>
        <v>4500000</v>
      </c>
      <c r="BC39" s="45">
        <f t="shared" si="1"/>
        <v>0.67592444444444444</v>
      </c>
      <c r="BD39" s="50">
        <f t="shared" si="20"/>
        <v>1013886.6666666666</v>
      </c>
    </row>
    <row r="40" spans="1:56" ht="18.75">
      <c r="A40" s="40">
        <v>30</v>
      </c>
      <c r="B40" s="41" t="s">
        <v>232</v>
      </c>
      <c r="C40" s="78" t="s">
        <v>239</v>
      </c>
      <c r="D40" s="77">
        <v>45411</v>
      </c>
      <c r="E40" s="46">
        <v>865075</v>
      </c>
      <c r="F40" s="46">
        <v>865075</v>
      </c>
      <c r="G40" s="44">
        <v>550000</v>
      </c>
      <c r="H40" s="45">
        <f t="shared" si="0"/>
        <v>1.5728636363636364</v>
      </c>
      <c r="I40" s="46">
        <v>91970</v>
      </c>
      <c r="J40" s="116">
        <v>91970</v>
      </c>
      <c r="K40" s="47">
        <v>550000</v>
      </c>
      <c r="L40" s="45">
        <v>0.17</v>
      </c>
      <c r="M40" s="180">
        <v>620960</v>
      </c>
      <c r="N40" s="235">
        <v>550000</v>
      </c>
      <c r="O40" s="232">
        <v>1.1299999999999999</v>
      </c>
      <c r="P40" s="43"/>
      <c r="Q40" s="43"/>
      <c r="R40" s="48"/>
      <c r="S40" s="49" t="e">
        <f t="shared" si="2"/>
        <v>#DIV/0!</v>
      </c>
      <c r="T40" s="43"/>
      <c r="U40" s="43"/>
      <c r="V40" s="48"/>
      <c r="W40" s="49" t="e">
        <f t="shared" si="3"/>
        <v>#DIV/0!</v>
      </c>
      <c r="X40" s="43"/>
      <c r="Y40" s="43"/>
      <c r="Z40" s="47"/>
      <c r="AA40" s="45" t="e">
        <f t="shared" si="4"/>
        <v>#DIV/0!</v>
      </c>
      <c r="AB40" s="46"/>
      <c r="AC40" s="46"/>
      <c r="AD40" s="47"/>
      <c r="AE40" s="45" t="e">
        <f t="shared" si="5"/>
        <v>#DIV/0!</v>
      </c>
      <c r="AF40" s="46"/>
      <c r="AG40" s="46"/>
      <c r="AH40" s="47"/>
      <c r="AI40" s="45" t="e">
        <f t="shared" si="6"/>
        <v>#DIV/0!</v>
      </c>
      <c r="AJ40" s="46"/>
      <c r="AK40" s="46"/>
      <c r="AL40" s="47"/>
      <c r="AM40" s="45" t="e">
        <f t="shared" si="7"/>
        <v>#DIV/0!</v>
      </c>
      <c r="AN40" s="46"/>
      <c r="AO40" s="46"/>
      <c r="AP40" s="47"/>
      <c r="AQ40" s="45" t="e">
        <f t="shared" si="8"/>
        <v>#DIV/0!</v>
      </c>
      <c r="AR40" s="46"/>
      <c r="AS40" s="46"/>
      <c r="AT40" s="47"/>
      <c r="AU40" s="45" t="e">
        <f t="shared" si="9"/>
        <v>#DIV/0!</v>
      </c>
      <c r="AV40" s="46"/>
      <c r="AW40" s="46"/>
      <c r="AX40" s="47"/>
      <c r="AY40" s="45" t="e">
        <f t="shared" si="10"/>
        <v>#DIV/0!</v>
      </c>
      <c r="AZ40" s="46">
        <f t="shared" si="18"/>
        <v>1578005</v>
      </c>
      <c r="BA40" s="46">
        <f t="shared" si="12"/>
        <v>957045</v>
      </c>
      <c r="BB40" s="47">
        <f t="shared" si="19"/>
        <v>1650000</v>
      </c>
      <c r="BC40" s="45">
        <f t="shared" si="1"/>
        <v>0.9563666666666667</v>
      </c>
      <c r="BD40" s="50">
        <f t="shared" si="20"/>
        <v>526001.66666666663</v>
      </c>
    </row>
    <row r="41" spans="1:56" ht="18.75">
      <c r="A41" s="40">
        <v>31</v>
      </c>
      <c r="B41" s="41" t="s">
        <v>233</v>
      </c>
      <c r="C41" s="78" t="s">
        <v>240</v>
      </c>
      <c r="D41" s="77">
        <v>45411</v>
      </c>
      <c r="E41" s="46">
        <v>577200</v>
      </c>
      <c r="F41" s="46">
        <v>577200</v>
      </c>
      <c r="G41" s="44">
        <v>800000</v>
      </c>
      <c r="H41" s="45">
        <f t="shared" si="0"/>
        <v>0.72150000000000003</v>
      </c>
      <c r="I41" s="46">
        <v>670705</v>
      </c>
      <c r="J41" s="116">
        <v>670705</v>
      </c>
      <c r="K41" s="47">
        <v>800000</v>
      </c>
      <c r="L41" s="45">
        <v>0.84</v>
      </c>
      <c r="M41" s="181">
        <v>362525</v>
      </c>
      <c r="N41" s="236">
        <v>750000</v>
      </c>
      <c r="O41" s="237">
        <v>0.48</v>
      </c>
      <c r="P41" s="46"/>
      <c r="Q41" s="46"/>
      <c r="R41" s="47"/>
      <c r="S41" s="49" t="e">
        <f t="shared" si="2"/>
        <v>#DIV/0!</v>
      </c>
      <c r="T41" s="46"/>
      <c r="U41" s="46"/>
      <c r="V41" s="47"/>
      <c r="W41" s="49" t="e">
        <f t="shared" si="3"/>
        <v>#DIV/0!</v>
      </c>
      <c r="X41" s="46"/>
      <c r="Y41" s="46"/>
      <c r="Z41" s="47"/>
      <c r="AA41" s="45" t="e">
        <f t="shared" si="4"/>
        <v>#DIV/0!</v>
      </c>
      <c r="AB41" s="46"/>
      <c r="AC41" s="46"/>
      <c r="AD41" s="47"/>
      <c r="AE41" s="45" t="e">
        <f t="shared" si="5"/>
        <v>#DIV/0!</v>
      </c>
      <c r="AF41" s="46"/>
      <c r="AG41" s="46"/>
      <c r="AH41" s="47"/>
      <c r="AI41" s="45" t="e">
        <f t="shared" si="6"/>
        <v>#DIV/0!</v>
      </c>
      <c r="AJ41" s="46"/>
      <c r="AK41" s="46"/>
      <c r="AL41" s="47"/>
      <c r="AM41" s="45" t="e">
        <f t="shared" si="7"/>
        <v>#DIV/0!</v>
      </c>
      <c r="AN41" s="46"/>
      <c r="AO41" s="46"/>
      <c r="AP41" s="47"/>
      <c r="AQ41" s="45" t="e">
        <f t="shared" si="8"/>
        <v>#DIV/0!</v>
      </c>
      <c r="AR41" s="46"/>
      <c r="AS41" s="46"/>
      <c r="AT41" s="47"/>
      <c r="AU41" s="45" t="e">
        <f t="shared" si="9"/>
        <v>#DIV/0!</v>
      </c>
      <c r="AV41" s="46"/>
      <c r="AW41" s="46"/>
      <c r="AX41" s="47"/>
      <c r="AY41" s="45" t="e">
        <f t="shared" si="10"/>
        <v>#DIV/0!</v>
      </c>
      <c r="AZ41" s="46">
        <f t="shared" si="18"/>
        <v>1610430</v>
      </c>
      <c r="BA41" s="46">
        <f t="shared" si="12"/>
        <v>1247905</v>
      </c>
      <c r="BB41" s="47">
        <f t="shared" si="19"/>
        <v>2350000</v>
      </c>
      <c r="BC41" s="45">
        <f t="shared" si="1"/>
        <v>0.68528936170212762</v>
      </c>
      <c r="BD41" s="50">
        <f t="shared" si="20"/>
        <v>536810</v>
      </c>
    </row>
    <row r="42" spans="1:56" ht="18.75">
      <c r="A42" s="40">
        <v>32</v>
      </c>
      <c r="B42" s="41" t="s">
        <v>242</v>
      </c>
      <c r="C42" s="52" t="s">
        <v>280</v>
      </c>
      <c r="D42" s="77">
        <v>45588</v>
      </c>
      <c r="E42" s="46">
        <v>94985</v>
      </c>
      <c r="F42" s="46">
        <v>94985</v>
      </c>
      <c r="G42" s="44">
        <v>550000</v>
      </c>
      <c r="H42" s="45">
        <f t="shared" si="0"/>
        <v>0.17269999999999999</v>
      </c>
      <c r="I42" s="46">
        <v>110685</v>
      </c>
      <c r="J42" s="116">
        <v>110685</v>
      </c>
      <c r="K42" s="47">
        <v>550000</v>
      </c>
      <c r="L42" s="45">
        <v>0.2</v>
      </c>
      <c r="M42" s="208">
        <v>0</v>
      </c>
      <c r="N42" s="236">
        <v>550000</v>
      </c>
      <c r="O42" s="237">
        <v>0</v>
      </c>
      <c r="P42" s="46"/>
      <c r="Q42" s="46"/>
      <c r="R42" s="47"/>
      <c r="S42" s="49" t="e">
        <f t="shared" si="2"/>
        <v>#DIV/0!</v>
      </c>
      <c r="T42" s="46"/>
      <c r="U42" s="46"/>
      <c r="V42" s="47"/>
      <c r="W42" s="49" t="e">
        <f t="shared" si="3"/>
        <v>#DIV/0!</v>
      </c>
      <c r="X42" s="46"/>
      <c r="Y42" s="46"/>
      <c r="Z42" s="47"/>
      <c r="AA42" s="45" t="e">
        <f t="shared" si="4"/>
        <v>#DIV/0!</v>
      </c>
      <c r="AB42" s="46"/>
      <c r="AC42" s="46"/>
      <c r="AD42" s="47"/>
      <c r="AE42" s="45" t="e">
        <f t="shared" si="5"/>
        <v>#DIV/0!</v>
      </c>
      <c r="AF42" s="46"/>
      <c r="AG42" s="46"/>
      <c r="AH42" s="47"/>
      <c r="AI42" s="45" t="e">
        <f t="shared" si="6"/>
        <v>#DIV/0!</v>
      </c>
      <c r="AJ42" s="46"/>
      <c r="AK42" s="46"/>
      <c r="AL42" s="47"/>
      <c r="AM42" s="45" t="e">
        <f t="shared" si="7"/>
        <v>#DIV/0!</v>
      </c>
      <c r="AN42" s="46"/>
      <c r="AO42" s="46"/>
      <c r="AP42" s="47"/>
      <c r="AQ42" s="45" t="e">
        <f t="shared" si="8"/>
        <v>#DIV/0!</v>
      </c>
      <c r="AR42" s="46"/>
      <c r="AS42" s="46"/>
      <c r="AT42" s="47"/>
      <c r="AU42" s="45" t="e">
        <f t="shared" si="9"/>
        <v>#DIV/0!</v>
      </c>
      <c r="AV42" s="46"/>
      <c r="AW42" s="46"/>
      <c r="AX42" s="47"/>
      <c r="AY42" s="45" t="e">
        <f t="shared" si="10"/>
        <v>#DIV/0!</v>
      </c>
      <c r="AZ42" s="46">
        <f t="shared" si="18"/>
        <v>205670</v>
      </c>
      <c r="BA42" s="46">
        <f t="shared" si="12"/>
        <v>205670</v>
      </c>
      <c r="BB42" s="47">
        <f t="shared" si="19"/>
        <v>1650000</v>
      </c>
      <c r="BC42" s="45">
        <f t="shared" si="1"/>
        <v>0.12464848484848484</v>
      </c>
      <c r="BD42" s="50">
        <f t="shared" si="20"/>
        <v>68556.666666666672</v>
      </c>
    </row>
    <row r="43" spans="1:56" ht="18.75">
      <c r="A43" s="40">
        <v>33</v>
      </c>
      <c r="B43" s="41" t="s">
        <v>243</v>
      </c>
      <c r="C43" s="41" t="s">
        <v>281</v>
      </c>
      <c r="D43" s="42">
        <v>45588</v>
      </c>
      <c r="E43" s="46">
        <v>46590</v>
      </c>
      <c r="F43" s="46">
        <v>46590</v>
      </c>
      <c r="G43" s="44">
        <v>550000</v>
      </c>
      <c r="H43" s="45">
        <f t="shared" si="0"/>
        <v>8.4709090909090914E-2</v>
      </c>
      <c r="I43" s="46">
        <v>29995</v>
      </c>
      <c r="J43" s="116">
        <v>60395</v>
      </c>
      <c r="K43" s="47">
        <v>550000</v>
      </c>
      <c r="L43" s="45">
        <v>0.05</v>
      </c>
      <c r="M43" s="180">
        <v>155180</v>
      </c>
      <c r="N43" s="235">
        <v>550000</v>
      </c>
      <c r="O43" s="232">
        <v>0.28000000000000003</v>
      </c>
      <c r="P43" s="43"/>
      <c r="Q43" s="43"/>
      <c r="R43" s="48"/>
      <c r="S43" s="49" t="e">
        <f t="shared" si="2"/>
        <v>#DIV/0!</v>
      </c>
      <c r="T43" s="43"/>
      <c r="U43" s="43"/>
      <c r="V43" s="48"/>
      <c r="W43" s="49" t="e">
        <f t="shared" si="3"/>
        <v>#DIV/0!</v>
      </c>
      <c r="X43" s="43"/>
      <c r="Y43" s="43"/>
      <c r="Z43" s="47"/>
      <c r="AA43" s="45" t="e">
        <f t="shared" si="4"/>
        <v>#DIV/0!</v>
      </c>
      <c r="AB43" s="46"/>
      <c r="AC43" s="46"/>
      <c r="AD43" s="47"/>
      <c r="AE43" s="45" t="e">
        <f t="shared" si="5"/>
        <v>#DIV/0!</v>
      </c>
      <c r="AF43" s="46"/>
      <c r="AG43" s="46"/>
      <c r="AH43" s="47"/>
      <c r="AI43" s="45" t="e">
        <f t="shared" si="6"/>
        <v>#DIV/0!</v>
      </c>
      <c r="AJ43" s="46"/>
      <c r="AK43" s="46"/>
      <c r="AL43" s="47"/>
      <c r="AM43" s="45" t="e">
        <f t="shared" si="7"/>
        <v>#DIV/0!</v>
      </c>
      <c r="AN43" s="46"/>
      <c r="AO43" s="46"/>
      <c r="AP43" s="47"/>
      <c r="AQ43" s="45" t="e">
        <f t="shared" si="8"/>
        <v>#DIV/0!</v>
      </c>
      <c r="AR43" s="46"/>
      <c r="AS43" s="46"/>
      <c r="AT43" s="47"/>
      <c r="AU43" s="45" t="e">
        <f t="shared" si="9"/>
        <v>#DIV/0!</v>
      </c>
      <c r="AV43" s="46"/>
      <c r="AW43" s="46"/>
      <c r="AX43" s="47"/>
      <c r="AY43" s="45" t="e">
        <f t="shared" si="10"/>
        <v>#DIV/0!</v>
      </c>
      <c r="AZ43" s="46">
        <f t="shared" si="18"/>
        <v>231765</v>
      </c>
      <c r="BA43" s="46">
        <f t="shared" si="12"/>
        <v>106985</v>
      </c>
      <c r="BB43" s="47">
        <f t="shared" si="19"/>
        <v>1650000</v>
      </c>
      <c r="BC43" s="45">
        <f t="shared" si="1"/>
        <v>0.14046363636363637</v>
      </c>
      <c r="BD43" s="50">
        <f t="shared" si="20"/>
        <v>77255</v>
      </c>
    </row>
    <row r="44" spans="1:56" ht="18.75">
      <c r="A44" s="40">
        <v>34</v>
      </c>
      <c r="B44" s="41" t="s">
        <v>244</v>
      </c>
      <c r="C44" s="41" t="s">
        <v>248</v>
      </c>
      <c r="D44" s="42">
        <v>45554</v>
      </c>
      <c r="E44" s="46">
        <v>154175</v>
      </c>
      <c r="F44" s="46">
        <v>154175</v>
      </c>
      <c r="G44" s="44">
        <v>550000</v>
      </c>
      <c r="H44" s="45">
        <f t="shared" si="0"/>
        <v>0.2803181818181818</v>
      </c>
      <c r="I44" s="46">
        <v>134375</v>
      </c>
      <c r="J44" s="116">
        <v>134375</v>
      </c>
      <c r="K44" s="47">
        <v>550000</v>
      </c>
      <c r="L44" s="45">
        <v>0.24</v>
      </c>
      <c r="M44" s="180">
        <v>217455</v>
      </c>
      <c r="N44" s="235">
        <v>550000</v>
      </c>
      <c r="O44" s="232">
        <v>0.4</v>
      </c>
      <c r="P44" s="43"/>
      <c r="Q44" s="43"/>
      <c r="R44" s="48"/>
      <c r="S44" s="49" t="e">
        <f t="shared" si="2"/>
        <v>#DIV/0!</v>
      </c>
      <c r="T44" s="43"/>
      <c r="U44" s="43"/>
      <c r="V44" s="48"/>
      <c r="W44" s="49" t="e">
        <f>T44/V44</f>
        <v>#DIV/0!</v>
      </c>
      <c r="X44" s="43"/>
      <c r="Y44" s="43"/>
      <c r="Z44" s="47"/>
      <c r="AA44" s="45" t="e">
        <f t="shared" si="4"/>
        <v>#DIV/0!</v>
      </c>
      <c r="AB44" s="46"/>
      <c r="AC44" s="46"/>
      <c r="AD44" s="47"/>
      <c r="AE44" s="45" t="e">
        <f t="shared" si="5"/>
        <v>#DIV/0!</v>
      </c>
      <c r="AF44" s="46"/>
      <c r="AG44" s="46"/>
      <c r="AH44" s="47"/>
      <c r="AI44" s="45" t="e">
        <f t="shared" si="6"/>
        <v>#DIV/0!</v>
      </c>
      <c r="AJ44" s="46"/>
      <c r="AK44" s="46"/>
      <c r="AL44" s="47"/>
      <c r="AM44" s="45" t="e">
        <f t="shared" si="7"/>
        <v>#DIV/0!</v>
      </c>
      <c r="AN44" s="46"/>
      <c r="AO44" s="46"/>
      <c r="AP44" s="47"/>
      <c r="AQ44" s="45" t="e">
        <f t="shared" si="8"/>
        <v>#DIV/0!</v>
      </c>
      <c r="AR44" s="46"/>
      <c r="AS44" s="46"/>
      <c r="AT44" s="47"/>
      <c r="AU44" s="45" t="e">
        <f t="shared" si="9"/>
        <v>#DIV/0!</v>
      </c>
      <c r="AV44" s="46"/>
      <c r="AW44" s="46"/>
      <c r="AX44" s="47"/>
      <c r="AY44" s="45" t="e">
        <f t="shared" si="10"/>
        <v>#DIV/0!</v>
      </c>
      <c r="AZ44" s="46">
        <f t="shared" si="18"/>
        <v>506005</v>
      </c>
      <c r="BA44" s="46">
        <f t="shared" si="12"/>
        <v>288550</v>
      </c>
      <c r="BB44" s="47">
        <f t="shared" si="19"/>
        <v>1650000</v>
      </c>
      <c r="BC44" s="45">
        <f t="shared" si="1"/>
        <v>0.30666969696969698</v>
      </c>
      <c r="BD44" s="50">
        <f t="shared" si="20"/>
        <v>168668.33333333334</v>
      </c>
    </row>
    <row r="45" spans="1:56" ht="18.75">
      <c r="A45" s="40">
        <v>35</v>
      </c>
      <c r="B45" s="41" t="s">
        <v>245</v>
      </c>
      <c r="C45" s="41" t="s">
        <v>249</v>
      </c>
      <c r="D45" s="42">
        <v>45189</v>
      </c>
      <c r="E45" s="46">
        <v>685330</v>
      </c>
      <c r="F45" s="46">
        <v>685330</v>
      </c>
      <c r="G45" s="44">
        <v>550000</v>
      </c>
      <c r="H45" s="45">
        <f t="shared" si="0"/>
        <v>1.2460545454545455</v>
      </c>
      <c r="I45" s="46">
        <v>238955</v>
      </c>
      <c r="J45" s="116">
        <v>238955</v>
      </c>
      <c r="K45" s="47">
        <v>550000</v>
      </c>
      <c r="L45" s="45">
        <v>0.43</v>
      </c>
      <c r="M45" s="180">
        <v>169355</v>
      </c>
      <c r="N45" s="235">
        <v>550000</v>
      </c>
      <c r="O45" s="232">
        <v>0.31</v>
      </c>
      <c r="P45" s="43"/>
      <c r="Q45" s="43"/>
      <c r="R45" s="48"/>
      <c r="S45" s="49" t="e">
        <f t="shared" si="2"/>
        <v>#DIV/0!</v>
      </c>
      <c r="T45" s="43"/>
      <c r="U45" s="43"/>
      <c r="V45" s="48"/>
      <c r="W45" s="49" t="e">
        <f t="shared" si="3"/>
        <v>#DIV/0!</v>
      </c>
      <c r="X45" s="43"/>
      <c r="Y45" s="43"/>
      <c r="Z45" s="47"/>
      <c r="AA45" s="45" t="e">
        <f t="shared" si="4"/>
        <v>#DIV/0!</v>
      </c>
      <c r="AB45" s="46"/>
      <c r="AC45" s="46"/>
      <c r="AD45" s="47"/>
      <c r="AE45" s="45" t="e">
        <f t="shared" si="5"/>
        <v>#DIV/0!</v>
      </c>
      <c r="AF45" s="46"/>
      <c r="AG45" s="46"/>
      <c r="AH45" s="47"/>
      <c r="AI45" s="45" t="e">
        <f t="shared" si="6"/>
        <v>#DIV/0!</v>
      </c>
      <c r="AJ45" s="46"/>
      <c r="AK45" s="46"/>
      <c r="AL45" s="47"/>
      <c r="AM45" s="45" t="e">
        <f t="shared" si="7"/>
        <v>#DIV/0!</v>
      </c>
      <c r="AN45" s="46"/>
      <c r="AO45" s="46"/>
      <c r="AP45" s="47"/>
      <c r="AQ45" s="45" t="e">
        <f t="shared" si="8"/>
        <v>#DIV/0!</v>
      </c>
      <c r="AR45" s="46"/>
      <c r="AS45" s="46"/>
      <c r="AT45" s="47"/>
      <c r="AU45" s="45" t="e">
        <f t="shared" si="9"/>
        <v>#DIV/0!</v>
      </c>
      <c r="AV45" s="46"/>
      <c r="AW45" s="46"/>
      <c r="AX45" s="47"/>
      <c r="AY45" s="45" t="e">
        <f t="shared" si="10"/>
        <v>#DIV/0!</v>
      </c>
      <c r="AZ45" s="46">
        <f t="shared" si="18"/>
        <v>1093640</v>
      </c>
      <c r="BA45" s="46">
        <f t="shared" si="12"/>
        <v>924285</v>
      </c>
      <c r="BB45" s="47">
        <f t="shared" si="19"/>
        <v>1650000</v>
      </c>
      <c r="BC45" s="45">
        <f t="shared" si="1"/>
        <v>0.66281212121212119</v>
      </c>
      <c r="BD45" s="50">
        <f t="shared" si="20"/>
        <v>364546.66666666669</v>
      </c>
    </row>
    <row r="46" spans="1:56" ht="18.75">
      <c r="A46" s="40">
        <v>36</v>
      </c>
      <c r="B46" s="41" t="s">
        <v>246</v>
      </c>
      <c r="C46" s="41" t="s">
        <v>250</v>
      </c>
      <c r="D46" s="42">
        <v>45506</v>
      </c>
      <c r="E46" s="46">
        <v>133470</v>
      </c>
      <c r="F46" s="46">
        <v>133470</v>
      </c>
      <c r="G46" s="44">
        <v>550000</v>
      </c>
      <c r="H46" s="45">
        <f t="shared" si="0"/>
        <v>0.24267272727272726</v>
      </c>
      <c r="I46" s="46">
        <v>36085</v>
      </c>
      <c r="J46" s="116">
        <v>36085</v>
      </c>
      <c r="K46" s="47">
        <v>550000</v>
      </c>
      <c r="L46" s="45">
        <v>7.0000000000000007E-2</v>
      </c>
      <c r="M46" s="180">
        <v>105980</v>
      </c>
      <c r="N46" s="235">
        <v>550000</v>
      </c>
      <c r="O46" s="232">
        <v>0.19</v>
      </c>
      <c r="P46" s="43"/>
      <c r="Q46" s="43"/>
      <c r="R46" s="48"/>
      <c r="S46" s="49" t="e">
        <f t="shared" si="2"/>
        <v>#DIV/0!</v>
      </c>
      <c r="T46" s="43"/>
      <c r="U46" s="43"/>
      <c r="V46" s="48"/>
      <c r="W46" s="49" t="e">
        <f t="shared" si="3"/>
        <v>#DIV/0!</v>
      </c>
      <c r="X46" s="43"/>
      <c r="Y46" s="43"/>
      <c r="Z46" s="47"/>
      <c r="AA46" s="45" t="e">
        <f t="shared" si="4"/>
        <v>#DIV/0!</v>
      </c>
      <c r="AB46" s="46"/>
      <c r="AC46" s="46"/>
      <c r="AD46" s="47"/>
      <c r="AE46" s="45" t="e">
        <f t="shared" si="5"/>
        <v>#DIV/0!</v>
      </c>
      <c r="AF46" s="46"/>
      <c r="AG46" s="46"/>
      <c r="AH46" s="47"/>
      <c r="AI46" s="45" t="e">
        <f t="shared" si="6"/>
        <v>#DIV/0!</v>
      </c>
      <c r="AJ46" s="46"/>
      <c r="AK46" s="46"/>
      <c r="AL46" s="47"/>
      <c r="AM46" s="45" t="e">
        <f t="shared" si="7"/>
        <v>#DIV/0!</v>
      </c>
      <c r="AN46" s="46"/>
      <c r="AO46" s="46"/>
      <c r="AP46" s="47"/>
      <c r="AQ46" s="45" t="e">
        <f t="shared" si="8"/>
        <v>#DIV/0!</v>
      </c>
      <c r="AR46" s="46"/>
      <c r="AS46" s="46"/>
      <c r="AT46" s="47"/>
      <c r="AU46" s="45" t="e">
        <f t="shared" si="9"/>
        <v>#DIV/0!</v>
      </c>
      <c r="AV46" s="46"/>
      <c r="AW46" s="46"/>
      <c r="AX46" s="47"/>
      <c r="AY46" s="45" t="e">
        <f t="shared" si="10"/>
        <v>#DIV/0!</v>
      </c>
      <c r="AZ46" s="46">
        <f t="shared" si="18"/>
        <v>275535</v>
      </c>
      <c r="BA46" s="46">
        <f t="shared" si="12"/>
        <v>169555</v>
      </c>
      <c r="BB46" s="47">
        <f t="shared" si="19"/>
        <v>1650000</v>
      </c>
      <c r="BC46" s="45">
        <f t="shared" si="1"/>
        <v>0.16699090909090908</v>
      </c>
      <c r="BD46" s="50">
        <f t="shared" si="20"/>
        <v>91845</v>
      </c>
    </row>
    <row r="47" spans="1:56" ht="18.75">
      <c r="A47" s="40">
        <v>37</v>
      </c>
      <c r="B47" s="41" t="s">
        <v>247</v>
      </c>
      <c r="C47" s="41" t="s">
        <v>282</v>
      </c>
      <c r="D47" s="42" t="s">
        <v>251</v>
      </c>
      <c r="E47" s="46">
        <v>1130730</v>
      </c>
      <c r="F47" s="46">
        <v>1119735</v>
      </c>
      <c r="G47" s="44">
        <v>1800000</v>
      </c>
      <c r="H47" s="45">
        <f t="shared" si="0"/>
        <v>0.62818333333333332</v>
      </c>
      <c r="I47" s="46">
        <v>1572380</v>
      </c>
      <c r="J47" s="116">
        <v>1572380</v>
      </c>
      <c r="K47" s="47">
        <v>1500000</v>
      </c>
      <c r="L47" s="45">
        <v>1.05</v>
      </c>
      <c r="M47" s="180">
        <v>1959190</v>
      </c>
      <c r="N47" s="235">
        <v>1400000</v>
      </c>
      <c r="O47" s="232">
        <v>1.4</v>
      </c>
      <c r="P47" s="43"/>
      <c r="Q47" s="43"/>
      <c r="R47" s="48"/>
      <c r="S47" s="49" t="e">
        <f t="shared" si="2"/>
        <v>#DIV/0!</v>
      </c>
      <c r="T47" s="43"/>
      <c r="U47" s="43"/>
      <c r="V47" s="48"/>
      <c r="W47" s="49" t="e">
        <f t="shared" si="3"/>
        <v>#DIV/0!</v>
      </c>
      <c r="X47" s="43"/>
      <c r="Y47" s="43"/>
      <c r="Z47" s="47"/>
      <c r="AA47" s="45" t="e">
        <f t="shared" si="4"/>
        <v>#DIV/0!</v>
      </c>
      <c r="AB47" s="46"/>
      <c r="AC47" s="46"/>
      <c r="AD47" s="47"/>
      <c r="AE47" s="45" t="e">
        <f t="shared" si="5"/>
        <v>#DIV/0!</v>
      </c>
      <c r="AF47" s="46"/>
      <c r="AG47" s="46"/>
      <c r="AH47" s="47"/>
      <c r="AI47" s="45" t="e">
        <f t="shared" si="6"/>
        <v>#DIV/0!</v>
      </c>
      <c r="AJ47" s="46"/>
      <c r="AK47" s="46"/>
      <c r="AL47" s="47"/>
      <c r="AM47" s="45" t="e">
        <f t="shared" si="7"/>
        <v>#DIV/0!</v>
      </c>
      <c r="AN47" s="46"/>
      <c r="AO47" s="46"/>
      <c r="AP47" s="47"/>
      <c r="AQ47" s="45" t="e">
        <f t="shared" si="8"/>
        <v>#DIV/0!</v>
      </c>
      <c r="AR47" s="46"/>
      <c r="AS47" s="46"/>
      <c r="AT47" s="47"/>
      <c r="AU47" s="45" t="e">
        <f t="shared" si="9"/>
        <v>#DIV/0!</v>
      </c>
      <c r="AV47" s="46"/>
      <c r="AW47" s="46"/>
      <c r="AX47" s="47"/>
      <c r="AY47" s="45" t="e">
        <f t="shared" si="10"/>
        <v>#DIV/0!</v>
      </c>
      <c r="AZ47" s="46">
        <f t="shared" si="18"/>
        <v>4662300</v>
      </c>
      <c r="BA47" s="46">
        <f t="shared" si="12"/>
        <v>2692115</v>
      </c>
      <c r="BB47" s="47">
        <f t="shared" si="19"/>
        <v>4700000</v>
      </c>
      <c r="BC47" s="45">
        <f t="shared" si="1"/>
        <v>0.9919787234042553</v>
      </c>
      <c r="BD47" s="50">
        <f t="shared" si="20"/>
        <v>1554100</v>
      </c>
    </row>
    <row r="48" spans="1:56" ht="18.75">
      <c r="A48" s="40">
        <v>38</v>
      </c>
      <c r="B48" s="41" t="s">
        <v>252</v>
      </c>
      <c r="C48" s="41" t="s">
        <v>253</v>
      </c>
      <c r="D48" s="42">
        <v>45307</v>
      </c>
      <c r="E48" s="46">
        <v>189665</v>
      </c>
      <c r="F48" s="46">
        <v>189665</v>
      </c>
      <c r="G48" s="44">
        <v>550000</v>
      </c>
      <c r="H48" s="45">
        <f t="shared" si="0"/>
        <v>0.34484545454545457</v>
      </c>
      <c r="I48" s="46">
        <v>234450</v>
      </c>
      <c r="J48" s="116">
        <v>234450</v>
      </c>
      <c r="K48" s="47">
        <v>550000</v>
      </c>
      <c r="L48" s="45">
        <v>0.43</v>
      </c>
      <c r="M48" s="180">
        <v>146975</v>
      </c>
      <c r="N48" s="235">
        <v>550000</v>
      </c>
      <c r="O48" s="232">
        <v>0.27</v>
      </c>
      <c r="P48" s="43"/>
      <c r="Q48" s="43"/>
      <c r="R48" s="48"/>
      <c r="S48" s="49" t="e">
        <f t="shared" si="2"/>
        <v>#DIV/0!</v>
      </c>
      <c r="T48" s="43"/>
      <c r="U48" s="43"/>
      <c r="V48" s="48"/>
      <c r="W48" s="49" t="e">
        <f t="shared" si="3"/>
        <v>#DIV/0!</v>
      </c>
      <c r="X48" s="43"/>
      <c r="Y48" s="43"/>
      <c r="Z48" s="47"/>
      <c r="AA48" s="45" t="e">
        <f t="shared" si="4"/>
        <v>#DIV/0!</v>
      </c>
      <c r="AB48" s="46"/>
      <c r="AC48" s="46"/>
      <c r="AD48" s="47"/>
      <c r="AE48" s="45" t="e">
        <f t="shared" si="5"/>
        <v>#DIV/0!</v>
      </c>
      <c r="AF48" s="46"/>
      <c r="AG48" s="46"/>
      <c r="AH48" s="47"/>
      <c r="AI48" s="45" t="e">
        <f t="shared" si="6"/>
        <v>#DIV/0!</v>
      </c>
      <c r="AJ48" s="46"/>
      <c r="AK48" s="46"/>
      <c r="AL48" s="47"/>
      <c r="AM48" s="45" t="e">
        <f t="shared" si="7"/>
        <v>#DIV/0!</v>
      </c>
      <c r="AN48" s="46"/>
      <c r="AO48" s="46"/>
      <c r="AP48" s="47"/>
      <c r="AQ48" s="45" t="e">
        <f t="shared" si="8"/>
        <v>#DIV/0!</v>
      </c>
      <c r="AR48" s="46"/>
      <c r="AS48" s="46"/>
      <c r="AT48" s="47"/>
      <c r="AU48" s="45" t="e">
        <f t="shared" si="9"/>
        <v>#DIV/0!</v>
      </c>
      <c r="AV48" s="46"/>
      <c r="AW48" s="46"/>
      <c r="AX48" s="47"/>
      <c r="AY48" s="45" t="e">
        <f t="shared" si="10"/>
        <v>#DIV/0!</v>
      </c>
      <c r="AZ48" s="46">
        <f t="shared" si="18"/>
        <v>571090</v>
      </c>
      <c r="BA48" s="46">
        <f t="shared" si="12"/>
        <v>424115</v>
      </c>
      <c r="BB48" s="47">
        <f t="shared" si="19"/>
        <v>1650000</v>
      </c>
      <c r="BC48" s="45">
        <f t="shared" si="1"/>
        <v>0.34611515151515154</v>
      </c>
      <c r="BD48" s="50">
        <f t="shared" si="20"/>
        <v>190363.33333333334</v>
      </c>
    </row>
    <row r="49" spans="1:56" ht="18.75">
      <c r="A49" s="40">
        <v>39</v>
      </c>
      <c r="B49" s="41" t="s">
        <v>254</v>
      </c>
      <c r="C49" s="41" t="s">
        <v>255</v>
      </c>
      <c r="D49" s="42">
        <v>45193</v>
      </c>
      <c r="E49" s="46">
        <v>624300</v>
      </c>
      <c r="F49" s="46">
        <v>634300</v>
      </c>
      <c r="G49" s="44">
        <v>2100000</v>
      </c>
      <c r="H49" s="45">
        <f t="shared" si="0"/>
        <v>0.29728571428571426</v>
      </c>
      <c r="I49" s="46">
        <v>695575</v>
      </c>
      <c r="J49" s="116">
        <v>695575</v>
      </c>
      <c r="K49" s="47">
        <v>1900000</v>
      </c>
      <c r="L49" s="45">
        <v>0.37</v>
      </c>
      <c r="M49" s="180">
        <v>1236600</v>
      </c>
      <c r="N49" s="235">
        <v>1800000</v>
      </c>
      <c r="O49" s="232">
        <v>0.69</v>
      </c>
      <c r="P49" s="43"/>
      <c r="Q49" s="43"/>
      <c r="R49" s="48"/>
      <c r="S49" s="49" t="e">
        <f t="shared" si="2"/>
        <v>#DIV/0!</v>
      </c>
      <c r="T49" s="43"/>
      <c r="U49" s="43"/>
      <c r="V49" s="48"/>
      <c r="W49" s="49" t="e">
        <f t="shared" si="3"/>
        <v>#DIV/0!</v>
      </c>
      <c r="X49" s="43"/>
      <c r="Y49" s="43"/>
      <c r="Z49" s="47"/>
      <c r="AA49" s="45" t="e">
        <f t="shared" si="4"/>
        <v>#DIV/0!</v>
      </c>
      <c r="AB49" s="46"/>
      <c r="AC49" s="46"/>
      <c r="AD49" s="47"/>
      <c r="AE49" s="45" t="e">
        <f t="shared" si="5"/>
        <v>#DIV/0!</v>
      </c>
      <c r="AF49" s="46"/>
      <c r="AG49" s="46"/>
      <c r="AH49" s="47"/>
      <c r="AI49" s="45" t="e">
        <f>AF49/AH49</f>
        <v>#DIV/0!</v>
      </c>
      <c r="AJ49" s="46"/>
      <c r="AK49" s="46"/>
      <c r="AL49" s="47"/>
      <c r="AM49" s="45" t="e">
        <f t="shared" si="7"/>
        <v>#DIV/0!</v>
      </c>
      <c r="AN49" s="46"/>
      <c r="AO49" s="46"/>
      <c r="AP49" s="47"/>
      <c r="AQ49" s="45" t="e">
        <f t="shared" si="8"/>
        <v>#DIV/0!</v>
      </c>
      <c r="AR49" s="46"/>
      <c r="AS49" s="46"/>
      <c r="AT49" s="47"/>
      <c r="AU49" s="45" t="e">
        <f t="shared" si="9"/>
        <v>#DIV/0!</v>
      </c>
      <c r="AV49" s="46"/>
      <c r="AW49" s="46"/>
      <c r="AX49" s="47"/>
      <c r="AY49" s="45" t="e">
        <f t="shared" si="10"/>
        <v>#DIV/0!</v>
      </c>
      <c r="AZ49" s="46">
        <f t="shared" si="18"/>
        <v>2556475</v>
      </c>
      <c r="BA49" s="46">
        <f t="shared" si="12"/>
        <v>1329875</v>
      </c>
      <c r="BB49" s="47">
        <f t="shared" si="19"/>
        <v>5800000</v>
      </c>
      <c r="BC49" s="45">
        <f t="shared" si="1"/>
        <v>0.44077155172413796</v>
      </c>
      <c r="BD49" s="50">
        <f t="shared" si="20"/>
        <v>852158.33333333337</v>
      </c>
    </row>
    <row r="50" spans="1:56" s="112" customFormat="1" ht="24.95" customHeight="1">
      <c r="A50" s="109"/>
      <c r="B50" s="247" t="s">
        <v>28</v>
      </c>
      <c r="C50" s="248"/>
      <c r="D50" s="249"/>
      <c r="E50" s="60">
        <f>SUM(E8:E49)</f>
        <v>23480100</v>
      </c>
      <c r="F50" s="60">
        <v>23431220</v>
      </c>
      <c r="G50" s="95">
        <f>SUM(G8:G49)</f>
        <v>30400000</v>
      </c>
      <c r="H50" s="62">
        <f t="shared" si="0"/>
        <v>0.77237171052631581</v>
      </c>
      <c r="I50" s="60">
        <f>SUM(I8:I49)</f>
        <v>20019895</v>
      </c>
      <c r="J50" s="118">
        <f>SUM(J8:J49)</f>
        <v>19962035</v>
      </c>
      <c r="K50" s="61">
        <f>SUM(K8:K49)</f>
        <v>29078571</v>
      </c>
      <c r="L50" s="62">
        <f>I50/K50</f>
        <v>0.68847588830964213</v>
      </c>
      <c r="M50" s="60">
        <f>SUM(M8:M49)</f>
        <v>22330135</v>
      </c>
      <c r="N50" s="95">
        <f>SUM(N8:N49)</f>
        <v>29046774</v>
      </c>
      <c r="O50" s="62">
        <f>M50/N50</f>
        <v>0.76876471721093709</v>
      </c>
      <c r="P50" s="60">
        <f>SUM(P8:P49)</f>
        <v>0</v>
      </c>
      <c r="Q50" s="60"/>
      <c r="R50" s="60">
        <f>SUM(R8:R49)</f>
        <v>0</v>
      </c>
      <c r="S50" s="62" t="e">
        <f>P50/R50</f>
        <v>#DIV/0!</v>
      </c>
      <c r="T50" s="60">
        <f>SUM(T8:T49)</f>
        <v>0</v>
      </c>
      <c r="U50" s="60"/>
      <c r="V50" s="60">
        <f>SUM(V8:V49)</f>
        <v>0</v>
      </c>
      <c r="W50" s="62" t="e">
        <f>T50/V50</f>
        <v>#DIV/0!</v>
      </c>
      <c r="X50" s="60">
        <f>SUM(X8:X49)</f>
        <v>0</v>
      </c>
      <c r="Y50" s="60"/>
      <c r="Z50" s="60">
        <f>SUM(Z8:Z49)</f>
        <v>0</v>
      </c>
      <c r="AA50" s="62" t="e">
        <f>X50/Z50</f>
        <v>#DIV/0!</v>
      </c>
      <c r="AB50" s="60">
        <f>SUM(AB8:AB49)</f>
        <v>0</v>
      </c>
      <c r="AC50" s="60"/>
      <c r="AD50" s="60">
        <f>SUM(AD8:AD49)</f>
        <v>0</v>
      </c>
      <c r="AE50" s="62" t="e">
        <f>AB50/AD50</f>
        <v>#DIV/0!</v>
      </c>
      <c r="AF50" s="60">
        <f>SUM(AF8:AF49)</f>
        <v>0</v>
      </c>
      <c r="AG50" s="60"/>
      <c r="AH50" s="60">
        <f>SUM(AH8:AH49)</f>
        <v>0</v>
      </c>
      <c r="AI50" s="62" t="e">
        <f>AF50/AH50</f>
        <v>#DIV/0!</v>
      </c>
      <c r="AJ50" s="60">
        <f>SUM(AJ8:AJ49)</f>
        <v>0</v>
      </c>
      <c r="AK50" s="60"/>
      <c r="AL50" s="60">
        <f>SUM(AL8:AL49)</f>
        <v>0</v>
      </c>
      <c r="AM50" s="62" t="e">
        <f>AJ50/AL50</f>
        <v>#DIV/0!</v>
      </c>
      <c r="AN50" s="60">
        <f>SUM(AN8:AN49)</f>
        <v>0</v>
      </c>
      <c r="AO50" s="60"/>
      <c r="AP50" s="60">
        <f>SUM(AP8:AP49)</f>
        <v>0</v>
      </c>
      <c r="AQ50" s="62" t="e">
        <f>AN50/AP50</f>
        <v>#DIV/0!</v>
      </c>
      <c r="AR50" s="60">
        <f>SUM(AR8:AR49)</f>
        <v>0</v>
      </c>
      <c r="AS50" s="60"/>
      <c r="AT50" s="60">
        <f>SUM(AT8:AT49)</f>
        <v>0</v>
      </c>
      <c r="AU50" s="62" t="e">
        <f>AR50/AT50</f>
        <v>#DIV/0!</v>
      </c>
      <c r="AV50" s="60">
        <f>SUM(AV8:AV49)</f>
        <v>0</v>
      </c>
      <c r="AW50" s="60"/>
      <c r="AX50" s="60">
        <f>SUM(AX8:AX49)</f>
        <v>0</v>
      </c>
      <c r="AY50" s="62" t="e">
        <f>AV50/AX50</f>
        <v>#DIV/0!</v>
      </c>
      <c r="AZ50" s="60">
        <f>E50+I50+M50</f>
        <v>65830130</v>
      </c>
      <c r="BA50" s="60">
        <f>SUM(BA8:BA49)</f>
        <v>43393255</v>
      </c>
      <c r="BB50" s="61">
        <f>G50+K50+N50</f>
        <v>88525345</v>
      </c>
      <c r="BC50" s="62">
        <f t="shared" si="1"/>
        <v>0.74363031287819326</v>
      </c>
      <c r="BD50" s="60">
        <f>AZ50/3</f>
        <v>21943376.666666668</v>
      </c>
    </row>
    <row r="52" spans="1:56">
      <c r="E52" s="81"/>
      <c r="F52" s="81"/>
      <c r="G52" s="81"/>
    </row>
    <row r="53" spans="1:56" ht="20.100000000000001" customHeight="1">
      <c r="B53" s="63" t="s">
        <v>29</v>
      </c>
      <c r="D53" s="256" t="s">
        <v>30</v>
      </c>
      <c r="E53" s="256"/>
      <c r="F53" s="140"/>
      <c r="BB53" s="256" t="s">
        <v>30</v>
      </c>
      <c r="BC53" s="256"/>
    </row>
    <row r="54" spans="1:56">
      <c r="B54" s="63"/>
      <c r="D54" s="66"/>
      <c r="E54" s="67"/>
      <c r="F54" s="67"/>
      <c r="BB54" s="68"/>
      <c r="BC54" s="69"/>
    </row>
    <row r="55" spans="1:56" ht="20.100000000000001" customHeight="1">
      <c r="B55" s="70" t="s">
        <v>103</v>
      </c>
      <c r="D55" s="139" t="s">
        <v>31</v>
      </c>
      <c r="E55" s="72"/>
      <c r="F55" s="72"/>
      <c r="BB55" s="250" t="s">
        <v>32</v>
      </c>
      <c r="BC55" s="250"/>
      <c r="BD55" s="250"/>
    </row>
    <row r="56" spans="1:56" ht="20.100000000000001" customHeight="1">
      <c r="B56" s="73" t="s">
        <v>101</v>
      </c>
      <c r="D56" s="140" t="s">
        <v>33</v>
      </c>
      <c r="E56" s="140"/>
      <c r="F56" s="140"/>
      <c r="BB56" s="255" t="s">
        <v>34</v>
      </c>
      <c r="BC56" s="255"/>
      <c r="BD56" s="255"/>
    </row>
  </sheetData>
  <mergeCells count="24">
    <mergeCell ref="AZ2:BB2"/>
    <mergeCell ref="B4:C4"/>
    <mergeCell ref="B5:B7"/>
    <mergeCell ref="C5:C7"/>
    <mergeCell ref="D5:D7"/>
    <mergeCell ref="E5:H6"/>
    <mergeCell ref="I5:L6"/>
    <mergeCell ref="M5:O6"/>
    <mergeCell ref="P5:S6"/>
    <mergeCell ref="T5:W6"/>
    <mergeCell ref="BB56:BD56"/>
    <mergeCell ref="B50:D50"/>
    <mergeCell ref="AV5:AY6"/>
    <mergeCell ref="AZ5:BC6"/>
    <mergeCell ref="BD5:BD7"/>
    <mergeCell ref="D53:E53"/>
    <mergeCell ref="BB53:BC53"/>
    <mergeCell ref="BB55:BD55"/>
    <mergeCell ref="X5:AA6"/>
    <mergeCell ref="AB5:AE6"/>
    <mergeCell ref="AF5:AI6"/>
    <mergeCell ref="AJ5:AM6"/>
    <mergeCell ref="AN5:AQ6"/>
    <mergeCell ref="AR5:AU6"/>
  </mergeCells>
  <pageMargins left="0.38" right="0.15748031496062992" top="0.39370078740157483" bottom="0.23622047244094491" header="0.78740157480314965" footer="0.39370078740157483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TUGUEGARAO</vt:lpstr>
      <vt:lpstr>DAGUPAN</vt:lpstr>
      <vt:lpstr>1MS PAMPANGA</vt:lpstr>
      <vt:lpstr>SAVERS PAMPANGA</vt:lpstr>
      <vt:lpstr>1ST MEGA SAVER</vt:lpstr>
      <vt:lpstr>SAVERS - PAMPANGA</vt:lpstr>
      <vt:lpstr>CEBU</vt:lpstr>
      <vt:lpstr>-CEBU </vt:lpstr>
      <vt:lpstr>-CEBU-</vt:lpstr>
      <vt:lpstr>'1MS PAMPANGA'!Print_Area</vt:lpstr>
      <vt:lpstr>'1ST MEGA SAVER'!Print_Area</vt:lpstr>
      <vt:lpstr>CEBU!Print_Area</vt:lpstr>
      <vt:lpstr>'-CEBU-'!Print_Area</vt:lpstr>
      <vt:lpstr>'-CEBU '!Print_Area</vt:lpstr>
      <vt:lpstr>DAGUPAN!Print_Area</vt:lpstr>
      <vt:lpstr>'SAVERS - PAMPANGA'!Print_Area</vt:lpstr>
      <vt:lpstr>'SAVERS PAMPANGA'!Print_Area</vt:lpstr>
      <vt:lpstr>TUGUEGARAO!Print_Area</vt:lpstr>
      <vt:lpstr>CEBU!Print_Titles</vt:lpstr>
      <vt:lpstr>'-CEBU-'!Print_Titles</vt:lpstr>
      <vt:lpstr>'-CEBU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250119</cp:lastModifiedBy>
  <cp:lastPrinted>2025-04-05T03:03:32Z</cp:lastPrinted>
  <dcterms:created xsi:type="dcterms:W3CDTF">2025-02-05T08:25:37Z</dcterms:created>
  <dcterms:modified xsi:type="dcterms:W3CDTF">2025-04-05T03:14:14Z</dcterms:modified>
</cp:coreProperties>
</file>