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" yWindow="-10" windowWidth="11530" windowHeight="10390" activeTab="1"/>
  </bookViews>
  <sheets>
    <sheet name="FINAL LIST attachment" sheetId="4" r:id="rId1"/>
    <sheet name="FINAL LIST (2)" sheetId="3" r:id="rId2"/>
    <sheet name="FINAL LIST" sheetId="2" r:id="rId3"/>
    <sheet name="LIST OF PRESTIGE FINAL LIST" sheetId="1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2" hidden="1">'FINAL LIST'!$B$3:$E$109</definedName>
    <definedName name="_xlnm._FilterDatabase" localSheetId="1" hidden="1">'FINAL LIST (2)'!$B$3:$E$108</definedName>
    <definedName name="_xlnm._FilterDatabase" localSheetId="0" hidden="1">'FINAL LIST attachment'!$A$49:$G$49</definedName>
    <definedName name="_xlnm._FilterDatabase" localSheetId="3" hidden="1">'LIST OF PRESTIGE FINAL LIST'!$B$3:$AS$110</definedName>
    <definedName name="_xlnm.Print_Area" localSheetId="2">'FINAL LIST'!$A$2:$G$148</definedName>
    <definedName name="_xlnm.Print_Area" localSheetId="1">'FINAL LIST (2)'!$A$2:$G$145</definedName>
    <definedName name="_xlnm.Print_Area" localSheetId="0">'FINAL LIST attachment'!$A$1:$E$58</definedName>
    <definedName name="_xlnm.Print_Area" localSheetId="3">'LIST OF PRESTIGE FINAL LIST'!$A$3:$BC$135</definedName>
    <definedName name="_xlnm.Print_Titles" localSheetId="2">'FINAL LIST'!$3:$3</definedName>
    <definedName name="_xlnm.Print_Titles" localSheetId="0">'FINAL LIST attachment'!$1:$1</definedName>
  </definedNames>
  <calcPr calcId="124519"/>
</workbook>
</file>

<file path=xl/calcChain.xml><?xml version="1.0" encoding="utf-8"?>
<calcChain xmlns="http://schemas.openxmlformats.org/spreadsheetml/2006/main">
  <c r="G110" i="2"/>
  <c r="F145" i="3" l="1"/>
  <c r="E145"/>
  <c r="F144"/>
  <c r="F143"/>
  <c r="F142"/>
  <c r="F141"/>
  <c r="F140"/>
  <c r="G138"/>
  <c r="G126"/>
  <c r="G109"/>
  <c r="G128" i="2"/>
  <c r="G141"/>
  <c r="E148"/>
  <c r="E142" i="1"/>
  <c r="AX135"/>
  <c r="AT135"/>
  <c r="AS135"/>
  <c r="AR135"/>
  <c r="AQ135"/>
  <c r="AP135"/>
  <c r="AM135"/>
  <c r="AJ135"/>
  <c r="AG135"/>
  <c r="AD135"/>
  <c r="AA135"/>
  <c r="X135"/>
  <c r="U135"/>
  <c r="R135"/>
  <c r="O135"/>
  <c r="L135"/>
  <c r="I135"/>
  <c r="AV134"/>
  <c r="AU134"/>
  <c r="AR134"/>
  <c r="AQ134"/>
  <c r="AS134" s="1"/>
  <c r="AP134"/>
  <c r="AM134"/>
  <c r="AJ134"/>
  <c r="AG134"/>
  <c r="AD134"/>
  <c r="AA134"/>
  <c r="X134"/>
  <c r="U134"/>
  <c r="R134"/>
  <c r="O134"/>
  <c r="L134"/>
  <c r="I134"/>
  <c r="AV133"/>
  <c r="AU133"/>
  <c r="AR133"/>
  <c r="AQ133"/>
  <c r="AS133" s="1"/>
  <c r="AP133"/>
  <c r="AM133"/>
  <c r="AJ133"/>
  <c r="AG133"/>
  <c r="AD133"/>
  <c r="AA133"/>
  <c r="X133"/>
  <c r="U133"/>
  <c r="R133"/>
  <c r="O133"/>
  <c r="L133"/>
  <c r="I133"/>
  <c r="AV132"/>
  <c r="AU132"/>
  <c r="AR132"/>
  <c r="AQ132"/>
  <c r="AP132"/>
  <c r="AM132"/>
  <c r="AJ132"/>
  <c r="AG132"/>
  <c r="AD132"/>
  <c r="AA132"/>
  <c r="X132"/>
  <c r="U132"/>
  <c r="R132"/>
  <c r="O132"/>
  <c r="L132"/>
  <c r="I132"/>
  <c r="AV131"/>
  <c r="AU131"/>
  <c r="AR131"/>
  <c r="AQ131"/>
  <c r="AS131" s="1"/>
  <c r="AP131"/>
  <c r="AM131"/>
  <c r="AJ131"/>
  <c r="AG131"/>
  <c r="AD131"/>
  <c r="AA131"/>
  <c r="X131"/>
  <c r="U131"/>
  <c r="R131"/>
  <c r="O131"/>
  <c r="L131"/>
  <c r="I131"/>
  <c r="AV130"/>
  <c r="AU130"/>
  <c r="AR130"/>
  <c r="AQ130"/>
  <c r="AS130" s="1"/>
  <c r="AP130"/>
  <c r="AM130"/>
  <c r="AJ130"/>
  <c r="AG130"/>
  <c r="AD130"/>
  <c r="AA130"/>
  <c r="X130"/>
  <c r="U130"/>
  <c r="R130"/>
  <c r="O130"/>
  <c r="L130"/>
  <c r="I130"/>
  <c r="AV129"/>
  <c r="AU129"/>
  <c r="AR129"/>
  <c r="AQ129"/>
  <c r="AP129"/>
  <c r="AM129"/>
  <c r="AJ129"/>
  <c r="AG129"/>
  <c r="AD129"/>
  <c r="AA129"/>
  <c r="X129"/>
  <c r="U129"/>
  <c r="R129"/>
  <c r="O129"/>
  <c r="L129"/>
  <c r="I129"/>
  <c r="AV128"/>
  <c r="AU128"/>
  <c r="AR128"/>
  <c r="AQ128"/>
  <c r="AS128" s="1"/>
  <c r="AP128"/>
  <c r="AM128"/>
  <c r="AJ128"/>
  <c r="AG128"/>
  <c r="AD128"/>
  <c r="AA128"/>
  <c r="X128"/>
  <c r="U128"/>
  <c r="R128"/>
  <c r="O128"/>
  <c r="L128"/>
  <c r="I128"/>
  <c r="AV127"/>
  <c r="AU127"/>
  <c r="AR127"/>
  <c r="AQ127"/>
  <c r="AS127" s="1"/>
  <c r="AP127"/>
  <c r="AM127"/>
  <c r="AJ127"/>
  <c r="AG127"/>
  <c r="AD127"/>
  <c r="AA127"/>
  <c r="X127"/>
  <c r="U127"/>
  <c r="R127"/>
  <c r="O127"/>
  <c r="L127"/>
  <c r="I127"/>
  <c r="AR124"/>
  <c r="AQ124"/>
  <c r="AS124" s="1"/>
  <c r="AP124"/>
  <c r="AM124"/>
  <c r="AJ124"/>
  <c r="AG124"/>
  <c r="AD124"/>
  <c r="AA124"/>
  <c r="X124"/>
  <c r="U124"/>
  <c r="R124"/>
  <c r="O124"/>
  <c r="L124"/>
  <c r="I124"/>
  <c r="AV123"/>
  <c r="AU123"/>
  <c r="AT123"/>
  <c r="AR123"/>
  <c r="AQ123"/>
  <c r="AS123" s="1"/>
  <c r="AP123"/>
  <c r="AM123"/>
  <c r="AJ123"/>
  <c r="AG123"/>
  <c r="AD123"/>
  <c r="AA123"/>
  <c r="X123"/>
  <c r="U123"/>
  <c r="R123"/>
  <c r="O123"/>
  <c r="L123"/>
  <c r="I123"/>
  <c r="AV122"/>
  <c r="AU122"/>
  <c r="AT122"/>
  <c r="AS122"/>
  <c r="AR122"/>
  <c r="AQ122"/>
  <c r="AP122"/>
  <c r="AM122"/>
  <c r="AJ122"/>
  <c r="AG122"/>
  <c r="AD122"/>
  <c r="AA122"/>
  <c r="X122"/>
  <c r="U122"/>
  <c r="R122"/>
  <c r="O122"/>
  <c r="L122"/>
  <c r="I122"/>
  <c r="AV121"/>
  <c r="AU121"/>
  <c r="AS121"/>
  <c r="AR121"/>
  <c r="AQ121"/>
  <c r="AT121" s="1"/>
  <c r="AP121"/>
  <c r="AM121"/>
  <c r="AJ121"/>
  <c r="AG121"/>
  <c r="AD121"/>
  <c r="AA121"/>
  <c r="X121"/>
  <c r="U121"/>
  <c r="R121"/>
  <c r="O121"/>
  <c r="L121"/>
  <c r="I121"/>
  <c r="AV120"/>
  <c r="AU120"/>
  <c r="AR120"/>
  <c r="AQ120"/>
  <c r="AS120" s="1"/>
  <c r="AP120"/>
  <c r="AM120"/>
  <c r="AJ120"/>
  <c r="AG120"/>
  <c r="AD120"/>
  <c r="AA120"/>
  <c r="X120"/>
  <c r="U120"/>
  <c r="R120"/>
  <c r="O120"/>
  <c r="L120"/>
  <c r="I120"/>
  <c r="AV119"/>
  <c r="AU119"/>
  <c r="AT119"/>
  <c r="AS119"/>
  <c r="AR119"/>
  <c r="AQ119"/>
  <c r="AP119"/>
  <c r="AM119"/>
  <c r="AJ119"/>
  <c r="AG119"/>
  <c r="AD119"/>
  <c r="AA119"/>
  <c r="X119"/>
  <c r="U119"/>
  <c r="R119"/>
  <c r="O119"/>
  <c r="L119"/>
  <c r="I119"/>
  <c r="AV118"/>
  <c r="AW118" s="1"/>
  <c r="AU118"/>
  <c r="AS118"/>
  <c r="AR118"/>
  <c r="AQ118"/>
  <c r="AT118" s="1"/>
  <c r="AP118"/>
  <c r="AM118"/>
  <c r="AJ118"/>
  <c r="AG118"/>
  <c r="AD118"/>
  <c r="AA118"/>
  <c r="X118"/>
  <c r="U118"/>
  <c r="R118"/>
  <c r="O118"/>
  <c r="L118"/>
  <c r="I118"/>
  <c r="AT117"/>
  <c r="AS117"/>
  <c r="AR117"/>
  <c r="AQ117"/>
  <c r="AP117"/>
  <c r="AM117"/>
  <c r="AJ117"/>
  <c r="AG117"/>
  <c r="AD117"/>
  <c r="AA117"/>
  <c r="X117"/>
  <c r="U117"/>
  <c r="R117"/>
  <c r="O117"/>
  <c r="L117"/>
  <c r="I117"/>
  <c r="AV116"/>
  <c r="AU116"/>
  <c r="AR116"/>
  <c r="AQ116"/>
  <c r="AS116" s="1"/>
  <c r="AP116"/>
  <c r="AM116"/>
  <c r="AJ116"/>
  <c r="AG116"/>
  <c r="AD116"/>
  <c r="AA116"/>
  <c r="X116"/>
  <c r="U116"/>
  <c r="R116"/>
  <c r="O116"/>
  <c r="L116"/>
  <c r="I116"/>
  <c r="AV115"/>
  <c r="AU115"/>
  <c r="AT115"/>
  <c r="AS115"/>
  <c r="AR115"/>
  <c r="AQ115"/>
  <c r="AP115"/>
  <c r="AM115"/>
  <c r="AJ115"/>
  <c r="AG115"/>
  <c r="AD115"/>
  <c r="AA115"/>
  <c r="X115"/>
  <c r="U115"/>
  <c r="R115"/>
  <c r="O115"/>
  <c r="L115"/>
  <c r="I115"/>
  <c r="AV114"/>
  <c r="AU114"/>
  <c r="AT114"/>
  <c r="AS114"/>
  <c r="AR114"/>
  <c r="AQ114"/>
  <c r="AP114"/>
  <c r="AM114"/>
  <c r="AJ114"/>
  <c r="AG114"/>
  <c r="AD114"/>
  <c r="AA114"/>
  <c r="X114"/>
  <c r="U114"/>
  <c r="R114"/>
  <c r="O114"/>
  <c r="L114"/>
  <c r="I114"/>
  <c r="AV113"/>
  <c r="AU113"/>
  <c r="AT113"/>
  <c r="AS113"/>
  <c r="AR113"/>
  <c r="AQ113"/>
  <c r="AP113"/>
  <c r="AM113"/>
  <c r="AJ113"/>
  <c r="AG113"/>
  <c r="AD113"/>
  <c r="AA113"/>
  <c r="X113"/>
  <c r="U113"/>
  <c r="R113"/>
  <c r="O113"/>
  <c r="L113"/>
  <c r="I113"/>
  <c r="AR110"/>
  <c r="AQ110"/>
  <c r="AR109"/>
  <c r="AQ109"/>
  <c r="AR108"/>
  <c r="AQ108"/>
  <c r="AR107"/>
  <c r="AQ107"/>
  <c r="AR106"/>
  <c r="AQ106"/>
  <c r="AR105"/>
  <c r="AQ105"/>
  <c r="AR104"/>
  <c r="AQ104"/>
  <c r="AR103"/>
  <c r="AQ103"/>
  <c r="AR102"/>
  <c r="AQ102"/>
  <c r="AR101"/>
  <c r="AQ101"/>
  <c r="AR97"/>
  <c r="AQ97"/>
  <c r="AR96"/>
  <c r="AQ96"/>
  <c r="AR95"/>
  <c r="AQ95"/>
  <c r="AR94"/>
  <c r="AQ94"/>
  <c r="AR93"/>
  <c r="AQ93"/>
  <c r="AR92"/>
  <c r="AQ92"/>
  <c r="AR91"/>
  <c r="AQ91"/>
  <c r="AR90"/>
  <c r="AQ90"/>
  <c r="AR89"/>
  <c r="AQ89"/>
  <c r="AR88"/>
  <c r="AQ88"/>
  <c r="AR87"/>
  <c r="AQ87"/>
  <c r="AR86"/>
  <c r="AQ86"/>
  <c r="AR85"/>
  <c r="AQ85"/>
  <c r="AR84"/>
  <c r="AQ84"/>
  <c r="AR83"/>
  <c r="AQ83"/>
  <c r="AR82"/>
  <c r="AQ82"/>
  <c r="AR81"/>
  <c r="AQ81"/>
  <c r="AR80"/>
  <c r="AQ80"/>
  <c r="AR79"/>
  <c r="AQ79"/>
  <c r="AR78"/>
  <c r="AQ78"/>
  <c r="AR77"/>
  <c r="AQ77"/>
  <c r="AR76"/>
  <c r="AQ76"/>
  <c r="AR100"/>
  <c r="AQ100"/>
  <c r="AR75"/>
  <c r="AQ75"/>
  <c r="AR74"/>
  <c r="AQ74"/>
  <c r="AR73"/>
  <c r="AQ73"/>
  <c r="AR72"/>
  <c r="AQ72"/>
  <c r="AR71"/>
  <c r="AQ71"/>
  <c r="AR70"/>
  <c r="AQ70"/>
  <c r="AR69"/>
  <c r="AQ69"/>
  <c r="AR68"/>
  <c r="AQ68"/>
  <c r="AR67"/>
  <c r="AQ67"/>
  <c r="AR66"/>
  <c r="AQ66"/>
  <c r="AR65"/>
  <c r="AQ65"/>
  <c r="AR64"/>
  <c r="AQ64"/>
  <c r="AR63"/>
  <c r="AQ63"/>
  <c r="AR62"/>
  <c r="AQ62"/>
  <c r="AR61"/>
  <c r="AQ61"/>
  <c r="AR60"/>
  <c r="AQ60"/>
  <c r="AR59"/>
  <c r="AQ59"/>
  <c r="AR58"/>
  <c r="AQ58"/>
  <c r="AR57"/>
  <c r="AQ57"/>
  <c r="AR56"/>
  <c r="AQ56"/>
  <c r="AR55"/>
  <c r="AQ55"/>
  <c r="AR54"/>
  <c r="AQ54"/>
  <c r="AR53"/>
  <c r="AQ53"/>
  <c r="AR52"/>
  <c r="AQ52"/>
  <c r="AR51"/>
  <c r="AQ51"/>
  <c r="AR50"/>
  <c r="AQ50"/>
  <c r="AR49"/>
  <c r="AQ49"/>
  <c r="AR48"/>
  <c r="AQ48"/>
  <c r="AR99"/>
  <c r="AQ99"/>
  <c r="AR47"/>
  <c r="AQ47"/>
  <c r="AR46"/>
  <c r="AQ46"/>
  <c r="AR45"/>
  <c r="AQ45"/>
  <c r="AR44"/>
  <c r="AQ44"/>
  <c r="AR43"/>
  <c r="AQ43"/>
  <c r="AR42"/>
  <c r="AQ42"/>
  <c r="AR41"/>
  <c r="AQ41"/>
  <c r="AR40"/>
  <c r="AQ40"/>
  <c r="AR39"/>
  <c r="AQ39"/>
  <c r="AR38"/>
  <c r="AQ38"/>
  <c r="AR37"/>
  <c r="AQ37"/>
  <c r="AR36"/>
  <c r="AQ36"/>
  <c r="AR35"/>
  <c r="AQ35"/>
  <c r="AR34"/>
  <c r="AQ34"/>
  <c r="AR33"/>
  <c r="AQ33"/>
  <c r="AR32"/>
  <c r="AQ32"/>
  <c r="AR31"/>
  <c r="AQ31"/>
  <c r="AR30"/>
  <c r="AQ30"/>
  <c r="AR29"/>
  <c r="AQ29"/>
  <c r="AR28"/>
  <c r="AQ28"/>
  <c r="AR27"/>
  <c r="AQ27"/>
  <c r="AR26"/>
  <c r="AQ26"/>
  <c r="AR25"/>
  <c r="AQ25"/>
  <c r="AR24"/>
  <c r="AQ24"/>
  <c r="AR23"/>
  <c r="AQ23"/>
  <c r="AR6"/>
  <c r="AQ6"/>
  <c r="AR22"/>
  <c r="AQ22"/>
  <c r="AR98"/>
  <c r="AQ98"/>
  <c r="AR21"/>
  <c r="AQ21"/>
  <c r="AR20"/>
  <c r="AQ20"/>
  <c r="AR19"/>
  <c r="AQ19"/>
  <c r="AR18"/>
  <c r="AQ18"/>
  <c r="AR17"/>
  <c r="AQ17"/>
  <c r="AR16"/>
  <c r="AQ16"/>
  <c r="AR15"/>
  <c r="AQ15"/>
  <c r="AR14"/>
  <c r="AQ14"/>
  <c r="AR13"/>
  <c r="AQ13"/>
  <c r="AR12"/>
  <c r="AQ12"/>
  <c r="AR11"/>
  <c r="AQ11"/>
  <c r="AR10"/>
  <c r="AQ10"/>
  <c r="AR9"/>
  <c r="AQ9"/>
  <c r="AR8"/>
  <c r="AQ8"/>
  <c r="AR7"/>
  <c r="AQ7"/>
  <c r="AW116" l="1"/>
  <c r="AW127"/>
  <c r="AW133"/>
  <c r="AW120"/>
  <c r="AW130"/>
  <c r="AW115"/>
  <c r="AW113"/>
  <c r="AW119"/>
  <c r="F148" i="2"/>
  <c r="AW129" i="1"/>
  <c r="AW121"/>
  <c r="AW123"/>
  <c r="AX129"/>
  <c r="AX132"/>
  <c r="AW114"/>
  <c r="AW128"/>
  <c r="AW131"/>
  <c r="AW134"/>
  <c r="AW122"/>
  <c r="AW132"/>
  <c r="AR111"/>
  <c r="AQ111"/>
  <c r="AT120"/>
  <c r="AX127"/>
  <c r="AT129"/>
  <c r="AX130"/>
  <c r="AT132"/>
  <c r="AX133"/>
  <c r="AS129"/>
  <c r="AS132"/>
  <c r="AT116"/>
  <c r="AT127"/>
  <c r="AX128"/>
  <c r="AT130"/>
  <c r="AX131"/>
  <c r="AT133"/>
  <c r="AX134"/>
  <c r="AT124"/>
  <c r="AT128"/>
  <c r="AT131"/>
  <c r="AT134"/>
  <c r="AS111" l="1"/>
</calcChain>
</file>

<file path=xl/comments1.xml><?xml version="1.0" encoding="utf-8"?>
<comments xmlns="http://schemas.openxmlformats.org/spreadsheetml/2006/main">
  <authors>
    <author>ROWENA</author>
  </authors>
  <commentList>
    <comment ref="E20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TRANSFER TO J&amp;R CALOOCAN
</t>
        </r>
      </text>
    </comment>
  </commentList>
</comments>
</file>

<file path=xl/comments2.xml><?xml version="1.0" encoding="utf-8"?>
<comments xmlns="http://schemas.openxmlformats.org/spreadsheetml/2006/main">
  <authors>
    <author>ROWENA</author>
  </authors>
  <commentList>
    <comment ref="E20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TRANSFER TO J&amp;R CALOOCAN
</t>
        </r>
      </text>
    </comment>
  </commentList>
</comments>
</file>

<file path=xl/comments3.xml><?xml version="1.0" encoding="utf-8"?>
<comments xmlns="http://schemas.openxmlformats.org/spreadsheetml/2006/main">
  <authors>
    <author>ROWENA</author>
    <author>jake</author>
  </authors>
  <commentList>
    <comment ref="AW6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5/18/24
5/30/24
10/18/24</t>
        </r>
      </text>
    </comment>
    <comment ref="AW7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6/20/24</t>
        </r>
      </text>
    </comment>
    <comment ref="AT10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no sales report</t>
        </r>
      </text>
    </comment>
    <comment ref="AV10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january 2024</t>
        </r>
      </text>
    </comment>
    <comment ref="AW13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5/12/24</t>
        </r>
      </text>
    </comment>
    <comment ref="AW21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8/9/24</t>
        </r>
      </text>
    </comment>
    <comment ref="AW22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6/29/24</t>
        </r>
      </text>
    </comment>
    <comment ref="AW25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6/16/24</t>
        </r>
      </text>
    </comment>
    <comment ref="AW27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6/30/24</t>
        </r>
      </text>
    </comment>
    <comment ref="AW30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8/2/24</t>
        </r>
      </text>
    </comment>
    <comment ref="AW32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6/15/24</t>
        </r>
      </text>
    </comment>
    <comment ref="AT40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no sales report</t>
        </r>
      </text>
    </comment>
    <comment ref="AW43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5/8/24</t>
        </r>
      </text>
    </comment>
    <comment ref="E45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TRANSFER TO J&amp;R CALOOCAN
</t>
        </r>
      </text>
    </comment>
    <comment ref="AW49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9/20/24</t>
        </r>
      </text>
    </comment>
    <comment ref="AW52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2/5/24
7/29/24</t>
        </r>
      </text>
    </comment>
    <comment ref="AW57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9/5/24</t>
        </r>
      </text>
    </comment>
    <comment ref="AV59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December 2023</t>
        </r>
      </text>
    </comment>
    <comment ref="AW67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12/22/23</t>
        </r>
      </text>
    </comment>
    <comment ref="AW78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9/26/24</t>
        </r>
      </text>
    </comment>
    <comment ref="AW87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9/2/24
</t>
        </r>
      </text>
    </comment>
    <comment ref="M91" authorId="1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On Operation of his foot</t>
        </r>
      </text>
    </comment>
    <comment ref="AW95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6/5/24</t>
        </r>
      </text>
    </comment>
    <comment ref="AW98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2/6/24
2/11/24</t>
        </r>
      </text>
    </comment>
    <comment ref="AW99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6/21/24
7/27/24</t>
        </r>
      </text>
    </comment>
    <comment ref="AW100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2/17/24
9/10/24</t>
        </r>
      </text>
    </comment>
    <comment ref="AW101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12/3/23</t>
        </r>
      </text>
    </comment>
    <comment ref="AW106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5/27/24</t>
        </r>
      </text>
    </comment>
    <comment ref="AW107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4/16/24</t>
        </r>
      </text>
    </comment>
    <comment ref="AW110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2/11/24</t>
        </r>
      </text>
    </comment>
  </commentList>
</comments>
</file>

<file path=xl/sharedStrings.xml><?xml version="1.0" encoding="utf-8"?>
<sst xmlns="http://schemas.openxmlformats.org/spreadsheetml/2006/main" count="2258" uniqueCount="365">
  <si>
    <t>NOS.</t>
  </si>
  <si>
    <t>REGION</t>
  </si>
  <si>
    <t>BRANCH AREA</t>
  </si>
  <si>
    <t>DEALER/ BRANCH</t>
  </si>
  <si>
    <t>PS NAME</t>
  </si>
  <si>
    <t>DATE
HIRED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</si>
  <si>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</si>
  <si>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</si>
  <si>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</si>
  <si>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</si>
  <si>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</si>
  <si>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</si>
  <si>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</si>
  <si>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</si>
  <si>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</si>
  <si>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</si>
  <si>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</si>
  <si>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2023</t>
  </si>
  <si>
    <t>2024 TOTAL SALES</t>
  </si>
  <si>
    <t>INFRACTION</t>
  </si>
  <si>
    <t>NON-COMPLIANCE OF REPORTS</t>
  </si>
  <si>
    <t>TOTAL NUMBER OF UA</t>
  </si>
  <si>
    <t>CATEGORY</t>
  </si>
  <si>
    <t xml:space="preserve">ACTUAL </t>
  </si>
  <si>
    <t>TARGET</t>
  </si>
  <si>
    <t>%</t>
  </si>
  <si>
    <t>LUZ</t>
  </si>
  <si>
    <t>PAM</t>
  </si>
  <si>
    <t>IMPERIAL APP PAMPANGA</t>
  </si>
  <si>
    <t>MARMOL, JERLEY</t>
  </si>
  <si>
    <t>GOLD</t>
  </si>
  <si>
    <t>VIS</t>
  </si>
  <si>
    <t>CEB</t>
  </si>
  <si>
    <t>ASIAN HOME AYALA CEBU</t>
  </si>
  <si>
    <t>SIMBAJON, JUNREL</t>
  </si>
  <si>
    <t>BAC</t>
  </si>
  <si>
    <t>NIG MKTG. BACOLOD</t>
  </si>
  <si>
    <t>DELA PENA, ALVIN</t>
  </si>
  <si>
    <t>MIN</t>
  </si>
  <si>
    <t>ZAM</t>
  </si>
  <si>
    <t>IMPERIAL APP ZAMBOANGA DOS</t>
  </si>
  <si>
    <t xml:space="preserve">VILLAMERO, ANTHONY JAY </t>
  </si>
  <si>
    <t>January 26, 2024</t>
  </si>
  <si>
    <t>VII. Negligence, Sec. 5 - April 8, 2024 - Served</t>
  </si>
  <si>
    <t>MM</t>
  </si>
  <si>
    <t>1ST MEGA SAVER PASIG</t>
  </si>
  <si>
    <t>CRISTIAN MALATE</t>
  </si>
  <si>
    <t>1ST MEGA SAVER PAMPANGA</t>
  </si>
  <si>
    <t>MIRANDA, KARL ANGELO</t>
  </si>
  <si>
    <t>THE 1ST FAMILY PARKMALL</t>
  </si>
  <si>
    <t>SILVANO, ROLLY JOHN</t>
  </si>
  <si>
    <t>IMPERIAL APP CALOOCAN</t>
  </si>
  <si>
    <t>FORMARAN, CARLOS</t>
  </si>
  <si>
    <t>FAIR N' SQUARE BINONDO</t>
  </si>
  <si>
    <t>RYAN DALISAY</t>
  </si>
  <si>
    <t>March 02, 2023</t>
  </si>
  <si>
    <t>1ST MEGA SAVER CABANATUAN</t>
  </si>
  <si>
    <t>SAPIANDANTE, SWEET SHEILA STAR</t>
  </si>
  <si>
    <t>IMPERIAL APP SAN PEDRO</t>
  </si>
  <si>
    <t>CARUZ, MARK KEVIN</t>
  </si>
  <si>
    <t>IMPERIAL APP DASMA</t>
  </si>
  <si>
    <t>BORAGAY, MICHAEL</t>
  </si>
  <si>
    <t>IMPERIAL APP BATANGAS</t>
  </si>
  <si>
    <t xml:space="preserve">RAMOS, RICHARD </t>
  </si>
  <si>
    <t>January 30, 2024</t>
  </si>
  <si>
    <t>DAG</t>
  </si>
  <si>
    <t>ABENSON SAN NICOLAS</t>
  </si>
  <si>
    <t xml:space="preserve">MARC DOMINIC SIMON </t>
  </si>
  <si>
    <t>ABENSON MADISON</t>
  </si>
  <si>
    <t>CLEO EVANGELISTA</t>
  </si>
  <si>
    <t>ABENSON ASCOTT</t>
  </si>
  <si>
    <t>ROBERT PADRON</t>
  </si>
  <si>
    <t>CDO</t>
  </si>
  <si>
    <t>IMPERIAL APP ILIGAN</t>
  </si>
  <si>
    <t>PIÑON, JASHEM</t>
  </si>
  <si>
    <t>ABENSON LAS PIÑAS</t>
  </si>
  <si>
    <t>ANGELO NAVARRO</t>
  </si>
  <si>
    <t>ABENSON LOS BANOS</t>
  </si>
  <si>
    <t>JHUNLY ALVAREZ</t>
  </si>
  <si>
    <t>ILO</t>
  </si>
  <si>
    <t>NIG MKTG ILOILO</t>
  </si>
  <si>
    <t>MIATAPAL, ROCEL</t>
  </si>
  <si>
    <t>ALL HOME PAMPANGA</t>
  </si>
  <si>
    <t xml:space="preserve">LUCENA, RONWALD </t>
  </si>
  <si>
    <t>IMPERIAL APP MEGA SHOWROOM</t>
  </si>
  <si>
    <t>QUEBRAL, JULIUS</t>
  </si>
  <si>
    <t>IMPERIAL APP BALANGA</t>
  </si>
  <si>
    <t>SIBUG ll, SALVADOR</t>
  </si>
  <si>
    <t>WELCOME HOME GREENHILLS</t>
  </si>
  <si>
    <t>FLORES, JERRY D.</t>
  </si>
  <si>
    <t>ABENSON DASMA</t>
  </si>
  <si>
    <t xml:space="preserve">FELIX ASPI </t>
  </si>
  <si>
    <t>TUG</t>
  </si>
  <si>
    <t>1ST MEGA SAVER TUGUEGARAO</t>
  </si>
  <si>
    <t>MOISES, BABARAN JR.</t>
  </si>
  <si>
    <t>ABENSON BIÑAN</t>
  </si>
  <si>
    <t>REY BALUYA</t>
  </si>
  <si>
    <t>IMPERIAL APP PARANAQUE</t>
  </si>
  <si>
    <t>SANTELICES, NILO</t>
  </si>
  <si>
    <t>FAIR N' SQUARE CALOOCAN</t>
  </si>
  <si>
    <t>BAUTISTA, BRANDO L.</t>
  </si>
  <si>
    <t>May 16, 2015</t>
  </si>
  <si>
    <t>BATANGAS</t>
  </si>
  <si>
    <t>ABENSON LIPA</t>
  </si>
  <si>
    <t xml:space="preserve">RICKY GAJANO </t>
  </si>
  <si>
    <t>IMPERIAL APP DIPOLOG</t>
  </si>
  <si>
    <t>LIBRANDO, MARY FAITH</t>
  </si>
  <si>
    <t>June 22, 2023</t>
  </si>
  <si>
    <t>NEW TARLAC MAIN</t>
  </si>
  <si>
    <t>JUNIO, JHON VER</t>
  </si>
  <si>
    <t>IMPERIAL APP SAN PABLO</t>
  </si>
  <si>
    <t>CUSI, LIMUEL</t>
  </si>
  <si>
    <t>WESTERN STA. LUCIA</t>
  </si>
  <si>
    <t>ADONIS DETRAN</t>
  </si>
  <si>
    <t>August 30, 2017</t>
  </si>
  <si>
    <t>BUDGETWISE MAIN</t>
  </si>
  <si>
    <t>JHOVAN PERAZ</t>
  </si>
  <si>
    <t>Novemebr 17,2018</t>
  </si>
  <si>
    <t>ABENSON SHANGRILA</t>
  </si>
  <si>
    <t>DOMASING, MARK DEO M.</t>
  </si>
  <si>
    <t>VII. Negligence, Sec. 5 - February 29, 2024 - Final Warning</t>
  </si>
  <si>
    <t>IMPERIAL APP IMUS</t>
  </si>
  <si>
    <t>TAYAG, BERNIE</t>
  </si>
  <si>
    <t>J&amp;R BINONDO</t>
  </si>
  <si>
    <t>ROEL MUÑEZ</t>
  </si>
  <si>
    <t>WESTERN MEGAMALL</t>
  </si>
  <si>
    <t xml:space="preserve">LOPEZ, ARCHIE </t>
  </si>
  <si>
    <t>February 06, 2024</t>
  </si>
  <si>
    <t>ALL HOME TAGUIG</t>
  </si>
  <si>
    <t>MANNY MANGAO</t>
  </si>
  <si>
    <t>ABENSON ERMITA</t>
  </si>
  <si>
    <t>JAZMER MAGPANTAY</t>
  </si>
  <si>
    <t>ANSON BGC</t>
  </si>
  <si>
    <t xml:space="preserve">DE LEON , DELMAR C. </t>
  </si>
  <si>
    <t>RA GENERAL TRIAS</t>
  </si>
  <si>
    <t>ARTHUR FLORES</t>
  </si>
  <si>
    <t>1ST MEGA SAVER TARLAC</t>
  </si>
  <si>
    <t>SEBASTIAN, PATRICK</t>
  </si>
  <si>
    <t>ECHO BANILAD &amp; LAPU-LAPU</t>
  </si>
  <si>
    <t>JUNRIEL MUNEZ</t>
  </si>
  <si>
    <t>September 1,2014</t>
  </si>
  <si>
    <t>WESTERN LAS PIÑAS</t>
  </si>
  <si>
    <t>OLIVIANO, JASON</t>
  </si>
  <si>
    <t>August 01, 2023</t>
  </si>
  <si>
    <t>ABE SM NE</t>
  </si>
  <si>
    <t>CARCHA, JOHN ADAMS P.</t>
  </si>
  <si>
    <t>CSI SAN CARLOS</t>
  </si>
  <si>
    <t>CERDAN, ECOT</t>
  </si>
  <si>
    <t>ANSON SALAZAR</t>
  </si>
  <si>
    <t>ROLLOQUE, ROGELIO</t>
  </si>
  <si>
    <t>IMPERIAL APP MANDAUE</t>
  </si>
  <si>
    <t>ABORDO JEFFERSON</t>
  </si>
  <si>
    <t>November 24,2020</t>
  </si>
  <si>
    <t>POWERAIRE BINONDO</t>
  </si>
  <si>
    <t xml:space="preserve">ANJOMARI LOPEZ </t>
  </si>
  <si>
    <t>ABENSON MARKET-MARKET</t>
  </si>
  <si>
    <t>JAYSON GABRIOLA</t>
  </si>
  <si>
    <t>ABENSON FARMERS</t>
  </si>
  <si>
    <t>JOSEPH PESIGAN</t>
  </si>
  <si>
    <t>ASIAN HOME MAGALLANES</t>
  </si>
  <si>
    <t>RICHARD FLORIDA</t>
  </si>
  <si>
    <t>ABENSON PG GUIGUINTO</t>
  </si>
  <si>
    <t xml:space="preserve">ANTONIO BACARRA II </t>
  </si>
  <si>
    <t>IMPERIAL APP KALIBO</t>
  </si>
  <si>
    <t>FULLONA, JASTIN LYN MARIE</t>
  </si>
  <si>
    <t>IMPERIAL APP BACOLOD</t>
  </si>
  <si>
    <t>VENIEGAS, JOEL</t>
  </si>
  <si>
    <t>APPLIANCE CENTRUM MAIN</t>
  </si>
  <si>
    <t>GILA GENALIN</t>
  </si>
  <si>
    <t>January 04, 2011</t>
  </si>
  <si>
    <t>ECHO MAGALLANES</t>
  </si>
  <si>
    <t>GEMARK RIVEL</t>
  </si>
  <si>
    <t>April 27,2016</t>
  </si>
  <si>
    <t>NATIONAL COMMERCIAL ZAMBOANGA</t>
  </si>
  <si>
    <t xml:space="preserve">CHARLIE LABAD </t>
  </si>
  <si>
    <t>Novemebr 21,2018</t>
  </si>
  <si>
    <t>CSI LA UNION</t>
  </si>
  <si>
    <t>MARQUEZ, DOMINADOR</t>
  </si>
  <si>
    <t>ABENSON COMMONWEALTH</t>
  </si>
  <si>
    <t>JAN CENT SONGALIA</t>
  </si>
  <si>
    <t>ASIAN HOME BACOLOD</t>
  </si>
  <si>
    <t>VILLASENOR, ALEXANDER</t>
  </si>
  <si>
    <t>ABENSON WM MAKATI</t>
  </si>
  <si>
    <t xml:space="preserve">KENO SUBLAY </t>
  </si>
  <si>
    <t>ABENSON SAN FERNANDO</t>
  </si>
  <si>
    <t>HABLA, ARWIN</t>
  </si>
  <si>
    <t>IMPERIAL APP DELGADO PLAZA</t>
  </si>
  <si>
    <t>ANAS, DARWIN</t>
  </si>
  <si>
    <t>ABENSON ALABANG</t>
  </si>
  <si>
    <t xml:space="preserve">FRISCO, ALDRIN A. </t>
  </si>
  <si>
    <t>CSI LUCAO</t>
  </si>
  <si>
    <t>FLORES, JOHN JEFFREY</t>
  </si>
  <si>
    <t>ABENSON CAINTA 2</t>
  </si>
  <si>
    <t xml:space="preserve">ROLANDO FACURA </t>
  </si>
  <si>
    <t>POWERAIRE ALABANG</t>
  </si>
  <si>
    <t>ALDRIN JAYSON SUSON</t>
  </si>
  <si>
    <t>CSI ZAMBALES</t>
  </si>
  <si>
    <t>RABACA, VANNICK</t>
  </si>
  <si>
    <t>POWERAIRE ORTIGAS</t>
  </si>
  <si>
    <t>LAONAM, ANA MARIE ROSE Q.</t>
  </si>
  <si>
    <t>August 14, 2019</t>
  </si>
  <si>
    <t>M.SOLID DIPOLOG</t>
  </si>
  <si>
    <t>FALCONETE, RENE BOY</t>
  </si>
  <si>
    <t>CSI AGOO LA UNION</t>
  </si>
  <si>
    <t>MARQUEZ, MARVIN</t>
  </si>
  <si>
    <t>RA GALLERIA CEBU</t>
  </si>
  <si>
    <t>ARMANDO OLIVEROS, JR.</t>
  </si>
  <si>
    <t>August 10,2018</t>
  </si>
  <si>
    <t>DAV</t>
  </si>
  <si>
    <t>EMCOR BAJADA MAIN</t>
  </si>
  <si>
    <t>CADETE, REYMUND</t>
  </si>
  <si>
    <t>ABENSON STA.MARIA</t>
  </si>
  <si>
    <t>ROBERT CATANIAG</t>
  </si>
  <si>
    <t>WESTERN P. TUAZON</t>
  </si>
  <si>
    <t xml:space="preserve">JOSEPH SERFA JUAN  </t>
  </si>
  <si>
    <t>ANSON LANDMARK TRINOMA</t>
  </si>
  <si>
    <t xml:space="preserve">RAMOS, MARK LOUIE </t>
  </si>
  <si>
    <t>ABENSON AVANT TRINOMA</t>
  </si>
  <si>
    <t>JHONREY MAURICIO</t>
  </si>
  <si>
    <t>ABENSON ARVO-MARIKINA</t>
  </si>
  <si>
    <t>ELMER JOHN MAKAHILIG</t>
  </si>
  <si>
    <t>M.SOLID ILIGAN</t>
  </si>
  <si>
    <t>MICHAEL MAG-USARA</t>
  </si>
  <si>
    <t>August 8,2019</t>
  </si>
  <si>
    <t>ALL HOME CDO</t>
  </si>
  <si>
    <t>FLORENCIA BUAL JR.</t>
  </si>
  <si>
    <t>September 11,2020</t>
  </si>
  <si>
    <t>ANSON TRINOMA M5</t>
  </si>
  <si>
    <t xml:space="preserve">FRANCISCO, RAVY R. </t>
  </si>
  <si>
    <t>ANSON CAPITOL COMMONS</t>
  </si>
  <si>
    <t>DELOS SANTOS, NIKKI MARTIN</t>
  </si>
  <si>
    <t>ANSON PASONG TAMO</t>
  </si>
  <si>
    <t xml:space="preserve">BUÑOL, EDDIE BOY </t>
  </si>
  <si>
    <t>RA BACOLOD</t>
  </si>
  <si>
    <t>YANGYANG, JEVY</t>
  </si>
  <si>
    <t>ABENSON AYALA TERRACES</t>
  </si>
  <si>
    <t>LOUIL JEAGREY MARAGUINOT</t>
  </si>
  <si>
    <t>WESTERN FESTIVAL</t>
  </si>
  <si>
    <t>ROBERT GABELIÑO</t>
  </si>
  <si>
    <t>M. SOLID LIMKETKAI</t>
  </si>
  <si>
    <t>DUTERTE, RYAN</t>
  </si>
  <si>
    <t>GEN</t>
  </si>
  <si>
    <t>IMPERIAL APP GENSAN</t>
  </si>
  <si>
    <t>VILLAVER, ALOHA SHEEN</t>
  </si>
  <si>
    <t>RA PAMPANGA</t>
  </si>
  <si>
    <t>PABUSTAN, GIAN PAUL</t>
  </si>
  <si>
    <t>IMPERIAL APP BAJADA</t>
  </si>
  <si>
    <t>LAGUNA, ROXANNE MAE</t>
  </si>
  <si>
    <t>May 24, 2023</t>
  </si>
  <si>
    <t>ABENSON EAST ORTIGAS</t>
  </si>
  <si>
    <t>MARK NACARIO</t>
  </si>
  <si>
    <t>WESTERN RECTO</t>
  </si>
  <si>
    <t>RAFAEL MATEO</t>
  </si>
  <si>
    <t>ANSON CAINTA</t>
  </si>
  <si>
    <t>DAVE PEREJA</t>
  </si>
  <si>
    <t>SILVER</t>
  </si>
  <si>
    <t>ANSON GREENHILLS</t>
  </si>
  <si>
    <t>MICHAEL PABONITA</t>
  </si>
  <si>
    <t>ANSON CASH N CARRY</t>
  </si>
  <si>
    <t>PADILLA, IVAN M.</t>
  </si>
  <si>
    <t>March 21, 2019</t>
  </si>
  <si>
    <t>ABENSON MALOLOS</t>
  </si>
  <si>
    <t xml:space="preserve">ALJON ESTILON </t>
  </si>
  <si>
    <t>ANSON LANDMARK MAKATI</t>
  </si>
  <si>
    <t xml:space="preserve">VIERNES, EFREN </t>
  </si>
  <si>
    <t>ANSON ALABANG</t>
  </si>
  <si>
    <t>TUYAY, GEORGE KEVIN T.</t>
  </si>
  <si>
    <t>IMPERIAL APP TACLOBAN</t>
  </si>
  <si>
    <t>ESTRADA, JAYSON</t>
  </si>
  <si>
    <t>ANSON MAKATI THE LINK</t>
  </si>
  <si>
    <t>GULAPA, DANIEL D.</t>
  </si>
  <si>
    <t xml:space="preserve">RL APP TACLOBAN   </t>
  </si>
  <si>
    <t>MARK JAMES ODULLO</t>
  </si>
  <si>
    <t>September 23,2019</t>
  </si>
  <si>
    <t>ANSON FILINVEST</t>
  </si>
  <si>
    <t>HERNANDEZ, JERIC</t>
  </si>
  <si>
    <t>TOP 1</t>
  </si>
  <si>
    <t>TOP 2</t>
  </si>
  <si>
    <t>TOP 3</t>
  </si>
  <si>
    <t>1ST MEGA SAVER URDANETA</t>
  </si>
  <si>
    <t>CARIG, MARK ANTHONY</t>
  </si>
  <si>
    <t>2/05/2024  III. ABSENCES, SECTION 2</t>
  </si>
  <si>
    <t>1ST OFFENSE - FINAL WARNING</t>
  </si>
  <si>
    <t>1.0 UA</t>
  </si>
  <si>
    <t>10/1/2024  III. Absences, Section 2</t>
  </si>
  <si>
    <t>2ND OFFENSE - 2 DAYS SUSPENSION</t>
  </si>
  <si>
    <t>0.5 UA</t>
  </si>
  <si>
    <t>1ST MEGA SAVER PANIQUI PRIME</t>
  </si>
  <si>
    <t>AZARRAGA, KING BENEDICT</t>
  </si>
  <si>
    <t>6/6/2024  III. ABSENCES, SECTION 2
6/6/2024  F. NON RESTRICTIVE CLAUSE</t>
  </si>
  <si>
    <t>5TH OFFENSE 30 DAYS SUSPENSION W/ COVENANT
1ST OFFENSE FORFEITURE OF INCENTIVE CLAIMS &amp; FINAL WARNING</t>
  </si>
  <si>
    <t>2.0 UA</t>
  </si>
  <si>
    <t>RA DIGOS</t>
  </si>
  <si>
    <t xml:space="preserve">GLENN SARIOL      </t>
  </si>
  <si>
    <t>April 11,2016</t>
  </si>
  <si>
    <t>RA COTABATO</t>
  </si>
  <si>
    <t xml:space="preserve">JAN ASTER LARROZA     </t>
  </si>
  <si>
    <t>November 11,2018</t>
  </si>
  <si>
    <t>HIGHEST SALES</t>
  </si>
  <si>
    <t>MOST IMPROVED</t>
  </si>
  <si>
    <t>BRONZE</t>
  </si>
  <si>
    <t>PRESTIGE CLUB MEMBER 2024</t>
  </si>
  <si>
    <t>REMARKS</t>
  </si>
  <si>
    <t>INCENTIVE</t>
  </si>
  <si>
    <t>PM AWARDING 2024</t>
  </si>
  <si>
    <t>HIGHEST SALES - PER AREA</t>
  </si>
  <si>
    <t>MOST IMPROVED PM - PER AREA</t>
  </si>
  <si>
    <t>AREA</t>
  </si>
  <si>
    <t>PM NAME</t>
  </si>
  <si>
    <t>GRAND TOTAL</t>
  </si>
  <si>
    <t>ANSON @ HOME PASIG</t>
  </si>
  <si>
    <t xml:space="preserve">GONZAGA, RYAN </t>
  </si>
  <si>
    <t>SAPIANDANTE, SWEET SHEILA STAR S.</t>
  </si>
  <si>
    <t>MIRANDA, KARL ANGELO M.</t>
  </si>
  <si>
    <t>SEBASTIAN, PATRICK N.</t>
  </si>
  <si>
    <t>BABARAN JR., MOISES F.</t>
  </si>
  <si>
    <t>GAJANO, RICKY M.</t>
  </si>
  <si>
    <t>HABLA, ARWIN L.</t>
  </si>
  <si>
    <t>SIMON, MARC DOMINIC B.</t>
  </si>
  <si>
    <t>BUAL JR., FLORENCIO C.</t>
  </si>
  <si>
    <t>LUCENA, RONWALD B.</t>
  </si>
  <si>
    <t>GILA, GENALIN S.</t>
  </si>
  <si>
    <t>SIMBAJON, JUNREL V.</t>
  </si>
  <si>
    <t>VILLASEÑOR, ALEXANDER S.</t>
  </si>
  <si>
    <t>FLORIDA, RICHARD H.</t>
  </si>
  <si>
    <t>PERAZ, JHOVAN M.</t>
  </si>
  <si>
    <t>MARQUEZ, MARVIN D.</t>
  </si>
  <si>
    <t>MARQUEZ, DOMINADOR M.</t>
  </si>
  <si>
    <t>FLORES, JOHN JEFFREY M.</t>
  </si>
  <si>
    <t>ECOT, CERDAN D.</t>
  </si>
  <si>
    <t>RABACA, VANNICK V.</t>
  </si>
  <si>
    <t>MUÑEZ, JUNRIEL T.</t>
  </si>
  <si>
    <t>RIVEL, GEMARK S.</t>
  </si>
  <si>
    <t>CADETE, REYMUND O.</t>
  </si>
  <si>
    <t>VENIEGAS, JOEL G.</t>
  </si>
  <si>
    <t>LAGUNA, ROXANNE MAE R.</t>
  </si>
  <si>
    <t>SIBUG ll, SALVADOR L.</t>
  </si>
  <si>
    <t>RAMOS, RICHARD L.</t>
  </si>
  <si>
    <t>ANAS, DARWIN E.</t>
  </si>
  <si>
    <t>LIBRANDO, MARY FAITH J.</t>
  </si>
  <si>
    <t>VILLAVER, ALOHA SHEEN T.</t>
  </si>
  <si>
    <t>PIÑON, JASHEM O.</t>
  </si>
  <si>
    <t>FULLONA, JASTIN LYN MARIE R.</t>
  </si>
  <si>
    <t>ABORDO, JEFFERSON L.</t>
  </si>
  <si>
    <t>QUEBRAL, JULIUS T.</t>
  </si>
  <si>
    <t>MARMOL, JERLEY Q.</t>
  </si>
  <si>
    <t>ESTRADA, JAYSON M.</t>
  </si>
  <si>
    <t>VILLAMERO, ANTHONY JAY B.</t>
  </si>
  <si>
    <t>DUTERTE, RYAN J.</t>
  </si>
  <si>
    <t>FALCONETE JR., RENE BOY M.</t>
  </si>
  <si>
    <t>MAG-USARA, MICHAEL DA VINCI V.</t>
  </si>
  <si>
    <t>LABAD, CHARLIE I.</t>
  </si>
  <si>
    <t>JUNIO, JHON VER V.</t>
  </si>
  <si>
    <t>MIATAPAL, ROCEL M.</t>
  </si>
  <si>
    <t>YANGYANG, JEVY U.</t>
  </si>
  <si>
    <t>OLIVEROS, ARMANDO JR. L.</t>
  </si>
  <si>
    <t>PABUSTAN, GIAN PAUL Y.</t>
  </si>
  <si>
    <t>ODULLO, MARK JAMES R.</t>
  </si>
  <si>
    <t>SILVANO, ROLLY JOHN T.</t>
  </si>
  <si>
    <t>CARIG, MARK ANTHONY G.</t>
  </si>
  <si>
    <t>AZARRAGA, KING BENEDICT U.</t>
  </si>
  <si>
    <t>SARIOL, GLENN ARIES J.</t>
  </si>
  <si>
    <t>LARROZA, JAN ASTER G.</t>
  </si>
  <si>
    <t>DELA PEÑA, ALVIN</t>
  </si>
  <si>
    <t>AREA 1</t>
  </si>
</sst>
</file>

<file path=xl/styles.xml><?xml version="1.0" encoding="utf-8"?>
<styleSheet xmlns="http://schemas.openxmlformats.org/spreadsheetml/2006/main">
  <numFmts count="4">
    <numFmt numFmtId="164" formatCode="#,##0.00\ ;&quot; (&quot;#,##0.00\);&quot; -&quot;#\ ;@\ "/>
    <numFmt numFmtId="165" formatCode="#,##0\ ;&quot; (&quot;#,##0\);&quot; -&quot;#\ ;@\ "/>
    <numFmt numFmtId="166" formatCode="[$-3409]mmmm\ dd\,\ yyyy;@"/>
    <numFmt numFmtId="167" formatCode="m/d/yyyy;@"/>
  </numFmts>
  <fonts count="31">
    <font>
      <sz val="10"/>
      <name val="Arial"/>
      <family val="2"/>
    </font>
    <font>
      <sz val="10"/>
      <name val="Arial"/>
      <family val="2"/>
    </font>
    <font>
      <sz val="15"/>
      <name val="Calibri"/>
      <family val="2"/>
      <scheme val="minor"/>
    </font>
    <font>
      <b/>
      <sz val="15"/>
      <color indexed="10"/>
      <name val="Calibri"/>
      <family val="2"/>
      <scheme val="minor"/>
    </font>
    <font>
      <b/>
      <sz val="15"/>
      <name val="Calibri"/>
      <family val="2"/>
      <scheme val="minor"/>
    </font>
    <font>
      <sz val="15"/>
      <color indexed="10"/>
      <name val="Calibri"/>
      <family val="2"/>
      <scheme val="minor"/>
    </font>
    <font>
      <sz val="15"/>
      <color indexed="8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5"/>
      <color theme="0"/>
      <name val="Calibri"/>
      <family val="2"/>
      <scheme val="minor"/>
    </font>
    <font>
      <sz val="12"/>
      <name val="Arial"/>
      <family val="2"/>
    </font>
    <font>
      <b/>
      <sz val="15"/>
      <color rgb="FFFF000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rgb="FF00B050"/>
      <name val="Calibri"/>
      <family val="2"/>
      <scheme val="minor"/>
    </font>
    <font>
      <sz val="12"/>
      <name val="Arial"/>
      <family val="2"/>
    </font>
    <font>
      <sz val="15"/>
      <color theme="1"/>
      <name val="Calibri"/>
      <family val="2"/>
      <scheme val="minor"/>
    </font>
    <font>
      <sz val="15"/>
      <name val="Calibri"/>
      <family val="2"/>
    </font>
    <font>
      <b/>
      <sz val="15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charset val="1"/>
    </font>
    <font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i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19" fillId="0" borderId="0"/>
  </cellStyleXfs>
  <cellXfs count="241">
    <xf numFmtId="0" fontId="0" fillId="0" borderId="0" xfId="0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/>
    </xf>
    <xf numFmtId="165" fontId="2" fillId="0" borderId="0" xfId="1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horizontal="center" vertical="center"/>
    </xf>
    <xf numFmtId="9" fontId="2" fillId="0" borderId="0" xfId="1" applyNumberFormat="1" applyFont="1" applyFill="1" applyBorder="1" applyAlignment="1" applyProtection="1">
      <alignment horizontal="center" vertical="center"/>
    </xf>
    <xf numFmtId="3" fontId="4" fillId="0" borderId="0" xfId="1" applyNumberFormat="1" applyFont="1" applyFill="1" applyBorder="1" applyAlignment="1" applyProtection="1">
      <alignment horizontal="center" vertical="center"/>
    </xf>
    <xf numFmtId="3" fontId="5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3" fontId="6" fillId="0" borderId="0" xfId="1" applyNumberFormat="1" applyFont="1" applyFill="1" applyBorder="1" applyAlignment="1" applyProtection="1">
      <alignment horizontal="center" vertical="center"/>
    </xf>
    <xf numFmtId="165" fontId="3" fillId="0" borderId="0" xfId="1" applyNumberFormat="1" applyFont="1" applyFill="1" applyBorder="1" applyAlignment="1" applyProtection="1">
      <alignment horizontal="center" vertical="center"/>
    </xf>
    <xf numFmtId="9" fontId="3" fillId="0" borderId="0" xfId="1" applyNumberFormat="1" applyFont="1" applyFill="1" applyBorder="1" applyAlignment="1" applyProtection="1">
      <alignment horizontal="right" vertical="center"/>
    </xf>
    <xf numFmtId="165" fontId="7" fillId="2" borderId="1" xfId="1" applyNumberFormat="1" applyFont="1" applyFill="1" applyBorder="1" applyAlignment="1" applyProtection="1">
      <alignment horizontal="center" vertical="center"/>
    </xf>
    <xf numFmtId="9" fontId="8" fillId="2" borderId="1" xfId="1" applyNumberFormat="1" applyFont="1" applyFill="1" applyBorder="1" applyAlignment="1" applyProtection="1">
      <alignment horizontal="center" vertical="center"/>
    </xf>
    <xf numFmtId="3" fontId="7" fillId="2" borderId="1" xfId="1" applyNumberFormat="1" applyFont="1" applyFill="1" applyBorder="1" applyAlignment="1" applyProtection="1">
      <alignment horizontal="center" vertical="center"/>
    </xf>
    <xf numFmtId="165" fontId="8" fillId="2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right" vertical="center"/>
    </xf>
    <xf numFmtId="9" fontId="2" fillId="0" borderId="1" xfId="0" applyNumberFormat="1" applyFont="1" applyFill="1" applyBorder="1"/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/>
    </xf>
    <xf numFmtId="9" fontId="2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0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3" fillId="0" borderId="0" xfId="0" applyFont="1" applyFill="1"/>
    <xf numFmtId="14" fontId="2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2" fillId="0" borderId="0" xfId="0" applyFont="1" applyFill="1"/>
    <xf numFmtId="0" fontId="2" fillId="0" borderId="1" xfId="0" applyFont="1" applyFill="1" applyBorder="1"/>
    <xf numFmtId="166" fontId="2" fillId="0" borderId="1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13" fillId="3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/>
    <xf numFmtId="0" fontId="14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3" fontId="4" fillId="4" borderId="4" xfId="0" applyNumberFormat="1" applyFont="1" applyFill="1" applyBorder="1" applyAlignment="1">
      <alignment horizontal="center" vertical="center"/>
    </xf>
    <xf numFmtId="9" fontId="4" fillId="4" borderId="5" xfId="0" applyNumberFormat="1" applyFont="1" applyFill="1" applyBorder="1" applyAlignment="1">
      <alignment horizontal="center" vertical="center"/>
    </xf>
    <xf numFmtId="9" fontId="4" fillId="4" borderId="6" xfId="0" applyNumberFormat="1" applyFont="1" applyFill="1" applyBorder="1" applyAlignment="1">
      <alignment horizontal="center" vertical="center"/>
    </xf>
    <xf numFmtId="3" fontId="4" fillId="4" borderId="6" xfId="0" applyNumberFormat="1" applyFont="1" applyFill="1" applyBorder="1" applyAlignment="1">
      <alignment horizontal="center" vertical="center"/>
    </xf>
    <xf numFmtId="3" fontId="4" fillId="4" borderId="7" xfId="0" applyNumberFormat="1" applyFont="1" applyFill="1" applyBorder="1" applyAlignment="1">
      <alignment horizontal="center" vertical="center"/>
    </xf>
    <xf numFmtId="9" fontId="4" fillId="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9" fontId="4" fillId="4" borderId="9" xfId="0" applyNumberFormat="1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/>
    </xf>
    <xf numFmtId="9" fontId="4" fillId="4" borderId="1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/>
    </xf>
    <xf numFmtId="9" fontId="4" fillId="0" borderId="12" xfId="0" applyNumberFormat="1" applyFont="1" applyFill="1" applyBorder="1" applyAlignment="1">
      <alignment horizontal="center" vertical="center"/>
    </xf>
    <xf numFmtId="9" fontId="4" fillId="0" borderId="10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/>
    </xf>
    <xf numFmtId="166" fontId="15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/>
    <xf numFmtId="4" fontId="15" fillId="0" borderId="1" xfId="0" applyNumberFormat="1" applyFont="1" applyFill="1" applyBorder="1" applyAlignment="1">
      <alignment horizontal="right" vertical="center"/>
    </xf>
    <xf numFmtId="9" fontId="15" fillId="0" borderId="1" xfId="0" applyNumberFormat="1" applyFont="1" applyFill="1" applyBorder="1"/>
    <xf numFmtId="3" fontId="15" fillId="0" borderId="1" xfId="0" applyNumberFormat="1" applyFont="1" applyFill="1" applyBorder="1" applyAlignment="1">
      <alignment horizontal="center"/>
    </xf>
    <xf numFmtId="9" fontId="15" fillId="0" borderId="1" xfId="0" applyNumberFormat="1" applyFont="1" applyFill="1" applyBorder="1" applyAlignment="1">
      <alignment horizontal="right"/>
    </xf>
    <xf numFmtId="4" fontId="15" fillId="0" borderId="1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3" fontId="15" fillId="0" borderId="0" xfId="0" applyNumberFormat="1" applyFont="1" applyFill="1" applyAlignment="1">
      <alignment horizontal="center"/>
    </xf>
    <xf numFmtId="9" fontId="15" fillId="0" borderId="0" xfId="0" applyNumberFormat="1" applyFont="1" applyFill="1"/>
    <xf numFmtId="9" fontId="15" fillId="0" borderId="1" xfId="0" applyNumberFormat="1" applyFont="1" applyFill="1" applyBorder="1" applyAlignment="1">
      <alignment horizontal="center"/>
    </xf>
    <xf numFmtId="0" fontId="15" fillId="0" borderId="0" xfId="0" applyFont="1" applyFill="1"/>
    <xf numFmtId="0" fontId="15" fillId="0" borderId="13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3" fontId="15" fillId="0" borderId="1" xfId="0" applyNumberFormat="1" applyFont="1" applyFill="1" applyBorder="1"/>
    <xf numFmtId="3" fontId="15" fillId="0" borderId="1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right"/>
    </xf>
    <xf numFmtId="9" fontId="4" fillId="0" borderId="0" xfId="0" applyNumberFormat="1" applyFont="1" applyFill="1" applyBorder="1" applyAlignment="1">
      <alignment horizontal="center"/>
    </xf>
    <xf numFmtId="9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/>
    <xf numFmtId="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/>
    <xf numFmtId="3" fontId="16" fillId="0" borderId="1" xfId="0" applyNumberFormat="1" applyFont="1" applyFill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5" fillId="0" borderId="0" xfId="0" applyFont="1"/>
    <xf numFmtId="9" fontId="2" fillId="0" borderId="0" xfId="0" applyNumberFormat="1" applyFont="1"/>
    <xf numFmtId="3" fontId="2" fillId="0" borderId="0" xfId="0" applyNumberFormat="1" applyFont="1"/>
    <xf numFmtId="3" fontId="5" fillId="0" borderId="0" xfId="0" applyNumberFormat="1" applyFont="1"/>
    <xf numFmtId="3" fontId="2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9" fontId="2" fillId="0" borderId="0" xfId="0" applyNumberFormat="1" applyFont="1" applyAlignment="1">
      <alignment horizontal="right"/>
    </xf>
    <xf numFmtId="4" fontId="2" fillId="0" borderId="1" xfId="0" applyNumberFormat="1" applyFont="1" applyFill="1" applyBorder="1" applyAlignment="1"/>
    <xf numFmtId="9" fontId="2" fillId="0" borderId="1" xfId="0" applyNumberFormat="1" applyFont="1" applyFill="1" applyBorder="1" applyAlignment="1"/>
    <xf numFmtId="3" fontId="2" fillId="0" borderId="1" xfId="0" applyNumberFormat="1" applyFont="1" applyFill="1" applyBorder="1" applyAlignment="1"/>
    <xf numFmtId="0" fontId="9" fillId="3" borderId="0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9" fontId="29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0" fontId="20" fillId="0" borderId="1" xfId="0" applyFont="1" applyBorder="1" applyAlignment="1">
      <alignment vertical="center" wrapText="1"/>
    </xf>
    <xf numFmtId="3" fontId="20" fillId="0" borderId="0" xfId="0" applyNumberFormat="1" applyFont="1" applyFill="1" applyBorder="1" applyAlignment="1">
      <alignment horizontal="center" vertical="center" wrapText="1"/>
    </xf>
    <xf numFmtId="3" fontId="24" fillId="2" borderId="13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Alignment="1">
      <alignment horizontal="center" vertical="center" wrapText="1"/>
    </xf>
    <xf numFmtId="3" fontId="20" fillId="0" borderId="0" xfId="0" applyNumberFormat="1" applyFont="1" applyFill="1" applyAlignment="1">
      <alignment horizontal="center" vertical="center" wrapText="1"/>
    </xf>
    <xf numFmtId="3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3" fontId="29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14" fontId="24" fillId="2" borderId="13" xfId="0" applyNumberFormat="1" applyFont="1" applyFill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9" fontId="29" fillId="0" borderId="18" xfId="0" applyNumberFormat="1" applyFont="1" applyFill="1" applyBorder="1" applyAlignment="1">
      <alignment horizontal="center" vertical="center" wrapText="1"/>
    </xf>
    <xf numFmtId="3" fontId="29" fillId="0" borderId="19" xfId="0" applyNumberFormat="1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3" fontId="29" fillId="0" borderId="21" xfId="0" applyNumberFormat="1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9" fontId="29" fillId="0" borderId="23" xfId="0" applyNumberFormat="1" applyFont="1" applyFill="1" applyBorder="1" applyAlignment="1">
      <alignment horizontal="center" vertical="center" wrapText="1"/>
    </xf>
    <xf numFmtId="3" fontId="29" fillId="0" borderId="24" xfId="0" applyNumberFormat="1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29" fillId="0" borderId="26" xfId="0" applyFont="1" applyFill="1" applyBorder="1" applyAlignment="1">
      <alignment horizontal="center" vertical="center" wrapText="1"/>
    </xf>
    <xf numFmtId="3" fontId="29" fillId="0" borderId="27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3" fontId="20" fillId="0" borderId="19" xfId="0" applyNumberFormat="1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3" fontId="20" fillId="0" borderId="21" xfId="0" applyNumberFormat="1" applyFont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3" fontId="24" fillId="2" borderId="27" xfId="0" applyNumberFormat="1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3" fontId="25" fillId="7" borderId="1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3" fontId="20" fillId="0" borderId="29" xfId="0" applyNumberFormat="1" applyFont="1" applyBorder="1" applyAlignment="1">
      <alignment horizontal="center" vertical="center" wrapText="1"/>
    </xf>
    <xf numFmtId="0" fontId="24" fillId="2" borderId="14" xfId="0" applyFont="1" applyFill="1" applyBorder="1" applyAlignment="1">
      <alignment vertical="center" wrapText="1"/>
    </xf>
    <xf numFmtId="0" fontId="24" fillId="2" borderId="2" xfId="0" applyFont="1" applyFill="1" applyBorder="1" applyAlignment="1">
      <alignment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3" fontId="22" fillId="8" borderId="1" xfId="0" applyNumberFormat="1" applyFont="1" applyFill="1" applyBorder="1" applyAlignment="1">
      <alignment horizontal="center" vertical="center" wrapText="1"/>
    </xf>
    <xf numFmtId="0" fontId="22" fillId="8" borderId="0" xfId="0" applyFont="1" applyFill="1" applyAlignment="1">
      <alignment vertical="center" wrapText="1"/>
    </xf>
    <xf numFmtId="0" fontId="20" fillId="8" borderId="0" xfId="0" applyFont="1" applyFill="1" applyAlignment="1">
      <alignment vertical="center" wrapText="1"/>
    </xf>
    <xf numFmtId="0" fontId="25" fillId="8" borderId="0" xfId="0" applyFont="1" applyFill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165" fontId="7" fillId="2" borderId="1" xfId="1" quotePrefix="1" applyNumberFormat="1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165" fontId="7" fillId="2" borderId="1" xfId="1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3">
    <cellStyle name="Comma" xfId="1" builtinId="3"/>
    <cellStyle name="Excel Built-in Normal" xfId="2"/>
    <cellStyle name="Normal" xfId="0" builtinId="0"/>
  </cellStyles>
  <dxfs count="5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restige/CANDIDATES%20FOR%20PRESTIGE%20AWARD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HLEA/YEARLY/2023/2023%20-%20SALES%20SUMMARY%20-%20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JAYFERSON/SALES%20SUMMARY/2023/MINDANAO%20-%202023%20SALES%20SUMMA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RACIA/2023/MONTHLY%20SALES%20REPORT%20202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JAKE/MONTHLY%20SALES%20REPORT%20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 OF PRESTIGE final wo resig"/>
      <sheetName val="LIST OF PRESTIGE EMPLOYEE"/>
      <sheetName val="LIST PRESTIGE RAW"/>
      <sheetName val="LIST PRESTIGE (2)"/>
      <sheetName val="JAN - NOV 2024 (3)"/>
      <sheetName val="JAN - NOV 2024 (2)"/>
      <sheetName val="JAN - NOV 2024"/>
    </sheetNames>
    <sheetDataSet>
      <sheetData sheetId="0"/>
      <sheetData sheetId="1"/>
      <sheetData sheetId="2">
        <row r="174">
          <cell r="AP174">
            <v>7520035</v>
          </cell>
          <cell r="AQ174">
            <v>5200000</v>
          </cell>
        </row>
        <row r="189">
          <cell r="AP189">
            <v>72868495</v>
          </cell>
          <cell r="AQ189">
            <v>69300000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AMPLE"/>
      <sheetName val="DAGUPAN"/>
      <sheetName val="CAGAYAN"/>
      <sheetName val="PAMPANGA LOCAL- 1ST MEGA"/>
      <sheetName val="PAMPANGA LOCAL - SAVERS"/>
      <sheetName val="CEBU"/>
      <sheetName val="DAGUPAN (2)"/>
    </sheetNames>
    <sheetDataSet>
      <sheetData sheetId="0"/>
      <sheetData sheetId="1">
        <row r="9">
          <cell r="B9" t="str">
            <v>CSI AGOO LA UNION</v>
          </cell>
          <cell r="C9" t="str">
            <v>MARQUEZ, MARVIN</v>
          </cell>
          <cell r="D9">
            <v>42970</v>
          </cell>
          <cell r="E9">
            <v>251700</v>
          </cell>
          <cell r="F9">
            <v>600000</v>
          </cell>
          <cell r="G9">
            <v>0.41949999999999998</v>
          </cell>
          <cell r="H9">
            <v>159660</v>
          </cell>
          <cell r="I9">
            <v>500000</v>
          </cell>
          <cell r="J9">
            <v>0.31931999999999999</v>
          </cell>
          <cell r="K9">
            <v>816410</v>
          </cell>
          <cell r="L9">
            <v>550000</v>
          </cell>
          <cell r="M9">
            <v>1.4843818181818182</v>
          </cell>
          <cell r="N9">
            <v>2039115</v>
          </cell>
          <cell r="O9">
            <v>1200000</v>
          </cell>
          <cell r="P9">
            <v>1.6992624999999999</v>
          </cell>
          <cell r="Q9">
            <v>1671790</v>
          </cell>
          <cell r="R9">
            <v>1200000</v>
          </cell>
          <cell r="S9">
            <v>1.3931583333333333</v>
          </cell>
          <cell r="T9">
            <v>1124110</v>
          </cell>
          <cell r="U9">
            <v>1100000</v>
          </cell>
          <cell r="V9">
            <v>1.0219181818181817</v>
          </cell>
          <cell r="W9">
            <v>702100</v>
          </cell>
          <cell r="X9">
            <v>900000</v>
          </cell>
          <cell r="Y9">
            <v>0.78011111111111109</v>
          </cell>
          <cell r="Z9">
            <v>960745</v>
          </cell>
          <cell r="AA9">
            <v>900000</v>
          </cell>
          <cell r="AB9">
            <v>1.0674944444444445</v>
          </cell>
          <cell r="AC9">
            <v>906385</v>
          </cell>
          <cell r="AD9">
            <v>900000</v>
          </cell>
          <cell r="AE9">
            <v>1.0070944444444445</v>
          </cell>
          <cell r="AF9">
            <v>737405</v>
          </cell>
          <cell r="AG9">
            <v>900000</v>
          </cell>
          <cell r="AH9">
            <v>0.81933888888888884</v>
          </cell>
          <cell r="AI9">
            <v>917735</v>
          </cell>
          <cell r="AJ9">
            <v>900000</v>
          </cell>
          <cell r="AK9">
            <v>1.0197055555555556</v>
          </cell>
          <cell r="AL9">
            <v>834460</v>
          </cell>
          <cell r="AM9">
            <v>800000</v>
          </cell>
          <cell r="AN9">
            <v>1.043075</v>
          </cell>
          <cell r="AO9">
            <v>11121615</v>
          </cell>
          <cell r="AP9">
            <v>10450000</v>
          </cell>
          <cell r="AQ9">
            <v>1.0642693779904306</v>
          </cell>
        </row>
        <row r="10">
          <cell r="B10" t="str">
            <v>CSI ALAMINOS</v>
          </cell>
          <cell r="C10" t="str">
            <v>MONTEMAYOR, FRANCO</v>
          </cell>
          <cell r="D10">
            <v>39714</v>
          </cell>
          <cell r="E10">
            <v>762585</v>
          </cell>
          <cell r="F10">
            <v>700000</v>
          </cell>
          <cell r="G10">
            <v>1.0894071428571428</v>
          </cell>
          <cell r="H10">
            <v>867090</v>
          </cell>
          <cell r="I10">
            <v>750000</v>
          </cell>
          <cell r="J10">
            <v>1.15612</v>
          </cell>
          <cell r="K10">
            <v>1160700</v>
          </cell>
          <cell r="L10">
            <v>1150000</v>
          </cell>
          <cell r="M10">
            <v>1.009304347826087</v>
          </cell>
          <cell r="N10">
            <v>1161465</v>
          </cell>
          <cell r="O10">
            <v>1000000</v>
          </cell>
          <cell r="P10">
            <v>1.161465</v>
          </cell>
          <cell r="Q10">
            <v>1194480</v>
          </cell>
          <cell r="R10">
            <v>1150000</v>
          </cell>
          <cell r="S10">
            <v>1.0386782608695653</v>
          </cell>
          <cell r="T10">
            <v>856860</v>
          </cell>
          <cell r="U10">
            <v>1100000</v>
          </cell>
          <cell r="V10">
            <v>0.77896363636363641</v>
          </cell>
          <cell r="W10">
            <v>547515</v>
          </cell>
          <cell r="X10">
            <v>900000</v>
          </cell>
          <cell r="Y10">
            <v>0.60834999999999995</v>
          </cell>
          <cell r="Z10">
            <v>692985</v>
          </cell>
          <cell r="AA10">
            <v>800000</v>
          </cell>
          <cell r="AB10">
            <v>0.86623125000000001</v>
          </cell>
          <cell r="AC10">
            <v>815515</v>
          </cell>
          <cell r="AD10">
            <v>800000</v>
          </cell>
          <cell r="AE10">
            <v>1.0193937500000001</v>
          </cell>
          <cell r="AF10">
            <v>532015</v>
          </cell>
          <cell r="AG10">
            <v>800000</v>
          </cell>
          <cell r="AH10">
            <v>0.66501874999999999</v>
          </cell>
          <cell r="AI10">
            <v>372315</v>
          </cell>
          <cell r="AJ10">
            <v>900000</v>
          </cell>
          <cell r="AK10">
            <v>0.41368333333333335</v>
          </cell>
          <cell r="AL10">
            <v>957395</v>
          </cell>
          <cell r="AM10">
            <v>900000</v>
          </cell>
          <cell r="AN10">
            <v>1.0637722222222221</v>
          </cell>
          <cell r="AO10">
            <v>9920920</v>
          </cell>
          <cell r="AP10">
            <v>10950000</v>
          </cell>
          <cell r="AQ10">
            <v>0.90602009132420092</v>
          </cell>
        </row>
        <row r="11">
          <cell r="B11" t="str">
            <v>CSI CANDON</v>
          </cell>
          <cell r="C11" t="str">
            <v>RAMOS, JESTONI</v>
          </cell>
          <cell r="D11">
            <v>43625</v>
          </cell>
          <cell r="E11">
            <v>0</v>
          </cell>
          <cell r="F11">
            <v>500000</v>
          </cell>
          <cell r="G11">
            <v>0</v>
          </cell>
          <cell r="J11" t="e">
            <v>#DIV/0!</v>
          </cell>
          <cell r="M11" t="e">
            <v>#DIV/0!</v>
          </cell>
          <cell r="P11" t="e">
            <v>#DIV/0!</v>
          </cell>
          <cell r="S11" t="e">
            <v>#DIV/0!</v>
          </cell>
          <cell r="V11" t="e">
            <v>#DIV/0!</v>
          </cell>
          <cell r="Y11" t="e">
            <v>#DIV/0!</v>
          </cell>
          <cell r="AB11" t="e">
            <v>#DIV/0!</v>
          </cell>
          <cell r="AE11" t="e">
            <v>#DIV/0!</v>
          </cell>
          <cell r="AH11" t="e">
            <v>#DIV/0!</v>
          </cell>
          <cell r="AK11" t="e">
            <v>#DIV/0!</v>
          </cell>
          <cell r="AN11" t="e">
            <v>#DIV/0!</v>
          </cell>
          <cell r="AO11">
            <v>0</v>
          </cell>
          <cell r="AP11">
            <v>500000</v>
          </cell>
          <cell r="AQ11">
            <v>0</v>
          </cell>
        </row>
        <row r="12">
          <cell r="C12" t="str">
            <v>MANZANO, RAYMART</v>
          </cell>
          <cell r="D12">
            <v>45019</v>
          </cell>
          <cell r="G12" t="e">
            <v>#DIV/0!</v>
          </cell>
          <cell r="J12" t="e">
            <v>#DIV/0!</v>
          </cell>
          <cell r="M12" t="e">
            <v>#DIV/0!</v>
          </cell>
          <cell r="N12">
            <v>397850</v>
          </cell>
          <cell r="O12">
            <v>373333</v>
          </cell>
          <cell r="P12">
            <v>1.065670594348745</v>
          </cell>
          <cell r="Q12">
            <v>674375</v>
          </cell>
          <cell r="R12">
            <v>550000</v>
          </cell>
          <cell r="S12">
            <v>1.2261363636363636</v>
          </cell>
          <cell r="T12">
            <v>666495</v>
          </cell>
          <cell r="U12">
            <v>550000</v>
          </cell>
          <cell r="V12">
            <v>1.2118090909090908</v>
          </cell>
          <cell r="W12">
            <v>681995</v>
          </cell>
          <cell r="X12">
            <v>550000</v>
          </cell>
          <cell r="Y12">
            <v>1.2399909090909091</v>
          </cell>
          <cell r="Z12">
            <v>577915</v>
          </cell>
          <cell r="AA12">
            <v>550000</v>
          </cell>
          <cell r="AB12">
            <v>1.0507545454545455</v>
          </cell>
          <cell r="AC12">
            <v>792015</v>
          </cell>
          <cell r="AD12">
            <v>550000</v>
          </cell>
          <cell r="AE12">
            <v>1.4400272727272727</v>
          </cell>
          <cell r="AF12">
            <v>644895</v>
          </cell>
          <cell r="AG12">
            <v>500000</v>
          </cell>
          <cell r="AH12">
            <v>1.28979</v>
          </cell>
          <cell r="AI12">
            <v>289860</v>
          </cell>
          <cell r="AJ12">
            <v>500000</v>
          </cell>
          <cell r="AK12">
            <v>0.57972000000000001</v>
          </cell>
          <cell r="AL12">
            <v>653815</v>
          </cell>
          <cell r="AM12">
            <v>500000</v>
          </cell>
          <cell r="AN12">
            <v>1.3076300000000001</v>
          </cell>
          <cell r="AO12">
            <v>5379215</v>
          </cell>
          <cell r="AP12">
            <v>4623333</v>
          </cell>
          <cell r="AQ12">
            <v>1.1634928740802362</v>
          </cell>
        </row>
        <row r="13">
          <cell r="B13" t="str">
            <v>CSI LA UNION</v>
          </cell>
          <cell r="C13" t="str">
            <v>MARQUEZ, DOMINADOR</v>
          </cell>
          <cell r="D13">
            <v>43750</v>
          </cell>
          <cell r="E13">
            <v>3734900</v>
          </cell>
          <cell r="F13">
            <v>2800000</v>
          </cell>
          <cell r="G13">
            <v>1.3338928571428572</v>
          </cell>
          <cell r="H13">
            <v>2601495</v>
          </cell>
          <cell r="I13">
            <v>3100000</v>
          </cell>
          <cell r="J13">
            <v>0.83919193548387094</v>
          </cell>
          <cell r="K13">
            <v>3343175</v>
          </cell>
          <cell r="L13">
            <v>4200000</v>
          </cell>
          <cell r="M13">
            <v>0.79599404761904757</v>
          </cell>
          <cell r="N13">
            <v>4197550</v>
          </cell>
          <cell r="O13">
            <v>4200000</v>
          </cell>
          <cell r="P13">
            <v>0.99941666666666662</v>
          </cell>
          <cell r="Q13">
            <v>4339120</v>
          </cell>
          <cell r="R13">
            <v>4200000</v>
          </cell>
          <cell r="S13">
            <v>1.0331238095238096</v>
          </cell>
          <cell r="T13">
            <v>2385365</v>
          </cell>
          <cell r="U13">
            <v>3400000</v>
          </cell>
          <cell r="V13">
            <v>0.70157794117647054</v>
          </cell>
          <cell r="W13">
            <v>2818380</v>
          </cell>
          <cell r="X13">
            <v>2700000</v>
          </cell>
          <cell r="Y13">
            <v>1.0438444444444444</v>
          </cell>
          <cell r="Z13">
            <v>2515190</v>
          </cell>
          <cell r="AA13">
            <v>2500000</v>
          </cell>
          <cell r="AB13">
            <v>1.006076</v>
          </cell>
          <cell r="AC13">
            <v>2504630</v>
          </cell>
          <cell r="AD13">
            <v>2400000</v>
          </cell>
          <cell r="AE13">
            <v>1.0435958333333333</v>
          </cell>
          <cell r="AF13">
            <v>2688609</v>
          </cell>
          <cell r="AG13">
            <v>2500000</v>
          </cell>
          <cell r="AH13">
            <v>1.0754436000000001</v>
          </cell>
          <cell r="AI13">
            <v>2622010</v>
          </cell>
          <cell r="AJ13">
            <v>2400000</v>
          </cell>
          <cell r="AK13">
            <v>1.0925041666666666</v>
          </cell>
          <cell r="AL13">
            <v>2812435</v>
          </cell>
          <cell r="AM13">
            <v>2400000</v>
          </cell>
          <cell r="AN13">
            <v>1.1718479166666667</v>
          </cell>
          <cell r="AO13">
            <v>36562859</v>
          </cell>
          <cell r="AP13">
            <v>36800000</v>
          </cell>
          <cell r="AQ13">
            <v>0.99355595108695649</v>
          </cell>
        </row>
        <row r="14">
          <cell r="B14" t="str">
            <v>CSI LUCAO</v>
          </cell>
          <cell r="C14" t="str">
            <v>FLORES, JHON JOEFFREY</v>
          </cell>
          <cell r="D14">
            <v>40547</v>
          </cell>
          <cell r="E14">
            <v>3149205</v>
          </cell>
          <cell r="F14">
            <v>2400000</v>
          </cell>
          <cell r="G14">
            <v>1.3121687500000001</v>
          </cell>
          <cell r="H14">
            <v>2461735</v>
          </cell>
          <cell r="I14">
            <v>3100000</v>
          </cell>
          <cell r="J14">
            <v>0.79410806451612903</v>
          </cell>
          <cell r="K14">
            <v>3140880</v>
          </cell>
          <cell r="L14">
            <v>4250000</v>
          </cell>
          <cell r="M14">
            <v>0.73903058823529411</v>
          </cell>
          <cell r="N14">
            <v>4367540</v>
          </cell>
          <cell r="O14">
            <v>4250000</v>
          </cell>
          <cell r="P14">
            <v>1.0276564705882354</v>
          </cell>
          <cell r="Q14">
            <v>3701545</v>
          </cell>
          <cell r="R14">
            <v>4250000</v>
          </cell>
          <cell r="S14">
            <v>0.87095176470588231</v>
          </cell>
          <cell r="T14">
            <v>2979730</v>
          </cell>
          <cell r="U14">
            <v>3400000</v>
          </cell>
          <cell r="V14">
            <v>0.87639117647058828</v>
          </cell>
          <cell r="W14">
            <v>2497270</v>
          </cell>
          <cell r="X14">
            <v>2800000</v>
          </cell>
          <cell r="Y14">
            <v>0.89188214285714285</v>
          </cell>
          <cell r="Z14">
            <v>3382555</v>
          </cell>
          <cell r="AA14">
            <v>2600000</v>
          </cell>
          <cell r="AB14">
            <v>1.3009826923076924</v>
          </cell>
          <cell r="AC14">
            <v>2624930</v>
          </cell>
          <cell r="AD14">
            <v>2500000</v>
          </cell>
          <cell r="AE14">
            <v>1.0499719999999999</v>
          </cell>
          <cell r="AF14">
            <v>3382930</v>
          </cell>
          <cell r="AG14">
            <v>2500000</v>
          </cell>
          <cell r="AH14">
            <v>1.353172</v>
          </cell>
          <cell r="AI14">
            <v>2689585</v>
          </cell>
          <cell r="AJ14">
            <v>2500000</v>
          </cell>
          <cell r="AK14">
            <v>1.075834</v>
          </cell>
          <cell r="AL14">
            <v>3406915</v>
          </cell>
          <cell r="AM14">
            <v>2500000</v>
          </cell>
          <cell r="AN14">
            <v>1.3627659999999999</v>
          </cell>
          <cell r="AO14">
            <v>37784820</v>
          </cell>
          <cell r="AP14">
            <v>37050000</v>
          </cell>
          <cell r="AQ14">
            <v>1.0198331983805669</v>
          </cell>
        </row>
        <row r="15">
          <cell r="B15" t="str">
            <v>CSI MANAOAG</v>
          </cell>
          <cell r="C15" t="str">
            <v>CAPITLE, BEEJAY</v>
          </cell>
          <cell r="D15">
            <v>44841</v>
          </cell>
          <cell r="E15">
            <v>154285</v>
          </cell>
          <cell r="F15">
            <v>450000</v>
          </cell>
          <cell r="G15">
            <v>0.34285555555555558</v>
          </cell>
          <cell r="H15">
            <v>149875</v>
          </cell>
          <cell r="I15">
            <v>500000</v>
          </cell>
          <cell r="J15">
            <v>0.29975000000000002</v>
          </cell>
          <cell r="K15">
            <v>582745</v>
          </cell>
          <cell r="L15">
            <v>550000</v>
          </cell>
          <cell r="M15">
            <v>1.0595363636363637</v>
          </cell>
          <cell r="N15">
            <v>821865</v>
          </cell>
          <cell r="O15">
            <v>600000</v>
          </cell>
          <cell r="P15">
            <v>1.369775</v>
          </cell>
          <cell r="Q15">
            <v>541700</v>
          </cell>
          <cell r="R15">
            <v>900000</v>
          </cell>
          <cell r="S15">
            <v>0.60188888888888892</v>
          </cell>
          <cell r="T15">
            <v>646405</v>
          </cell>
          <cell r="U15">
            <v>600000</v>
          </cell>
          <cell r="V15">
            <v>1.0773416666666666</v>
          </cell>
          <cell r="W15">
            <v>598315</v>
          </cell>
          <cell r="X15">
            <v>550000</v>
          </cell>
          <cell r="Y15">
            <v>1.0878454545454546</v>
          </cell>
          <cell r="Z15">
            <v>176050</v>
          </cell>
          <cell r="AA15">
            <v>650000</v>
          </cell>
          <cell r="AB15">
            <v>0.27084615384615385</v>
          </cell>
          <cell r="AC15">
            <v>410139</v>
          </cell>
          <cell r="AD15">
            <v>650000</v>
          </cell>
          <cell r="AE15">
            <v>0.63098307692307687</v>
          </cell>
          <cell r="AF15">
            <v>367930</v>
          </cell>
          <cell r="AG15">
            <v>550000</v>
          </cell>
          <cell r="AH15">
            <v>0.66896363636363632</v>
          </cell>
          <cell r="AI15">
            <v>344540</v>
          </cell>
          <cell r="AJ15">
            <v>550000</v>
          </cell>
          <cell r="AK15">
            <v>0.62643636363636368</v>
          </cell>
          <cell r="AL15">
            <v>506885</v>
          </cell>
          <cell r="AM15">
            <v>500000</v>
          </cell>
          <cell r="AN15">
            <v>1.0137700000000001</v>
          </cell>
          <cell r="AO15">
            <v>5300734</v>
          </cell>
          <cell r="AP15">
            <v>7050000</v>
          </cell>
          <cell r="AQ15">
            <v>0.7518771631205674</v>
          </cell>
        </row>
        <row r="16">
          <cell r="B16" t="str">
            <v>CSI MANGALDAN</v>
          </cell>
          <cell r="C16" t="str">
            <v>COLLADO, ARNOLD JR.</v>
          </cell>
          <cell r="D16">
            <v>44999</v>
          </cell>
          <cell r="G16" t="e">
            <v>#DIV/0!</v>
          </cell>
          <cell r="J16" t="e">
            <v>#DIV/0!</v>
          </cell>
          <cell r="K16">
            <v>120975</v>
          </cell>
          <cell r="L16">
            <v>180645</v>
          </cell>
          <cell r="M16">
            <v>0.66968363364610151</v>
          </cell>
          <cell r="N16">
            <v>271435</v>
          </cell>
          <cell r="O16">
            <v>500000</v>
          </cell>
          <cell r="P16">
            <v>0.54286999999999996</v>
          </cell>
          <cell r="Q16">
            <v>516400</v>
          </cell>
          <cell r="R16">
            <v>550000</v>
          </cell>
          <cell r="S16">
            <v>0.93890909090909092</v>
          </cell>
          <cell r="T16">
            <v>60990</v>
          </cell>
          <cell r="U16">
            <v>550000</v>
          </cell>
          <cell r="V16">
            <v>0.1108909090909091</v>
          </cell>
          <cell r="W16">
            <v>99485</v>
          </cell>
          <cell r="X16">
            <v>550000</v>
          </cell>
          <cell r="Y16">
            <v>0.18088181818181817</v>
          </cell>
          <cell r="Z16">
            <v>121430</v>
          </cell>
          <cell r="AA16">
            <v>500000</v>
          </cell>
          <cell r="AB16">
            <v>0.24285999999999999</v>
          </cell>
          <cell r="AC16">
            <v>180565</v>
          </cell>
          <cell r="AD16">
            <v>500000</v>
          </cell>
          <cell r="AE16">
            <v>0.36113000000000001</v>
          </cell>
          <cell r="AF16">
            <v>332640</v>
          </cell>
          <cell r="AG16">
            <v>500000</v>
          </cell>
          <cell r="AH16">
            <v>0.66527999999999998</v>
          </cell>
          <cell r="AI16">
            <v>184365</v>
          </cell>
          <cell r="AJ16">
            <v>500000</v>
          </cell>
          <cell r="AK16">
            <v>0.36873</v>
          </cell>
          <cell r="AL16">
            <v>261480</v>
          </cell>
          <cell r="AM16">
            <v>500000</v>
          </cell>
          <cell r="AN16">
            <v>0.52295999999999998</v>
          </cell>
          <cell r="AO16">
            <v>2149765</v>
          </cell>
          <cell r="AP16">
            <v>4830645</v>
          </cell>
          <cell r="AQ16">
            <v>0.44502649232141878</v>
          </cell>
        </row>
        <row r="17">
          <cell r="B17" t="str">
            <v>CSI MARKET SQUARE</v>
          </cell>
          <cell r="C17" t="str">
            <v>VINLUAN ARTIDES</v>
          </cell>
          <cell r="D17">
            <v>38681</v>
          </cell>
          <cell r="E17">
            <v>936910</v>
          </cell>
          <cell r="F17">
            <v>550000</v>
          </cell>
          <cell r="G17">
            <v>1.7034727272727272</v>
          </cell>
          <cell r="H17">
            <v>1018915</v>
          </cell>
          <cell r="I17">
            <v>750000</v>
          </cell>
          <cell r="J17">
            <v>1.3585533333333333</v>
          </cell>
          <cell r="K17">
            <v>493475</v>
          </cell>
          <cell r="L17">
            <v>750000</v>
          </cell>
          <cell r="M17">
            <v>0.6579666666666667</v>
          </cell>
          <cell r="N17">
            <v>548130</v>
          </cell>
          <cell r="O17">
            <v>850000</v>
          </cell>
          <cell r="P17">
            <v>0.64485882352941182</v>
          </cell>
          <cell r="Q17">
            <v>1162795</v>
          </cell>
          <cell r="R17">
            <v>850000</v>
          </cell>
          <cell r="S17">
            <v>1.3679941176470589</v>
          </cell>
          <cell r="T17">
            <v>743915</v>
          </cell>
          <cell r="U17">
            <v>800000</v>
          </cell>
          <cell r="V17">
            <v>0.92989374999999996</v>
          </cell>
          <cell r="W17">
            <v>777955</v>
          </cell>
          <cell r="X17">
            <v>800000</v>
          </cell>
          <cell r="Y17">
            <v>0.97244375000000005</v>
          </cell>
          <cell r="Z17">
            <v>851880</v>
          </cell>
          <cell r="AA17">
            <v>700000</v>
          </cell>
          <cell r="AB17">
            <v>1.2169714285714286</v>
          </cell>
          <cell r="AC17">
            <v>469335</v>
          </cell>
          <cell r="AD17">
            <v>700000</v>
          </cell>
          <cell r="AE17">
            <v>0.67047857142857148</v>
          </cell>
          <cell r="AF17">
            <v>588700</v>
          </cell>
          <cell r="AG17">
            <v>700000</v>
          </cell>
          <cell r="AH17">
            <v>0.84099999999999997</v>
          </cell>
          <cell r="AI17">
            <v>524730</v>
          </cell>
          <cell r="AJ17">
            <v>700000</v>
          </cell>
          <cell r="AK17">
            <v>0.74961428571428568</v>
          </cell>
          <cell r="AL17">
            <v>462115</v>
          </cell>
          <cell r="AM17">
            <v>600000</v>
          </cell>
          <cell r="AN17">
            <v>0.77019166666666672</v>
          </cell>
          <cell r="AO17">
            <v>8578855</v>
          </cell>
          <cell r="AP17">
            <v>8750000</v>
          </cell>
          <cell r="AQ17">
            <v>0.98044057142857144</v>
          </cell>
        </row>
        <row r="18">
          <cell r="B18" t="str">
            <v>CSI POZORRUBIO</v>
          </cell>
          <cell r="C18" t="str">
            <v>ORIA, EFREN</v>
          </cell>
          <cell r="D18">
            <v>45148</v>
          </cell>
          <cell r="G18" t="e">
            <v>#DIV/0!</v>
          </cell>
          <cell r="J18" t="e">
            <v>#DIV/0!</v>
          </cell>
          <cell r="M18" t="e">
            <v>#DIV/0!</v>
          </cell>
          <cell r="P18" t="e">
            <v>#DIV/0!</v>
          </cell>
          <cell r="S18" t="e">
            <v>#DIV/0!</v>
          </cell>
          <cell r="V18" t="e">
            <v>#DIV/0!</v>
          </cell>
          <cell r="Y18" t="e">
            <v>#DIV/0!</v>
          </cell>
          <cell r="Z18">
            <v>53095</v>
          </cell>
          <cell r="AA18">
            <v>283870</v>
          </cell>
          <cell r="AB18">
            <v>0.18703984218128017</v>
          </cell>
          <cell r="AC18">
            <v>0</v>
          </cell>
          <cell r="AD18">
            <v>500000</v>
          </cell>
          <cell r="AE18">
            <v>0</v>
          </cell>
          <cell r="AF18">
            <v>91880</v>
          </cell>
          <cell r="AG18">
            <v>500000</v>
          </cell>
          <cell r="AH18">
            <v>0.18376000000000001</v>
          </cell>
          <cell r="AI18">
            <v>258160</v>
          </cell>
          <cell r="AJ18">
            <v>500000</v>
          </cell>
          <cell r="AK18">
            <v>0.51632</v>
          </cell>
          <cell r="AL18">
            <v>122970</v>
          </cell>
          <cell r="AM18">
            <v>500000</v>
          </cell>
          <cell r="AN18">
            <v>0.24593999999999999</v>
          </cell>
          <cell r="AO18">
            <v>526105</v>
          </cell>
          <cell r="AP18">
            <v>2283870</v>
          </cell>
          <cell r="AQ18">
            <v>0.23035680664836439</v>
          </cell>
        </row>
        <row r="19">
          <cell r="B19" t="str">
            <v>CSI SAN CARLOS</v>
          </cell>
          <cell r="C19" t="str">
            <v>CERDAN, ECOT</v>
          </cell>
          <cell r="D19">
            <v>41704</v>
          </cell>
          <cell r="E19">
            <v>1440770</v>
          </cell>
          <cell r="F19">
            <v>1050000</v>
          </cell>
          <cell r="G19">
            <v>1.3721619047619047</v>
          </cell>
          <cell r="H19">
            <v>1375410</v>
          </cell>
          <cell r="I19">
            <v>1000000</v>
          </cell>
          <cell r="J19">
            <v>1.37541</v>
          </cell>
          <cell r="K19">
            <v>1579150</v>
          </cell>
          <cell r="L19">
            <v>1150000</v>
          </cell>
          <cell r="M19">
            <v>1.3731739130434784</v>
          </cell>
          <cell r="N19">
            <v>1953730</v>
          </cell>
          <cell r="O19">
            <v>1300000</v>
          </cell>
          <cell r="P19">
            <v>1.5028692307692308</v>
          </cell>
          <cell r="Q19">
            <v>1977755</v>
          </cell>
          <cell r="R19">
            <v>1800000</v>
          </cell>
          <cell r="S19">
            <v>1.0987527777777777</v>
          </cell>
          <cell r="T19">
            <v>1722060</v>
          </cell>
          <cell r="U19">
            <v>1500000</v>
          </cell>
          <cell r="V19">
            <v>1.1480399999999999</v>
          </cell>
          <cell r="W19">
            <v>1448900</v>
          </cell>
          <cell r="X19">
            <v>1100000</v>
          </cell>
          <cell r="Y19">
            <v>1.3171818181818182</v>
          </cell>
          <cell r="Z19">
            <v>1649855</v>
          </cell>
          <cell r="AA19">
            <v>1100000</v>
          </cell>
          <cell r="AB19">
            <v>1.4998681818181818</v>
          </cell>
          <cell r="AC19">
            <v>1462695</v>
          </cell>
          <cell r="AD19">
            <v>1200000</v>
          </cell>
          <cell r="AE19">
            <v>1.2189125000000001</v>
          </cell>
          <cell r="AF19">
            <v>1346990</v>
          </cell>
          <cell r="AG19">
            <v>1200000</v>
          </cell>
          <cell r="AH19">
            <v>1.1224916666666667</v>
          </cell>
          <cell r="AI19">
            <v>1642685</v>
          </cell>
          <cell r="AJ19">
            <v>1200000</v>
          </cell>
          <cell r="AK19">
            <v>1.3689041666666666</v>
          </cell>
          <cell r="AL19">
            <v>1439105</v>
          </cell>
          <cell r="AM19">
            <v>1100000</v>
          </cell>
          <cell r="AN19">
            <v>1.3082772727272727</v>
          </cell>
          <cell r="AO19">
            <v>19039105</v>
          </cell>
          <cell r="AP19">
            <v>14700000</v>
          </cell>
          <cell r="AQ19">
            <v>1.2951772108843538</v>
          </cell>
        </row>
        <row r="20">
          <cell r="B20" t="str">
            <v>CSI TAYUG</v>
          </cell>
          <cell r="C20" t="str">
            <v>MADRIAGA, JEFFREY</v>
          </cell>
          <cell r="D20">
            <v>44511</v>
          </cell>
          <cell r="E20">
            <v>139605</v>
          </cell>
          <cell r="F20">
            <v>450000</v>
          </cell>
          <cell r="G20">
            <v>0.31023333333333336</v>
          </cell>
          <cell r="H20">
            <v>227460</v>
          </cell>
          <cell r="I20">
            <v>450000</v>
          </cell>
          <cell r="J20">
            <v>0.50546666666666662</v>
          </cell>
          <cell r="K20">
            <v>321048</v>
          </cell>
          <cell r="L20">
            <v>550000</v>
          </cell>
          <cell r="M20">
            <v>0.58372363636363633</v>
          </cell>
          <cell r="N20">
            <v>534020</v>
          </cell>
          <cell r="O20">
            <v>500000</v>
          </cell>
          <cell r="P20">
            <v>1.0680400000000001</v>
          </cell>
          <cell r="Q20">
            <v>434460</v>
          </cell>
          <cell r="R20">
            <v>600000</v>
          </cell>
          <cell r="S20">
            <v>0.72409999999999997</v>
          </cell>
          <cell r="T20">
            <v>178075</v>
          </cell>
          <cell r="U20">
            <v>550000</v>
          </cell>
          <cell r="V20">
            <v>0.32377272727272727</v>
          </cell>
          <cell r="W20">
            <v>223955</v>
          </cell>
          <cell r="X20">
            <v>600000</v>
          </cell>
          <cell r="Y20">
            <v>0.37325833333333336</v>
          </cell>
          <cell r="Z20">
            <v>236245</v>
          </cell>
          <cell r="AA20">
            <v>500000</v>
          </cell>
          <cell r="AB20">
            <v>0.47249000000000002</v>
          </cell>
          <cell r="AC20">
            <v>209450</v>
          </cell>
          <cell r="AD20">
            <v>600000</v>
          </cell>
          <cell r="AE20">
            <v>0.34908333333333336</v>
          </cell>
          <cell r="AF20">
            <v>246460</v>
          </cell>
          <cell r="AG20">
            <v>500000</v>
          </cell>
          <cell r="AH20">
            <v>0.49292000000000002</v>
          </cell>
          <cell r="AI20">
            <v>126175</v>
          </cell>
          <cell r="AJ20">
            <v>500000</v>
          </cell>
          <cell r="AK20">
            <v>0.25235000000000002</v>
          </cell>
          <cell r="AL20">
            <v>171060</v>
          </cell>
          <cell r="AM20">
            <v>500000</v>
          </cell>
          <cell r="AN20">
            <v>0.34211999999999998</v>
          </cell>
          <cell r="AO20">
            <v>3048013</v>
          </cell>
          <cell r="AP20">
            <v>6300000</v>
          </cell>
          <cell r="AQ20">
            <v>0.4838115873015873</v>
          </cell>
        </row>
        <row r="21">
          <cell r="B21" t="str">
            <v>CSI URDANETA</v>
          </cell>
          <cell r="C21" t="str">
            <v>SANTIAGO, REYNALDO</v>
          </cell>
          <cell r="D21">
            <v>43055</v>
          </cell>
          <cell r="E21">
            <v>175250</v>
          </cell>
          <cell r="F21">
            <v>450000</v>
          </cell>
          <cell r="G21">
            <v>0.38944444444444443</v>
          </cell>
          <cell r="H21">
            <v>284655</v>
          </cell>
          <cell r="I21">
            <v>450000</v>
          </cell>
          <cell r="J21">
            <v>0.63256666666666672</v>
          </cell>
          <cell r="K21">
            <v>164970</v>
          </cell>
          <cell r="L21">
            <v>550000</v>
          </cell>
          <cell r="M21">
            <v>0.29994545454545457</v>
          </cell>
          <cell r="N21">
            <v>322635</v>
          </cell>
          <cell r="O21">
            <v>500000</v>
          </cell>
          <cell r="P21">
            <v>0.64527000000000001</v>
          </cell>
          <cell r="Q21">
            <v>609365</v>
          </cell>
          <cell r="R21">
            <v>600000</v>
          </cell>
          <cell r="S21">
            <v>1.0156083333333332</v>
          </cell>
          <cell r="T21">
            <v>450145</v>
          </cell>
          <cell r="U21">
            <v>550000</v>
          </cell>
          <cell r="V21">
            <v>0.81844545454545459</v>
          </cell>
          <cell r="W21">
            <v>158390</v>
          </cell>
          <cell r="X21">
            <v>600000</v>
          </cell>
          <cell r="Y21">
            <v>0.26398333333333335</v>
          </cell>
          <cell r="Z21">
            <v>100975</v>
          </cell>
          <cell r="AA21">
            <v>500000</v>
          </cell>
          <cell r="AB21">
            <v>0.20194999999999999</v>
          </cell>
          <cell r="AC21">
            <v>104575</v>
          </cell>
          <cell r="AD21">
            <v>600000</v>
          </cell>
          <cell r="AE21">
            <v>0.17429166666666668</v>
          </cell>
          <cell r="AF21">
            <v>506310</v>
          </cell>
          <cell r="AG21">
            <v>500000</v>
          </cell>
          <cell r="AH21">
            <v>1.0126200000000001</v>
          </cell>
          <cell r="AI21">
            <v>104575</v>
          </cell>
          <cell r="AJ21">
            <v>500000</v>
          </cell>
          <cell r="AK21">
            <v>0.20915</v>
          </cell>
          <cell r="AL21">
            <v>172055</v>
          </cell>
          <cell r="AM21">
            <v>500000</v>
          </cell>
          <cell r="AN21">
            <v>0.34411000000000003</v>
          </cell>
          <cell r="AO21">
            <v>3153900</v>
          </cell>
          <cell r="AP21">
            <v>6300000</v>
          </cell>
          <cell r="AQ21">
            <v>0.50061904761904763</v>
          </cell>
        </row>
        <row r="22">
          <cell r="B22" t="str">
            <v>CSI ZAMBALES</v>
          </cell>
          <cell r="C22" t="str">
            <v>RABACA, VANNICK</v>
          </cell>
          <cell r="D22">
            <v>44597</v>
          </cell>
          <cell r="E22">
            <v>828775</v>
          </cell>
          <cell r="F22">
            <v>1500000</v>
          </cell>
          <cell r="G22">
            <v>0.55251666666666666</v>
          </cell>
          <cell r="H22">
            <v>2416620</v>
          </cell>
          <cell r="I22">
            <v>750000</v>
          </cell>
          <cell r="J22">
            <v>3.2221600000000001</v>
          </cell>
          <cell r="K22">
            <v>1687855</v>
          </cell>
          <cell r="L22">
            <v>1750000</v>
          </cell>
          <cell r="M22">
            <v>0.96448857142857147</v>
          </cell>
          <cell r="N22">
            <v>2230605</v>
          </cell>
          <cell r="O22">
            <v>2950000</v>
          </cell>
          <cell r="P22">
            <v>0.75613728813559322</v>
          </cell>
          <cell r="Q22">
            <v>3068520</v>
          </cell>
          <cell r="R22">
            <v>2950000</v>
          </cell>
          <cell r="S22">
            <v>1.0401762711864406</v>
          </cell>
          <cell r="T22">
            <v>2124540</v>
          </cell>
          <cell r="U22">
            <v>2300000</v>
          </cell>
          <cell r="V22">
            <v>0.92371304347826089</v>
          </cell>
          <cell r="W22">
            <v>1482060</v>
          </cell>
          <cell r="X22">
            <v>2100000</v>
          </cell>
          <cell r="Y22">
            <v>0.70574285714285712</v>
          </cell>
          <cell r="Z22">
            <v>990430</v>
          </cell>
          <cell r="AA22">
            <v>1800000</v>
          </cell>
          <cell r="AB22">
            <v>0.55023888888888894</v>
          </cell>
          <cell r="AC22">
            <v>1591620</v>
          </cell>
          <cell r="AD22">
            <v>1800000</v>
          </cell>
          <cell r="AE22">
            <v>0.88423333333333332</v>
          </cell>
          <cell r="AF22">
            <v>1209475</v>
          </cell>
          <cell r="AG22">
            <v>1600000</v>
          </cell>
          <cell r="AH22">
            <v>0.75592187499999997</v>
          </cell>
          <cell r="AI22">
            <v>2355850</v>
          </cell>
          <cell r="AJ22">
            <v>1500000</v>
          </cell>
          <cell r="AK22">
            <v>1.5705666666666667</v>
          </cell>
          <cell r="AL22">
            <v>1757420</v>
          </cell>
          <cell r="AM22">
            <v>1600000</v>
          </cell>
          <cell r="AN22">
            <v>1.0983875000000001</v>
          </cell>
          <cell r="AO22">
            <v>21743770</v>
          </cell>
          <cell r="AP22">
            <v>22600000</v>
          </cell>
          <cell r="AQ22">
            <v>0.96211371681415925</v>
          </cell>
        </row>
        <row r="23">
          <cell r="B23" t="str">
            <v>NEW TARLAC HIWAY</v>
          </cell>
          <cell r="C23" t="str">
            <v>QUIBALLO, MARK DENLY</v>
          </cell>
          <cell r="D23">
            <v>45062</v>
          </cell>
          <cell r="G23" t="e">
            <v>#DIV/0!</v>
          </cell>
          <cell r="J23" t="e">
            <v>#DIV/0!</v>
          </cell>
          <cell r="M23" t="e">
            <v>#DIV/0!</v>
          </cell>
          <cell r="P23" t="e">
            <v>#DIV/0!</v>
          </cell>
          <cell r="Q23">
            <v>251535</v>
          </cell>
          <cell r="R23">
            <v>206451</v>
          </cell>
          <cell r="S23">
            <v>1.2183762733045613</v>
          </cell>
          <cell r="V23" t="e">
            <v>#DIV/0!</v>
          </cell>
          <cell r="Y23" t="e">
            <v>#DIV/0!</v>
          </cell>
          <cell r="AB23" t="e">
            <v>#DIV/0!</v>
          </cell>
          <cell r="AE23" t="e">
            <v>#DIV/0!</v>
          </cell>
          <cell r="AH23" t="e">
            <v>#DIV/0!</v>
          </cell>
          <cell r="AK23" t="e">
            <v>#DIV/0!</v>
          </cell>
          <cell r="AN23" t="e">
            <v>#DIV/0!</v>
          </cell>
          <cell r="AO23">
            <v>251535</v>
          </cell>
          <cell r="AP23">
            <v>206451</v>
          </cell>
          <cell r="AQ23">
            <v>1.2183762733045613</v>
          </cell>
        </row>
        <row r="24">
          <cell r="C24" t="str">
            <v>GAÑOLA, JOMAR</v>
          </cell>
          <cell r="D24">
            <v>45082</v>
          </cell>
          <cell r="G24" t="e">
            <v>#DIV/0!</v>
          </cell>
          <cell r="J24" t="e">
            <v>#DIV/0!</v>
          </cell>
          <cell r="M24" t="e">
            <v>#DIV/0!</v>
          </cell>
          <cell r="P24" t="e">
            <v>#DIV/0!</v>
          </cell>
          <cell r="S24" t="e">
            <v>#DIV/0!</v>
          </cell>
          <cell r="U24">
            <v>346666</v>
          </cell>
          <cell r="V24">
            <v>0</v>
          </cell>
          <cell r="Y24" t="e">
            <v>#DIV/0!</v>
          </cell>
          <cell r="AB24" t="e">
            <v>#DIV/0!</v>
          </cell>
          <cell r="AE24" t="e">
            <v>#DIV/0!</v>
          </cell>
          <cell r="AH24" t="e">
            <v>#DIV/0!</v>
          </cell>
          <cell r="AK24" t="e">
            <v>#DIV/0!</v>
          </cell>
          <cell r="AN24" t="e">
            <v>#DIV/0!</v>
          </cell>
          <cell r="AO24">
            <v>0</v>
          </cell>
          <cell r="AP24">
            <v>346666</v>
          </cell>
          <cell r="AQ24">
            <v>0</v>
          </cell>
        </row>
        <row r="25">
          <cell r="C25" t="str">
            <v>BAUTISTA, ARCHIE</v>
          </cell>
          <cell r="D25">
            <v>45124</v>
          </cell>
          <cell r="G25" t="e">
            <v>#DIV/0!</v>
          </cell>
          <cell r="J25" t="e">
            <v>#DIV/0!</v>
          </cell>
          <cell r="M25" t="e">
            <v>#DIV/0!</v>
          </cell>
          <cell r="P25" t="e">
            <v>#DIV/0!</v>
          </cell>
          <cell r="S25" t="e">
            <v>#DIV/0!</v>
          </cell>
          <cell r="V25" t="e">
            <v>#DIV/0!</v>
          </cell>
          <cell r="W25">
            <v>146570</v>
          </cell>
          <cell r="X25">
            <v>193548</v>
          </cell>
          <cell r="Y25">
            <v>0.75727984789302916</v>
          </cell>
          <cell r="Z25">
            <v>324345</v>
          </cell>
          <cell r="AA25">
            <v>500000</v>
          </cell>
          <cell r="AB25">
            <v>0.64868999999999999</v>
          </cell>
          <cell r="AC25">
            <v>290040</v>
          </cell>
          <cell r="AD25">
            <v>500000</v>
          </cell>
          <cell r="AE25">
            <v>0.58008000000000004</v>
          </cell>
          <cell r="AF25">
            <v>167420</v>
          </cell>
          <cell r="AG25">
            <v>500000</v>
          </cell>
          <cell r="AH25">
            <v>0.33484000000000003</v>
          </cell>
          <cell r="AI25">
            <v>273555</v>
          </cell>
          <cell r="AJ25">
            <v>500000</v>
          </cell>
          <cell r="AK25">
            <v>0.54710999999999999</v>
          </cell>
          <cell r="AL25">
            <v>127970</v>
          </cell>
          <cell r="AM25">
            <v>500000</v>
          </cell>
          <cell r="AN25">
            <v>0.25594</v>
          </cell>
          <cell r="AO25">
            <v>1329900</v>
          </cell>
          <cell r="AP25">
            <v>2693548</v>
          </cell>
          <cell r="AQ25">
            <v>0.49373540029730306</v>
          </cell>
        </row>
        <row r="26">
          <cell r="B26" t="str">
            <v>NEW TARLAC MAIN</v>
          </cell>
          <cell r="C26" t="str">
            <v>JUNIO, JHON VER</v>
          </cell>
          <cell r="D26">
            <v>43601</v>
          </cell>
          <cell r="E26">
            <v>1584640</v>
          </cell>
          <cell r="F26">
            <v>1100000</v>
          </cell>
          <cell r="G26">
            <v>1.4405818181818182</v>
          </cell>
          <cell r="H26">
            <v>2155360</v>
          </cell>
          <cell r="I26">
            <v>800000</v>
          </cell>
          <cell r="J26">
            <v>2.6941999999999999</v>
          </cell>
          <cell r="K26">
            <v>1569340</v>
          </cell>
          <cell r="L26">
            <v>1350000</v>
          </cell>
          <cell r="M26">
            <v>1.162474074074074</v>
          </cell>
          <cell r="N26">
            <v>1322935</v>
          </cell>
          <cell r="O26">
            <v>1350000</v>
          </cell>
          <cell r="P26">
            <v>0.97995185185185185</v>
          </cell>
          <cell r="Q26">
            <v>1386580</v>
          </cell>
          <cell r="R26">
            <v>1350000</v>
          </cell>
          <cell r="S26">
            <v>1.0270962962962964</v>
          </cell>
          <cell r="T26">
            <v>1663830</v>
          </cell>
          <cell r="U26">
            <v>1600000</v>
          </cell>
          <cell r="V26">
            <v>1.0398937500000001</v>
          </cell>
          <cell r="W26">
            <v>1376430</v>
          </cell>
          <cell r="X26">
            <v>1200000</v>
          </cell>
          <cell r="Y26">
            <v>1.147025</v>
          </cell>
          <cell r="Z26">
            <v>818300</v>
          </cell>
          <cell r="AA26">
            <v>1500000</v>
          </cell>
          <cell r="AB26">
            <v>0.54553333333333331</v>
          </cell>
          <cell r="AC26">
            <v>883435</v>
          </cell>
          <cell r="AD26">
            <v>1250000</v>
          </cell>
          <cell r="AE26">
            <v>0.70674800000000004</v>
          </cell>
          <cell r="AF26">
            <v>370440</v>
          </cell>
          <cell r="AG26">
            <v>1250000</v>
          </cell>
          <cell r="AH26">
            <v>0.296352</v>
          </cell>
          <cell r="AI26">
            <v>1066285</v>
          </cell>
          <cell r="AJ26">
            <v>1150000</v>
          </cell>
          <cell r="AK26">
            <v>0.92720434782608696</v>
          </cell>
          <cell r="AL26">
            <v>432320</v>
          </cell>
          <cell r="AM26">
            <v>900000</v>
          </cell>
          <cell r="AN26">
            <v>0.48035555555555554</v>
          </cell>
          <cell r="AO26">
            <v>14629895</v>
          </cell>
          <cell r="AP26">
            <v>14800000</v>
          </cell>
          <cell r="AQ26">
            <v>0.98850641891891888</v>
          </cell>
        </row>
      </sheetData>
      <sheetData sheetId="2">
        <row r="9">
          <cell r="B9" t="str">
            <v>CAGAYAN APP ALICIA</v>
          </cell>
        </row>
      </sheetData>
      <sheetData sheetId="3">
        <row r="9">
          <cell r="B9" t="str">
            <v>1ST MEGA SAVER ANGELES</v>
          </cell>
          <cell r="C9" t="str">
            <v>IGNACIO, JOMEL</v>
          </cell>
          <cell r="D9">
            <v>43717</v>
          </cell>
          <cell r="E9">
            <v>248970</v>
          </cell>
          <cell r="F9">
            <v>800000</v>
          </cell>
          <cell r="G9">
            <v>0.3112125</v>
          </cell>
          <cell r="H9">
            <v>137000</v>
          </cell>
          <cell r="I9">
            <v>600000</v>
          </cell>
          <cell r="J9">
            <v>0.22833333333333333</v>
          </cell>
          <cell r="K9">
            <v>41290</v>
          </cell>
          <cell r="L9">
            <v>1000000</v>
          </cell>
          <cell r="M9">
            <v>4.129E-2</v>
          </cell>
          <cell r="N9">
            <v>1190835</v>
          </cell>
          <cell r="O9">
            <v>900000</v>
          </cell>
          <cell r="P9">
            <v>1.32315</v>
          </cell>
          <cell r="Q9">
            <v>964370</v>
          </cell>
          <cell r="R9">
            <v>900000</v>
          </cell>
          <cell r="S9">
            <v>1.0715222222222223</v>
          </cell>
          <cell r="T9">
            <v>742485</v>
          </cell>
          <cell r="U9">
            <v>650000</v>
          </cell>
          <cell r="V9">
            <v>1.1422846153846153</v>
          </cell>
          <cell r="W9">
            <v>671030</v>
          </cell>
          <cell r="X9">
            <v>650000</v>
          </cell>
          <cell r="Y9">
            <v>1.0323538461538462</v>
          </cell>
          <cell r="Z9">
            <v>666340</v>
          </cell>
          <cell r="AA9">
            <v>600000</v>
          </cell>
          <cell r="AB9">
            <v>1.1105666666666667</v>
          </cell>
          <cell r="AC9">
            <v>525480</v>
          </cell>
          <cell r="AD9">
            <v>600000</v>
          </cell>
          <cell r="AE9">
            <v>0.87580000000000002</v>
          </cell>
          <cell r="AF9">
            <v>285750</v>
          </cell>
          <cell r="AG9">
            <v>600000</v>
          </cell>
          <cell r="AH9">
            <v>0.47625000000000001</v>
          </cell>
          <cell r="AI9">
            <v>612210</v>
          </cell>
          <cell r="AJ9">
            <v>600000</v>
          </cell>
          <cell r="AK9">
            <v>1.0203500000000001</v>
          </cell>
          <cell r="AL9">
            <v>517220</v>
          </cell>
          <cell r="AM9">
            <v>600000</v>
          </cell>
          <cell r="AN9">
            <v>0.86203333333333332</v>
          </cell>
          <cell r="AO9">
            <v>6602980</v>
          </cell>
          <cell r="AP9">
            <v>8500000</v>
          </cell>
          <cell r="AQ9">
            <v>0.77682117647058824</v>
          </cell>
        </row>
        <row r="10">
          <cell r="B10" t="str">
            <v>1ST MEGA SAVER BALIUAG</v>
          </cell>
          <cell r="C10" t="str">
            <v>GONZALES, ISMAEL</v>
          </cell>
          <cell r="D10">
            <v>44242</v>
          </cell>
          <cell r="E10">
            <v>105780</v>
          </cell>
          <cell r="F10">
            <v>500000</v>
          </cell>
          <cell r="G10">
            <v>0.21156</v>
          </cell>
          <cell r="H10">
            <v>974075</v>
          </cell>
          <cell r="I10">
            <v>500000</v>
          </cell>
          <cell r="J10">
            <v>1.94815</v>
          </cell>
          <cell r="K10">
            <v>179355</v>
          </cell>
          <cell r="L10">
            <v>550000</v>
          </cell>
          <cell r="M10">
            <v>0.3261</v>
          </cell>
          <cell r="N10">
            <v>537625</v>
          </cell>
          <cell r="O10">
            <v>750000</v>
          </cell>
          <cell r="P10">
            <v>0.71683333333333332</v>
          </cell>
          <cell r="Q10">
            <v>323655</v>
          </cell>
          <cell r="R10">
            <v>750000</v>
          </cell>
          <cell r="S10">
            <v>0.43153999999999998</v>
          </cell>
          <cell r="T10">
            <v>80485</v>
          </cell>
          <cell r="U10">
            <v>650000</v>
          </cell>
          <cell r="V10">
            <v>0.12382307692307692</v>
          </cell>
          <cell r="W10">
            <v>32295</v>
          </cell>
          <cell r="X10">
            <v>550000</v>
          </cell>
          <cell r="Y10">
            <v>5.8718181818181815E-2</v>
          </cell>
          <cell r="Z10">
            <v>299665</v>
          </cell>
          <cell r="AA10">
            <v>500000</v>
          </cell>
          <cell r="AB10">
            <v>0.59933000000000003</v>
          </cell>
          <cell r="AC10">
            <v>28195</v>
          </cell>
          <cell r="AD10">
            <v>500000</v>
          </cell>
          <cell r="AE10">
            <v>5.6390000000000003E-2</v>
          </cell>
          <cell r="AF10">
            <v>325265</v>
          </cell>
          <cell r="AG10">
            <v>500000</v>
          </cell>
          <cell r="AH10">
            <v>0.65053000000000005</v>
          </cell>
          <cell r="AI10">
            <v>36995</v>
          </cell>
          <cell r="AJ10">
            <v>500000</v>
          </cell>
          <cell r="AK10">
            <v>7.399E-2</v>
          </cell>
          <cell r="AL10">
            <v>104490</v>
          </cell>
          <cell r="AM10">
            <v>550000</v>
          </cell>
          <cell r="AN10">
            <v>0.18998181818181817</v>
          </cell>
          <cell r="AO10">
            <v>3027880</v>
          </cell>
          <cell r="AP10">
            <v>6800000</v>
          </cell>
          <cell r="AQ10">
            <v>0.44527647058823527</v>
          </cell>
        </row>
        <row r="11">
          <cell r="B11" t="str">
            <v>1ST MEGA SAVER BATAAN</v>
          </cell>
          <cell r="C11" t="str">
            <v>BASCO, JOHN DAVID</v>
          </cell>
          <cell r="D11">
            <v>44680</v>
          </cell>
          <cell r="E11">
            <v>871600</v>
          </cell>
          <cell r="F11">
            <v>800000</v>
          </cell>
          <cell r="G11">
            <v>1.0894999999999999</v>
          </cell>
          <cell r="H11">
            <v>872600</v>
          </cell>
          <cell r="I11">
            <v>750000</v>
          </cell>
          <cell r="J11">
            <v>1.1634666666666666</v>
          </cell>
          <cell r="K11">
            <v>559015</v>
          </cell>
          <cell r="L11">
            <v>550000</v>
          </cell>
          <cell r="M11">
            <v>1.0163909090909091</v>
          </cell>
          <cell r="N11">
            <v>977425</v>
          </cell>
          <cell r="O11">
            <v>550000</v>
          </cell>
          <cell r="P11">
            <v>1.7771363636363637</v>
          </cell>
          <cell r="Q11">
            <v>1538020</v>
          </cell>
          <cell r="R11">
            <v>750000</v>
          </cell>
          <cell r="S11">
            <v>2.0506933333333333</v>
          </cell>
          <cell r="T11">
            <v>1058785</v>
          </cell>
          <cell r="U11">
            <v>850000</v>
          </cell>
          <cell r="V11">
            <v>1.245629411764706</v>
          </cell>
          <cell r="W11">
            <v>1253200</v>
          </cell>
          <cell r="X11">
            <v>800000</v>
          </cell>
          <cell r="Y11">
            <v>1.5665</v>
          </cell>
          <cell r="Z11">
            <v>2060085</v>
          </cell>
          <cell r="AA11">
            <v>800000</v>
          </cell>
          <cell r="AB11">
            <v>2.5751062500000002</v>
          </cell>
          <cell r="AC11">
            <v>1076690</v>
          </cell>
          <cell r="AD11">
            <v>700000</v>
          </cell>
          <cell r="AE11">
            <v>1.5381285714285715</v>
          </cell>
          <cell r="AF11">
            <v>312505</v>
          </cell>
          <cell r="AG11">
            <v>800000</v>
          </cell>
          <cell r="AH11">
            <v>0.39063124999999999</v>
          </cell>
          <cell r="AI11">
            <v>1052690</v>
          </cell>
          <cell r="AJ11">
            <v>800000</v>
          </cell>
          <cell r="AK11">
            <v>1.3158624999999999</v>
          </cell>
          <cell r="AL11">
            <v>1677945</v>
          </cell>
          <cell r="AM11">
            <v>800000</v>
          </cell>
          <cell r="AN11">
            <v>2.0974312500000001</v>
          </cell>
          <cell r="AO11">
            <v>13310560</v>
          </cell>
          <cell r="AP11">
            <v>8950000</v>
          </cell>
          <cell r="AQ11">
            <v>1.4872134078212291</v>
          </cell>
        </row>
        <row r="12">
          <cell r="B12" t="str">
            <v>1ST MEGA SAVER BAYAMBANG</v>
          </cell>
          <cell r="C12" t="str">
            <v>PALISOC, JONARD</v>
          </cell>
          <cell r="D12">
            <v>44776</v>
          </cell>
          <cell r="E12">
            <v>0</v>
          </cell>
          <cell r="F12">
            <v>500000</v>
          </cell>
          <cell r="G12">
            <v>0</v>
          </cell>
          <cell r="J12" t="e">
            <v>#DIV/0!</v>
          </cell>
          <cell r="M12" t="e">
            <v>#DIV/0!</v>
          </cell>
          <cell r="P12" t="e">
            <v>#DIV/0!</v>
          </cell>
          <cell r="S12" t="e">
            <v>#DIV/0!</v>
          </cell>
          <cell r="V12" t="e">
            <v>#DIV/0!</v>
          </cell>
          <cell r="Y12" t="e">
            <v>#DIV/0!</v>
          </cell>
          <cell r="AB12" t="e">
            <v>#DIV/0!</v>
          </cell>
          <cell r="AE12" t="e">
            <v>#DIV/0!</v>
          </cell>
          <cell r="AH12" t="e">
            <v>#DIV/0!</v>
          </cell>
          <cell r="AK12" t="e">
            <v>#DIV/0!</v>
          </cell>
          <cell r="AN12" t="e">
            <v>#DIV/0!</v>
          </cell>
          <cell r="AO12">
            <v>0</v>
          </cell>
          <cell r="AP12">
            <v>500000</v>
          </cell>
          <cell r="AQ12">
            <v>0</v>
          </cell>
        </row>
        <row r="13">
          <cell r="C13" t="str">
            <v>CAMORONGAN, KEVIN</v>
          </cell>
          <cell r="D13">
            <v>45133</v>
          </cell>
          <cell r="G13" t="e">
            <v>#DIV/0!</v>
          </cell>
          <cell r="J13" t="e">
            <v>#DIV/0!</v>
          </cell>
          <cell r="M13" t="e">
            <v>#DIV/0!</v>
          </cell>
          <cell r="P13" t="e">
            <v>#DIV/0!</v>
          </cell>
          <cell r="S13" t="e">
            <v>#DIV/0!</v>
          </cell>
          <cell r="V13" t="e">
            <v>#DIV/0!</v>
          </cell>
          <cell r="W13">
            <v>0</v>
          </cell>
          <cell r="X13">
            <v>77419</v>
          </cell>
          <cell r="Y13">
            <v>0</v>
          </cell>
          <cell r="AA13">
            <v>500000</v>
          </cell>
          <cell r="AB13">
            <v>0</v>
          </cell>
          <cell r="AD13">
            <v>500000</v>
          </cell>
          <cell r="AE13">
            <v>0</v>
          </cell>
          <cell r="AG13">
            <v>500000</v>
          </cell>
          <cell r="AH13">
            <v>0</v>
          </cell>
          <cell r="AJ13">
            <v>500000</v>
          </cell>
          <cell r="AK13">
            <v>0</v>
          </cell>
          <cell r="AM13">
            <v>419355</v>
          </cell>
          <cell r="AN13">
            <v>0</v>
          </cell>
          <cell r="AO13">
            <v>0</v>
          </cell>
          <cell r="AP13">
            <v>2496774</v>
          </cell>
          <cell r="AQ13">
            <v>0</v>
          </cell>
        </row>
        <row r="14">
          <cell r="B14" t="str">
            <v>1ST MEGA SAVER CABANATUAN</v>
          </cell>
          <cell r="C14" t="str">
            <v>SACDAL, DONNALYN</v>
          </cell>
          <cell r="D14">
            <v>44256</v>
          </cell>
          <cell r="E14">
            <v>759160</v>
          </cell>
          <cell r="F14">
            <v>750000</v>
          </cell>
          <cell r="G14">
            <v>1.0122133333333334</v>
          </cell>
          <cell r="H14">
            <v>786095</v>
          </cell>
          <cell r="I14">
            <v>800000</v>
          </cell>
          <cell r="J14">
            <v>0.98261874999999999</v>
          </cell>
          <cell r="K14">
            <v>901435</v>
          </cell>
          <cell r="L14">
            <v>900000</v>
          </cell>
          <cell r="M14">
            <v>1.0015944444444445</v>
          </cell>
          <cell r="N14">
            <v>1102855</v>
          </cell>
          <cell r="O14">
            <v>1050000</v>
          </cell>
          <cell r="P14">
            <v>1.0503380952380952</v>
          </cell>
          <cell r="Q14">
            <v>948725</v>
          </cell>
          <cell r="R14">
            <v>900000</v>
          </cell>
          <cell r="S14">
            <v>1.054138888888889</v>
          </cell>
          <cell r="T14">
            <v>1043170</v>
          </cell>
          <cell r="U14">
            <v>900000</v>
          </cell>
          <cell r="V14">
            <v>1.1590777777777779</v>
          </cell>
          <cell r="W14">
            <v>919690</v>
          </cell>
          <cell r="X14">
            <v>800000</v>
          </cell>
          <cell r="Y14">
            <v>1.1496124999999999</v>
          </cell>
          <cell r="Z14">
            <v>963175</v>
          </cell>
          <cell r="AA14">
            <v>700000</v>
          </cell>
          <cell r="AB14">
            <v>1.3759642857142858</v>
          </cell>
          <cell r="AC14">
            <v>1059680</v>
          </cell>
          <cell r="AD14">
            <v>800000</v>
          </cell>
          <cell r="AE14">
            <v>1.3246</v>
          </cell>
          <cell r="AF14">
            <v>1748685</v>
          </cell>
          <cell r="AG14">
            <v>800000</v>
          </cell>
          <cell r="AH14">
            <v>2.1858562500000001</v>
          </cell>
          <cell r="AI14">
            <v>859205</v>
          </cell>
          <cell r="AJ14">
            <v>800000</v>
          </cell>
          <cell r="AK14">
            <v>1.0740062500000001</v>
          </cell>
          <cell r="AN14" t="e">
            <v>#DIV/0!</v>
          </cell>
          <cell r="AO14">
            <v>11091875</v>
          </cell>
          <cell r="AP14">
            <v>9200000</v>
          </cell>
          <cell r="AQ14">
            <v>1.2056385869565218</v>
          </cell>
        </row>
        <row r="15">
          <cell r="C15" t="str">
            <v>SAPIANDANTE, SWEET SHEILA STAR</v>
          </cell>
          <cell r="D15">
            <v>45251</v>
          </cell>
          <cell r="G15" t="e">
            <v>#DIV/0!</v>
          </cell>
          <cell r="J15" t="e">
            <v>#DIV/0!</v>
          </cell>
          <cell r="M15" t="e">
            <v>#DIV/0!</v>
          </cell>
          <cell r="P15" t="e">
            <v>#DIV/0!</v>
          </cell>
          <cell r="S15" t="e">
            <v>#DIV/0!</v>
          </cell>
          <cell r="V15" t="e">
            <v>#DIV/0!</v>
          </cell>
          <cell r="Y15" t="e">
            <v>#DIV/0!</v>
          </cell>
          <cell r="AB15" t="e">
            <v>#DIV/0!</v>
          </cell>
          <cell r="AE15" t="e">
            <v>#DIV/0!</v>
          </cell>
          <cell r="AH15" t="e">
            <v>#DIV/0!</v>
          </cell>
          <cell r="AI15">
            <v>422310</v>
          </cell>
          <cell r="AJ15">
            <v>133333</v>
          </cell>
          <cell r="AK15">
            <v>3.167332918332296</v>
          </cell>
          <cell r="AL15">
            <v>807095</v>
          </cell>
          <cell r="AM15">
            <v>600000</v>
          </cell>
          <cell r="AN15">
            <v>1.3451583333333332</v>
          </cell>
          <cell r="AO15">
            <v>1229405</v>
          </cell>
          <cell r="AP15">
            <v>733333</v>
          </cell>
          <cell r="AQ15">
            <v>1.6764621256646026</v>
          </cell>
        </row>
        <row r="16">
          <cell r="B16" t="str">
            <v>1ST MEGA SAVER CAMILING</v>
          </cell>
          <cell r="C16" t="str">
            <v>ALEJO, MARK JEARON</v>
          </cell>
          <cell r="D16">
            <v>44867</v>
          </cell>
          <cell r="E16">
            <v>209770</v>
          </cell>
          <cell r="F16">
            <v>550000</v>
          </cell>
          <cell r="G16">
            <v>0.38140000000000002</v>
          </cell>
          <cell r="H16">
            <v>176775</v>
          </cell>
          <cell r="I16">
            <v>500000</v>
          </cell>
          <cell r="J16">
            <v>0.35354999999999998</v>
          </cell>
          <cell r="K16">
            <v>331945</v>
          </cell>
          <cell r="L16">
            <v>550000</v>
          </cell>
          <cell r="M16">
            <v>0.60353636363636365</v>
          </cell>
          <cell r="N16">
            <v>585215</v>
          </cell>
          <cell r="O16">
            <v>550000</v>
          </cell>
          <cell r="P16">
            <v>1.0640272727272728</v>
          </cell>
          <cell r="R16">
            <v>550000</v>
          </cell>
          <cell r="S16">
            <v>0</v>
          </cell>
          <cell r="V16" t="e">
            <v>#DIV/0!</v>
          </cell>
          <cell r="Y16" t="e">
            <v>#DIV/0!</v>
          </cell>
          <cell r="AB16" t="e">
            <v>#DIV/0!</v>
          </cell>
          <cell r="AE16" t="e">
            <v>#DIV/0!</v>
          </cell>
          <cell r="AH16" t="e">
            <v>#DIV/0!</v>
          </cell>
          <cell r="AK16" t="e">
            <v>#DIV/0!</v>
          </cell>
          <cell r="AN16" t="e">
            <v>#DIV/0!</v>
          </cell>
          <cell r="AO16">
            <v>1303705</v>
          </cell>
          <cell r="AP16">
            <v>2700000</v>
          </cell>
          <cell r="AQ16">
            <v>0.48285370370370373</v>
          </cell>
        </row>
        <row r="17">
          <cell r="C17" t="str">
            <v>AGDEPPA, ROWELL</v>
          </cell>
          <cell r="D17">
            <v>45187</v>
          </cell>
          <cell r="G17" t="e">
            <v>#DIV/0!</v>
          </cell>
          <cell r="J17" t="e">
            <v>#DIV/0!</v>
          </cell>
          <cell r="M17" t="e">
            <v>#DIV/0!</v>
          </cell>
          <cell r="P17" t="e">
            <v>#DIV/0!</v>
          </cell>
          <cell r="S17" t="e">
            <v>#DIV/0!</v>
          </cell>
          <cell r="V17" t="e">
            <v>#DIV/0!</v>
          </cell>
          <cell r="Y17" t="e">
            <v>#DIV/0!</v>
          </cell>
          <cell r="AB17" t="e">
            <v>#DIV/0!</v>
          </cell>
          <cell r="AC17">
            <v>57090</v>
          </cell>
          <cell r="AD17">
            <v>173333</v>
          </cell>
          <cell r="AE17">
            <v>0.32936601801157311</v>
          </cell>
          <cell r="AF17">
            <v>273370</v>
          </cell>
          <cell r="AG17">
            <v>500000</v>
          </cell>
          <cell r="AH17">
            <v>0.54674</v>
          </cell>
          <cell r="AI17">
            <v>909320</v>
          </cell>
          <cell r="AJ17">
            <v>500000</v>
          </cell>
          <cell r="AK17">
            <v>1.81864</v>
          </cell>
          <cell r="AL17">
            <v>532705</v>
          </cell>
          <cell r="AM17">
            <v>600000</v>
          </cell>
          <cell r="AN17">
            <v>0.88784166666666664</v>
          </cell>
          <cell r="AO17">
            <v>1772485</v>
          </cell>
          <cell r="AP17">
            <v>1773333</v>
          </cell>
          <cell r="AQ17">
            <v>0.99952180442139182</v>
          </cell>
        </row>
        <row r="18">
          <cell r="B18" t="str">
            <v>1ST MEGA SAVER CONCEPTION</v>
          </cell>
          <cell r="C18" t="str">
            <v>TAASAN, RAYMART</v>
          </cell>
          <cell r="D18">
            <v>44986</v>
          </cell>
          <cell r="G18" t="e">
            <v>#DIV/0!</v>
          </cell>
          <cell r="J18" t="e">
            <v>#DIV/0!</v>
          </cell>
          <cell r="L18">
            <v>400000</v>
          </cell>
          <cell r="M18">
            <v>0</v>
          </cell>
          <cell r="N18">
            <v>114875</v>
          </cell>
          <cell r="O18">
            <v>550000</v>
          </cell>
          <cell r="P18">
            <v>0.20886363636363636</v>
          </cell>
          <cell r="Q18">
            <v>302030</v>
          </cell>
          <cell r="R18">
            <v>550000</v>
          </cell>
          <cell r="S18">
            <v>0.54914545454545449</v>
          </cell>
          <cell r="T18">
            <v>43990</v>
          </cell>
          <cell r="U18">
            <v>550000</v>
          </cell>
          <cell r="V18">
            <v>7.9981818181818182E-2</v>
          </cell>
          <cell r="W18">
            <v>68886</v>
          </cell>
          <cell r="X18">
            <v>550000</v>
          </cell>
          <cell r="Y18">
            <v>0.12524727272727273</v>
          </cell>
          <cell r="Z18">
            <v>549535</v>
          </cell>
          <cell r="AA18">
            <v>500000</v>
          </cell>
          <cell r="AB18">
            <v>1.09907</v>
          </cell>
          <cell r="AC18">
            <v>56480</v>
          </cell>
          <cell r="AD18">
            <v>500000</v>
          </cell>
          <cell r="AE18">
            <v>0.11296</v>
          </cell>
          <cell r="AF18">
            <v>123575</v>
          </cell>
          <cell r="AG18">
            <v>500000</v>
          </cell>
          <cell r="AH18">
            <v>0.24715000000000001</v>
          </cell>
          <cell r="AI18">
            <v>0</v>
          </cell>
          <cell r="AJ18">
            <v>500000</v>
          </cell>
          <cell r="AK18">
            <v>0</v>
          </cell>
          <cell r="AN18" t="e">
            <v>#DIV/0!</v>
          </cell>
          <cell r="AO18">
            <v>1259371</v>
          </cell>
          <cell r="AP18">
            <v>4600000</v>
          </cell>
          <cell r="AQ18">
            <v>0.27377630434782607</v>
          </cell>
        </row>
        <row r="19">
          <cell r="B19" t="str">
            <v>1ST MEGA SAVER CAUAYAN</v>
          </cell>
          <cell r="C19" t="str">
            <v>GAFFUD, ROCHELLER JANE</v>
          </cell>
          <cell r="D19">
            <v>45076</v>
          </cell>
          <cell r="G19" t="e">
            <v>#DIV/0!</v>
          </cell>
          <cell r="J19" t="e">
            <v>#DIV/0!</v>
          </cell>
          <cell r="M19" t="e">
            <v>#DIV/0!</v>
          </cell>
          <cell r="P19" t="e">
            <v>#DIV/0!</v>
          </cell>
          <cell r="Q19">
            <v>0</v>
          </cell>
          <cell r="R19">
            <v>12903</v>
          </cell>
          <cell r="S19">
            <v>0</v>
          </cell>
          <cell r="T19">
            <v>0</v>
          </cell>
          <cell r="U19">
            <v>550000</v>
          </cell>
          <cell r="V19">
            <v>0</v>
          </cell>
          <cell r="W19">
            <v>93380</v>
          </cell>
          <cell r="X19">
            <v>550000</v>
          </cell>
          <cell r="Y19">
            <v>0.16978181818181817</v>
          </cell>
          <cell r="Z19">
            <v>187375</v>
          </cell>
          <cell r="AA19">
            <v>500000</v>
          </cell>
          <cell r="AB19">
            <v>0.37475000000000003</v>
          </cell>
          <cell r="AC19">
            <v>77485</v>
          </cell>
          <cell r="AD19">
            <v>500000</v>
          </cell>
          <cell r="AE19">
            <v>0.15497</v>
          </cell>
          <cell r="AF19">
            <v>53095</v>
          </cell>
          <cell r="AG19">
            <v>500000</v>
          </cell>
          <cell r="AH19">
            <v>0.10619000000000001</v>
          </cell>
          <cell r="AJ19">
            <v>500000</v>
          </cell>
          <cell r="AK19">
            <v>0</v>
          </cell>
          <cell r="AM19">
            <v>500000</v>
          </cell>
          <cell r="AN19">
            <v>0</v>
          </cell>
          <cell r="AO19">
            <v>411335</v>
          </cell>
          <cell r="AP19">
            <v>3612903</v>
          </cell>
          <cell r="AQ19">
            <v>0.11385165890144297</v>
          </cell>
        </row>
        <row r="20">
          <cell r="B20" t="str">
            <v>1ST MEGA SAVER DAU</v>
          </cell>
          <cell r="C20" t="str">
            <v>SUBA, VINCENT REYMUNDO</v>
          </cell>
          <cell r="D20">
            <v>44502</v>
          </cell>
          <cell r="E20">
            <v>77280</v>
          </cell>
          <cell r="F20">
            <v>900000</v>
          </cell>
          <cell r="G20">
            <v>8.5866666666666661E-2</v>
          </cell>
          <cell r="H20">
            <v>734010</v>
          </cell>
          <cell r="I20">
            <v>550000</v>
          </cell>
          <cell r="J20">
            <v>1.3345636363636364</v>
          </cell>
          <cell r="K20">
            <v>111480</v>
          </cell>
          <cell r="L20">
            <v>1100000</v>
          </cell>
          <cell r="M20">
            <v>0.10134545454545454</v>
          </cell>
          <cell r="N20">
            <v>212415</v>
          </cell>
          <cell r="O20">
            <v>1000000</v>
          </cell>
          <cell r="P20">
            <v>0.21241499999999999</v>
          </cell>
          <cell r="Q20">
            <v>1803185</v>
          </cell>
          <cell r="R20">
            <v>800000</v>
          </cell>
          <cell r="S20">
            <v>2.2539812499999998</v>
          </cell>
          <cell r="T20">
            <v>198955</v>
          </cell>
          <cell r="U20">
            <v>700000</v>
          </cell>
          <cell r="V20">
            <v>0.28422142857142857</v>
          </cell>
          <cell r="W20">
            <v>86780</v>
          </cell>
          <cell r="X20">
            <v>700000</v>
          </cell>
          <cell r="Y20">
            <v>0.12397142857142857</v>
          </cell>
          <cell r="Z20">
            <v>91270</v>
          </cell>
          <cell r="AA20">
            <v>600000</v>
          </cell>
          <cell r="AB20">
            <v>0.15211666666666668</v>
          </cell>
          <cell r="AC20">
            <v>52475</v>
          </cell>
          <cell r="AD20">
            <v>700000</v>
          </cell>
          <cell r="AE20">
            <v>7.4964285714285719E-2</v>
          </cell>
          <cell r="AF20">
            <v>1075455</v>
          </cell>
          <cell r="AG20">
            <v>750000</v>
          </cell>
          <cell r="AH20">
            <v>1.43394</v>
          </cell>
          <cell r="AI20">
            <v>0</v>
          </cell>
          <cell r="AJ20">
            <v>700000</v>
          </cell>
          <cell r="AK20">
            <v>0</v>
          </cell>
          <cell r="AN20" t="e">
            <v>#DIV/0!</v>
          </cell>
          <cell r="AO20">
            <v>4443305</v>
          </cell>
          <cell r="AP20">
            <v>8500000</v>
          </cell>
          <cell r="AQ20">
            <v>0.52274176470588241</v>
          </cell>
        </row>
        <row r="21">
          <cell r="B21" t="str">
            <v>1ST MEGA SAVER GAPAN</v>
          </cell>
          <cell r="C21" t="str">
            <v>MARIN, IVAN RENZ</v>
          </cell>
          <cell r="D21">
            <v>44835</v>
          </cell>
          <cell r="E21">
            <v>104095</v>
          </cell>
          <cell r="F21">
            <v>500000</v>
          </cell>
          <cell r="G21">
            <v>0.20818999999999999</v>
          </cell>
          <cell r="H21">
            <v>102185</v>
          </cell>
          <cell r="I21">
            <v>500000</v>
          </cell>
          <cell r="J21">
            <v>0.20437</v>
          </cell>
          <cell r="M21" t="e">
            <v>#DIV/0!</v>
          </cell>
          <cell r="P21" t="e">
            <v>#DIV/0!</v>
          </cell>
          <cell r="S21" t="e">
            <v>#DIV/0!</v>
          </cell>
          <cell r="V21" t="e">
            <v>#DIV/0!</v>
          </cell>
          <cell r="Y21" t="e">
            <v>#DIV/0!</v>
          </cell>
          <cell r="AB21" t="e">
            <v>#DIV/0!</v>
          </cell>
          <cell r="AE21" t="e">
            <v>#DIV/0!</v>
          </cell>
          <cell r="AH21" t="e">
            <v>#DIV/0!</v>
          </cell>
          <cell r="AK21" t="e">
            <v>#DIV/0!</v>
          </cell>
          <cell r="AN21" t="e">
            <v>#DIV/0!</v>
          </cell>
          <cell r="AO21">
            <v>206280</v>
          </cell>
          <cell r="AP21">
            <v>1000000</v>
          </cell>
          <cell r="AQ21">
            <v>0.20627999999999999</v>
          </cell>
        </row>
        <row r="22">
          <cell r="C22" t="str">
            <v>REYES, DOMINICK</v>
          </cell>
          <cell r="D22">
            <v>45075</v>
          </cell>
          <cell r="G22" t="e">
            <v>#DIV/0!</v>
          </cell>
          <cell r="J22" t="e">
            <v>#DIV/0!</v>
          </cell>
          <cell r="M22" t="e">
            <v>#DIV/0!</v>
          </cell>
          <cell r="P22" t="e">
            <v>#DIV/0!</v>
          </cell>
          <cell r="R22">
            <v>38709</v>
          </cell>
          <cell r="S22">
            <v>0</v>
          </cell>
          <cell r="T22">
            <v>25495</v>
          </cell>
          <cell r="U22">
            <v>550000</v>
          </cell>
          <cell r="V22">
            <v>4.6354545454545454E-2</v>
          </cell>
          <cell r="X22">
            <v>550000</v>
          </cell>
          <cell r="Y22">
            <v>0</v>
          </cell>
          <cell r="Z22">
            <v>158007</v>
          </cell>
          <cell r="AA22">
            <v>500000</v>
          </cell>
          <cell r="AB22">
            <v>0.31601400000000002</v>
          </cell>
          <cell r="AC22">
            <v>53690</v>
          </cell>
          <cell r="AD22">
            <v>500000</v>
          </cell>
          <cell r="AE22">
            <v>0.10738</v>
          </cell>
          <cell r="AF22">
            <v>91485</v>
          </cell>
          <cell r="AG22">
            <v>500000</v>
          </cell>
          <cell r="AH22">
            <v>0.18296999999999999</v>
          </cell>
          <cell r="AI22">
            <v>205565</v>
          </cell>
          <cell r="AJ22">
            <v>500000</v>
          </cell>
          <cell r="AK22">
            <v>0.41113</v>
          </cell>
          <cell r="AL22">
            <v>142175</v>
          </cell>
          <cell r="AM22">
            <v>500000</v>
          </cell>
          <cell r="AN22">
            <v>0.28434999999999999</v>
          </cell>
          <cell r="AO22">
            <v>676417</v>
          </cell>
          <cell r="AP22">
            <v>3638709</v>
          </cell>
          <cell r="AQ22">
            <v>0.18589477751587169</v>
          </cell>
        </row>
        <row r="23">
          <cell r="B23" t="str">
            <v>1ST MEGA SAVER GUAGUA</v>
          </cell>
          <cell r="C23" t="str">
            <v>MANINANG, RHEYNER</v>
          </cell>
          <cell r="D23">
            <v>44715</v>
          </cell>
          <cell r="E23">
            <v>166370</v>
          </cell>
          <cell r="F23">
            <v>500000</v>
          </cell>
          <cell r="G23">
            <v>0.33273999999999998</v>
          </cell>
          <cell r="H23">
            <v>130570</v>
          </cell>
          <cell r="I23">
            <v>500000</v>
          </cell>
          <cell r="J23">
            <v>0.26113999999999998</v>
          </cell>
          <cell r="K23">
            <v>591810</v>
          </cell>
          <cell r="L23">
            <v>550000</v>
          </cell>
          <cell r="M23">
            <v>1.0760181818181818</v>
          </cell>
          <cell r="N23">
            <v>1012020</v>
          </cell>
          <cell r="O23">
            <v>700000</v>
          </cell>
          <cell r="P23">
            <v>1.4457428571428572</v>
          </cell>
          <cell r="Q23">
            <v>1156800</v>
          </cell>
          <cell r="R23">
            <v>800000</v>
          </cell>
          <cell r="S23">
            <v>1.446</v>
          </cell>
          <cell r="T23">
            <v>513295</v>
          </cell>
          <cell r="U23">
            <v>750000</v>
          </cell>
          <cell r="V23">
            <v>0.6843933333333333</v>
          </cell>
          <cell r="W23">
            <v>694680</v>
          </cell>
          <cell r="X23">
            <v>650000</v>
          </cell>
          <cell r="Y23">
            <v>1.0687384615384616</v>
          </cell>
          <cell r="Z23">
            <v>678770</v>
          </cell>
          <cell r="AA23">
            <v>650000</v>
          </cell>
          <cell r="AB23">
            <v>1.0442615384615384</v>
          </cell>
          <cell r="AC23">
            <v>504715</v>
          </cell>
          <cell r="AD23">
            <v>650000</v>
          </cell>
          <cell r="AE23">
            <v>0.77648461538461544</v>
          </cell>
          <cell r="AF23">
            <v>211760</v>
          </cell>
          <cell r="AG23">
            <v>650000</v>
          </cell>
          <cell r="AH23">
            <v>0.32578461538461539</v>
          </cell>
          <cell r="AI23">
            <v>744275</v>
          </cell>
          <cell r="AJ23">
            <v>550000</v>
          </cell>
          <cell r="AK23">
            <v>1.3532272727272727</v>
          </cell>
          <cell r="AL23">
            <v>401645</v>
          </cell>
          <cell r="AM23">
            <v>550000</v>
          </cell>
          <cell r="AN23">
            <v>0.73026363636363634</v>
          </cell>
          <cell r="AO23">
            <v>6806710</v>
          </cell>
          <cell r="AP23">
            <v>7500000</v>
          </cell>
          <cell r="AQ23">
            <v>0.90756133333333333</v>
          </cell>
        </row>
        <row r="24">
          <cell r="B24" t="str">
            <v>1ST MEGA SAVER GUIMBA</v>
          </cell>
          <cell r="C24" t="str">
            <v>SANTOS, CHRISTIAN MHAR</v>
          </cell>
          <cell r="D24">
            <v>44872</v>
          </cell>
          <cell r="E24">
            <v>0</v>
          </cell>
          <cell r="F24">
            <v>500000</v>
          </cell>
          <cell r="G24">
            <v>0</v>
          </cell>
          <cell r="H24">
            <v>111470</v>
          </cell>
          <cell r="I24">
            <v>500000</v>
          </cell>
          <cell r="J24">
            <v>0.22294</v>
          </cell>
          <cell r="K24">
            <v>164970</v>
          </cell>
          <cell r="L24">
            <v>550000</v>
          </cell>
          <cell r="M24">
            <v>0.29994545454545457</v>
          </cell>
          <cell r="N24">
            <v>761585</v>
          </cell>
          <cell r="O24">
            <v>550000</v>
          </cell>
          <cell r="P24">
            <v>1.3847</v>
          </cell>
          <cell r="Q24">
            <v>765980</v>
          </cell>
          <cell r="R24">
            <v>850000</v>
          </cell>
          <cell r="S24">
            <v>0.9011529411764706</v>
          </cell>
          <cell r="T24">
            <v>396015</v>
          </cell>
          <cell r="U24">
            <v>750000</v>
          </cell>
          <cell r="V24">
            <v>0.52802000000000004</v>
          </cell>
          <cell r="W24">
            <v>363440</v>
          </cell>
          <cell r="X24">
            <v>550000</v>
          </cell>
          <cell r="Y24">
            <v>0.66080000000000005</v>
          </cell>
          <cell r="Z24">
            <v>305445</v>
          </cell>
          <cell r="AA24">
            <v>500000</v>
          </cell>
          <cell r="AB24">
            <v>0.61089000000000004</v>
          </cell>
          <cell r="AC24">
            <v>337550</v>
          </cell>
          <cell r="AD24">
            <v>500000</v>
          </cell>
          <cell r="AE24">
            <v>0.67510000000000003</v>
          </cell>
          <cell r="AF24">
            <v>241955</v>
          </cell>
          <cell r="AG24">
            <v>500000</v>
          </cell>
          <cell r="AH24">
            <v>0.48391000000000001</v>
          </cell>
          <cell r="AI24">
            <v>360440</v>
          </cell>
          <cell r="AJ24">
            <v>500000</v>
          </cell>
          <cell r="AK24">
            <v>0.72087999999999997</v>
          </cell>
          <cell r="AL24">
            <v>409945</v>
          </cell>
          <cell r="AM24">
            <v>500000</v>
          </cell>
          <cell r="AN24">
            <v>0.81989000000000001</v>
          </cell>
          <cell r="AO24">
            <v>4218795</v>
          </cell>
          <cell r="AP24">
            <v>6750000</v>
          </cell>
          <cell r="AQ24">
            <v>0.62500666666666671</v>
          </cell>
        </row>
        <row r="25">
          <cell r="B25" t="str">
            <v>1ST MEGA SAVER HENSON</v>
          </cell>
          <cell r="C25" t="str">
            <v>MAGLASANG, JASON</v>
          </cell>
          <cell r="D25">
            <v>44583</v>
          </cell>
          <cell r="E25">
            <v>171365</v>
          </cell>
          <cell r="F25">
            <v>500000</v>
          </cell>
          <cell r="G25">
            <v>0.34272999999999998</v>
          </cell>
          <cell r="H25">
            <v>141570</v>
          </cell>
          <cell r="I25">
            <v>500000</v>
          </cell>
          <cell r="J25">
            <v>0.28314</v>
          </cell>
          <cell r="K25">
            <v>508885</v>
          </cell>
          <cell r="L25">
            <v>750000</v>
          </cell>
          <cell r="M25">
            <v>0.6785133333333333</v>
          </cell>
          <cell r="N25">
            <v>884705</v>
          </cell>
          <cell r="O25">
            <v>850000</v>
          </cell>
          <cell r="P25">
            <v>1.0408294117647059</v>
          </cell>
          <cell r="Q25">
            <v>913860</v>
          </cell>
          <cell r="R25">
            <v>750000</v>
          </cell>
          <cell r="S25">
            <v>1.21848</v>
          </cell>
          <cell r="T25">
            <v>190845</v>
          </cell>
          <cell r="U25">
            <v>900000</v>
          </cell>
          <cell r="V25">
            <v>0.21204999999999999</v>
          </cell>
          <cell r="W25">
            <v>532595</v>
          </cell>
          <cell r="X25">
            <v>650000</v>
          </cell>
          <cell r="Y25">
            <v>0.81937692307692311</v>
          </cell>
          <cell r="Z25">
            <v>356525</v>
          </cell>
          <cell r="AA25">
            <v>550000</v>
          </cell>
          <cell r="AB25">
            <v>0.64822727272727276</v>
          </cell>
          <cell r="AC25">
            <v>764100</v>
          </cell>
          <cell r="AD25">
            <v>550000</v>
          </cell>
          <cell r="AE25">
            <v>1.3892727272727272</v>
          </cell>
          <cell r="AF25">
            <v>587315</v>
          </cell>
          <cell r="AG25">
            <v>550000</v>
          </cell>
          <cell r="AH25">
            <v>1.0678454545454545</v>
          </cell>
          <cell r="AI25">
            <v>489415</v>
          </cell>
          <cell r="AJ25">
            <v>550000</v>
          </cell>
          <cell r="AK25">
            <v>0.8898454545454545</v>
          </cell>
          <cell r="AL25">
            <v>59685</v>
          </cell>
          <cell r="AM25">
            <v>550000</v>
          </cell>
          <cell r="AN25">
            <v>0.10851818181818182</v>
          </cell>
          <cell r="AO25">
            <v>5600865</v>
          </cell>
          <cell r="AP25">
            <v>7650000</v>
          </cell>
          <cell r="AQ25">
            <v>0.73213921568627449</v>
          </cell>
        </row>
        <row r="26">
          <cell r="B26" t="str">
            <v>1ST MEGA SAVER ILAGAN</v>
          </cell>
          <cell r="C26" t="str">
            <v>VILLAGA, FLERY</v>
          </cell>
          <cell r="D26">
            <v>44898</v>
          </cell>
          <cell r="E26">
            <v>186990</v>
          </cell>
          <cell r="F26">
            <v>500000</v>
          </cell>
          <cell r="G26">
            <v>0.37397999999999998</v>
          </cell>
          <cell r="H26">
            <v>83315</v>
          </cell>
          <cell r="I26">
            <v>600000</v>
          </cell>
          <cell r="J26">
            <v>0.13885833333333333</v>
          </cell>
          <cell r="K26">
            <v>139375</v>
          </cell>
          <cell r="L26">
            <v>600000</v>
          </cell>
          <cell r="M26">
            <v>0.23229166666666667</v>
          </cell>
          <cell r="N26">
            <v>350235</v>
          </cell>
          <cell r="O26">
            <v>550000</v>
          </cell>
          <cell r="P26">
            <v>0.63679090909090907</v>
          </cell>
          <cell r="Q26">
            <v>553505</v>
          </cell>
          <cell r="R26">
            <v>550000</v>
          </cell>
          <cell r="S26">
            <v>1.0063727272727272</v>
          </cell>
          <cell r="T26">
            <v>355360</v>
          </cell>
          <cell r="U26">
            <v>550000</v>
          </cell>
          <cell r="V26">
            <v>0.64610909090909086</v>
          </cell>
          <cell r="W26">
            <v>554645</v>
          </cell>
          <cell r="X26">
            <v>550000</v>
          </cell>
          <cell r="Y26">
            <v>1.0084454545454546</v>
          </cell>
          <cell r="Z26">
            <v>419855</v>
          </cell>
          <cell r="AA26">
            <v>500000</v>
          </cell>
          <cell r="AB26">
            <v>0.83970999999999996</v>
          </cell>
          <cell r="AC26">
            <v>560920</v>
          </cell>
          <cell r="AD26">
            <v>500000</v>
          </cell>
          <cell r="AE26">
            <v>1.1218399999999999</v>
          </cell>
          <cell r="AF26">
            <v>1111590</v>
          </cell>
          <cell r="AG26">
            <v>500000</v>
          </cell>
          <cell r="AH26">
            <v>2.2231800000000002</v>
          </cell>
          <cell r="AJ26">
            <v>500000</v>
          </cell>
          <cell r="AK26">
            <v>0</v>
          </cell>
          <cell r="AL26">
            <v>388470</v>
          </cell>
          <cell r="AM26">
            <v>500000</v>
          </cell>
          <cell r="AN26">
            <v>0.77693999999999996</v>
          </cell>
          <cell r="AO26">
            <v>4704260</v>
          </cell>
          <cell r="AP26">
            <v>6400000</v>
          </cell>
          <cell r="AQ26">
            <v>0.735040625</v>
          </cell>
        </row>
        <row r="27">
          <cell r="B27" t="str">
            <v>1ST MEGA SAVER LA UNION</v>
          </cell>
          <cell r="C27" t="str">
            <v>SALAGUISAG, MONCHING</v>
          </cell>
          <cell r="D27">
            <v>45076</v>
          </cell>
          <cell r="G27" t="e">
            <v>#DIV/0!</v>
          </cell>
          <cell r="J27" t="e">
            <v>#DIV/0!</v>
          </cell>
          <cell r="M27" t="e">
            <v>#DIV/0!</v>
          </cell>
          <cell r="P27" t="e">
            <v>#DIV/0!</v>
          </cell>
          <cell r="Q27">
            <v>0</v>
          </cell>
          <cell r="R27">
            <v>25806</v>
          </cell>
          <cell r="S27">
            <v>0</v>
          </cell>
          <cell r="T27">
            <v>672620</v>
          </cell>
          <cell r="U27">
            <v>550000</v>
          </cell>
          <cell r="V27">
            <v>1.2229454545454546</v>
          </cell>
          <cell r="W27">
            <v>297645</v>
          </cell>
          <cell r="X27">
            <v>550000</v>
          </cell>
          <cell r="Y27">
            <v>0.54117272727272725</v>
          </cell>
          <cell r="Z27">
            <v>861310</v>
          </cell>
          <cell r="AA27">
            <v>500000</v>
          </cell>
          <cell r="AB27">
            <v>1.72262</v>
          </cell>
          <cell r="AC27">
            <v>633525</v>
          </cell>
          <cell r="AD27">
            <v>500000</v>
          </cell>
          <cell r="AE27">
            <v>1.26705</v>
          </cell>
          <cell r="AH27" t="e">
            <v>#DIV/0!</v>
          </cell>
          <cell r="AK27" t="e">
            <v>#DIV/0!</v>
          </cell>
          <cell r="AN27" t="e">
            <v>#DIV/0!</v>
          </cell>
          <cell r="AO27">
            <v>2465100</v>
          </cell>
          <cell r="AP27">
            <v>2125806</v>
          </cell>
          <cell r="AQ27">
            <v>1.1596072266236901</v>
          </cell>
        </row>
        <row r="28">
          <cell r="C28" t="str">
            <v>NATIVIDAD, JAKE RUSSEL</v>
          </cell>
          <cell r="D28">
            <v>45209</v>
          </cell>
          <cell r="G28" t="e">
            <v>#DIV/0!</v>
          </cell>
          <cell r="J28" t="e">
            <v>#DIV/0!</v>
          </cell>
          <cell r="M28" t="e">
            <v>#DIV/0!</v>
          </cell>
          <cell r="P28" t="e">
            <v>#DIV/0!</v>
          </cell>
          <cell r="S28" t="e">
            <v>#DIV/0!</v>
          </cell>
          <cell r="V28" t="e">
            <v>#DIV/0!</v>
          </cell>
          <cell r="Y28" t="e">
            <v>#DIV/0!</v>
          </cell>
          <cell r="AB28" t="e">
            <v>#DIV/0!</v>
          </cell>
          <cell r="AE28" t="e">
            <v>#DIV/0!</v>
          </cell>
          <cell r="AH28" t="e">
            <v>#DIV/0!</v>
          </cell>
          <cell r="AK28" t="e">
            <v>#DIV/0!</v>
          </cell>
          <cell r="AN28" t="e">
            <v>#DIV/0!</v>
          </cell>
          <cell r="AO28">
            <v>0</v>
          </cell>
          <cell r="AP28">
            <v>0</v>
          </cell>
          <cell r="AQ28" t="e">
            <v>#DIV/0!</v>
          </cell>
        </row>
        <row r="29">
          <cell r="C29" t="str">
            <v>ESMAÑA, JOMAR</v>
          </cell>
          <cell r="D29">
            <v>45267</v>
          </cell>
          <cell r="G29" t="e">
            <v>#DIV/0!</v>
          </cell>
          <cell r="J29" t="e">
            <v>#DIV/0!</v>
          </cell>
          <cell r="M29" t="e">
            <v>#DIV/0!</v>
          </cell>
          <cell r="P29" t="e">
            <v>#DIV/0!</v>
          </cell>
          <cell r="S29" t="e">
            <v>#DIV/0!</v>
          </cell>
          <cell r="V29" t="e">
            <v>#DIV/0!</v>
          </cell>
          <cell r="Y29" t="e">
            <v>#DIV/0!</v>
          </cell>
          <cell r="AB29" t="e">
            <v>#DIV/0!</v>
          </cell>
          <cell r="AE29" t="e">
            <v>#DIV/0!</v>
          </cell>
          <cell r="AH29" t="e">
            <v>#DIV/0!</v>
          </cell>
          <cell r="AK29" t="e">
            <v>#DIV/0!</v>
          </cell>
          <cell r="AL29">
            <v>560655</v>
          </cell>
          <cell r="AM29">
            <v>362903</v>
          </cell>
          <cell r="AN29">
            <v>1.5449169612816649</v>
          </cell>
          <cell r="AO29">
            <v>560655</v>
          </cell>
          <cell r="AP29">
            <v>362903</v>
          </cell>
          <cell r="AQ29">
            <v>1.5449169612816649</v>
          </cell>
        </row>
        <row r="30">
          <cell r="B30" t="str">
            <v>1ST MEGA SAVER LUISITA</v>
          </cell>
          <cell r="C30" t="str">
            <v>SOTELO, JIMMY</v>
          </cell>
          <cell r="D30">
            <v>43717</v>
          </cell>
          <cell r="E30">
            <v>115680</v>
          </cell>
          <cell r="F30">
            <v>800000</v>
          </cell>
          <cell r="G30">
            <v>0.14460000000000001</v>
          </cell>
          <cell r="H30">
            <v>777315</v>
          </cell>
          <cell r="I30">
            <v>500000</v>
          </cell>
          <cell r="J30">
            <v>1.55463</v>
          </cell>
          <cell r="K30">
            <v>553845</v>
          </cell>
          <cell r="L30">
            <v>700000</v>
          </cell>
          <cell r="M30">
            <v>0.79120714285714289</v>
          </cell>
          <cell r="N30">
            <v>838510</v>
          </cell>
          <cell r="O30">
            <v>800000</v>
          </cell>
          <cell r="P30">
            <v>1.0481374999999999</v>
          </cell>
          <cell r="Q30">
            <v>1047835</v>
          </cell>
          <cell r="R30">
            <v>800000</v>
          </cell>
          <cell r="S30">
            <v>1.3097937500000001</v>
          </cell>
          <cell r="T30">
            <v>207055</v>
          </cell>
          <cell r="U30">
            <v>800000</v>
          </cell>
          <cell r="V30">
            <v>0.25881874999999999</v>
          </cell>
          <cell r="W30">
            <v>937875</v>
          </cell>
          <cell r="X30">
            <v>700000</v>
          </cell>
          <cell r="Y30">
            <v>1.3398214285714285</v>
          </cell>
          <cell r="Z30">
            <v>219760</v>
          </cell>
          <cell r="AA30">
            <v>700000</v>
          </cell>
          <cell r="AB30">
            <v>0.31394285714285713</v>
          </cell>
          <cell r="AC30">
            <v>465805</v>
          </cell>
          <cell r="AD30">
            <v>700000</v>
          </cell>
          <cell r="AE30">
            <v>0.66543571428571424</v>
          </cell>
          <cell r="AF30">
            <v>653200</v>
          </cell>
          <cell r="AG30">
            <v>650000</v>
          </cell>
          <cell r="AH30">
            <v>1.004923076923077</v>
          </cell>
          <cell r="AI30">
            <v>206370</v>
          </cell>
          <cell r="AJ30">
            <v>650000</v>
          </cell>
          <cell r="AK30">
            <v>0.31749230769230768</v>
          </cell>
          <cell r="AL30">
            <v>400840</v>
          </cell>
          <cell r="AM30">
            <v>650000</v>
          </cell>
          <cell r="AN30">
            <v>0.61667692307692312</v>
          </cell>
          <cell r="AO30">
            <v>6424090</v>
          </cell>
          <cell r="AP30">
            <v>8450000</v>
          </cell>
          <cell r="AQ30">
            <v>0.76024733727810656</v>
          </cell>
        </row>
        <row r="31">
          <cell r="B31" t="str">
            <v>1ST MEGA SAVER MAGALANG</v>
          </cell>
          <cell r="C31" t="str">
            <v>NAVARRO, ROLLIE</v>
          </cell>
          <cell r="D31">
            <v>45020</v>
          </cell>
          <cell r="G31" t="e">
            <v>#DIV/0!</v>
          </cell>
          <cell r="J31" t="e">
            <v>#DIV/0!</v>
          </cell>
          <cell r="M31" t="e">
            <v>#DIV/0!</v>
          </cell>
          <cell r="N31">
            <v>289755</v>
          </cell>
          <cell r="O31">
            <v>359999</v>
          </cell>
          <cell r="P31">
            <v>0.8048772357700994</v>
          </cell>
          <cell r="Q31">
            <v>366535</v>
          </cell>
          <cell r="R31">
            <v>550000</v>
          </cell>
          <cell r="S31">
            <v>0.66642727272727276</v>
          </cell>
          <cell r="T31">
            <v>333745</v>
          </cell>
          <cell r="U31">
            <v>550000</v>
          </cell>
          <cell r="V31">
            <v>0.60680909090909085</v>
          </cell>
          <cell r="W31">
            <v>334635</v>
          </cell>
          <cell r="X31">
            <v>550000</v>
          </cell>
          <cell r="Y31">
            <v>0.60842727272727271</v>
          </cell>
          <cell r="Z31">
            <v>557715</v>
          </cell>
          <cell r="AA31">
            <v>500000</v>
          </cell>
          <cell r="AB31">
            <v>1.1154299999999999</v>
          </cell>
          <cell r="AC31">
            <v>239455</v>
          </cell>
          <cell r="AD31">
            <v>500000</v>
          </cell>
          <cell r="AE31">
            <v>0.47891</v>
          </cell>
          <cell r="AF31">
            <v>541915</v>
          </cell>
          <cell r="AG31">
            <v>500000</v>
          </cell>
          <cell r="AH31">
            <v>1.0838300000000001</v>
          </cell>
          <cell r="AI31">
            <v>243855</v>
          </cell>
          <cell r="AJ31">
            <v>500000</v>
          </cell>
          <cell r="AK31">
            <v>0.48770999999999998</v>
          </cell>
          <cell r="AL31">
            <v>370255</v>
          </cell>
          <cell r="AM31">
            <v>500000</v>
          </cell>
          <cell r="AN31">
            <v>0.74051</v>
          </cell>
          <cell r="AO31">
            <v>3277865</v>
          </cell>
          <cell r="AP31">
            <v>4509999</v>
          </cell>
          <cell r="AQ31">
            <v>0.72679949596441151</v>
          </cell>
        </row>
        <row r="32">
          <cell r="B32" t="str">
            <v>1ST MEGA SAVER PAMPANGA</v>
          </cell>
          <cell r="C32" t="str">
            <v>MIRANDA, KARL ANGELO</v>
          </cell>
          <cell r="D32">
            <v>43519</v>
          </cell>
          <cell r="E32">
            <v>170275</v>
          </cell>
          <cell r="F32">
            <v>1200000</v>
          </cell>
          <cell r="G32">
            <v>0.14189583333333333</v>
          </cell>
          <cell r="H32">
            <v>1343805</v>
          </cell>
          <cell r="I32">
            <v>600000</v>
          </cell>
          <cell r="J32">
            <v>2.2396750000000001</v>
          </cell>
          <cell r="K32">
            <v>1973525</v>
          </cell>
          <cell r="L32">
            <v>2450000</v>
          </cell>
          <cell r="M32">
            <v>0.80552040816326531</v>
          </cell>
          <cell r="N32">
            <v>1384195</v>
          </cell>
          <cell r="O32">
            <v>2000000</v>
          </cell>
          <cell r="P32">
            <v>0.69209750000000003</v>
          </cell>
          <cell r="Q32">
            <v>2325270</v>
          </cell>
          <cell r="R32">
            <v>2000000</v>
          </cell>
          <cell r="S32">
            <v>1.1626350000000001</v>
          </cell>
          <cell r="T32">
            <v>2178440</v>
          </cell>
          <cell r="U32">
            <v>1600000</v>
          </cell>
          <cell r="V32">
            <v>1.3615250000000001</v>
          </cell>
          <cell r="W32">
            <v>1185245</v>
          </cell>
          <cell r="X32">
            <v>1500000</v>
          </cell>
          <cell r="Y32">
            <v>0.79016333333333333</v>
          </cell>
          <cell r="Z32">
            <v>2414155</v>
          </cell>
          <cell r="AA32">
            <v>1050000</v>
          </cell>
          <cell r="AB32">
            <v>2.2991952380952383</v>
          </cell>
          <cell r="AC32">
            <v>1341835</v>
          </cell>
          <cell r="AD32">
            <v>1500000</v>
          </cell>
          <cell r="AE32">
            <v>0.89455666666666667</v>
          </cell>
          <cell r="AF32">
            <v>1388590</v>
          </cell>
          <cell r="AG32">
            <v>1600000</v>
          </cell>
          <cell r="AH32">
            <v>0.86786874999999997</v>
          </cell>
          <cell r="AI32">
            <v>1974200</v>
          </cell>
          <cell r="AJ32">
            <v>1250000</v>
          </cell>
          <cell r="AK32">
            <v>1.5793600000000001</v>
          </cell>
          <cell r="AL32">
            <v>13222275</v>
          </cell>
          <cell r="AM32">
            <v>1300000</v>
          </cell>
          <cell r="AN32">
            <v>10.17098076923077</v>
          </cell>
          <cell r="AO32">
            <v>30901810</v>
          </cell>
          <cell r="AP32">
            <v>18050000</v>
          </cell>
          <cell r="AQ32">
            <v>1.7120116343490304</v>
          </cell>
        </row>
        <row r="33">
          <cell r="B33" t="str">
            <v>1ST MEGA SAVER PAMPANGA DOWNTOWN</v>
          </cell>
          <cell r="C33" t="str">
            <v>MORALES, LOVELY</v>
          </cell>
          <cell r="D33">
            <v>44245</v>
          </cell>
          <cell r="E33">
            <v>72555</v>
          </cell>
          <cell r="F33">
            <v>500000</v>
          </cell>
          <cell r="G33">
            <v>0.14510999999999999</v>
          </cell>
          <cell r="H33">
            <v>91810</v>
          </cell>
          <cell r="I33">
            <v>500000</v>
          </cell>
          <cell r="J33">
            <v>0.18362000000000001</v>
          </cell>
          <cell r="K33">
            <v>58685</v>
          </cell>
          <cell r="L33">
            <v>550000</v>
          </cell>
          <cell r="M33">
            <v>0.1067</v>
          </cell>
          <cell r="N33">
            <v>557110</v>
          </cell>
          <cell r="O33">
            <v>550000</v>
          </cell>
          <cell r="P33">
            <v>1.0129272727272727</v>
          </cell>
          <cell r="Q33">
            <v>120970</v>
          </cell>
          <cell r="R33">
            <v>750000</v>
          </cell>
          <cell r="S33">
            <v>0.16129333333333334</v>
          </cell>
          <cell r="T33">
            <v>167165</v>
          </cell>
          <cell r="U33">
            <v>550000</v>
          </cell>
          <cell r="V33">
            <v>0.30393636363636362</v>
          </cell>
          <cell r="W33">
            <v>586295</v>
          </cell>
          <cell r="X33">
            <v>550000</v>
          </cell>
          <cell r="Y33">
            <v>1.065990909090909</v>
          </cell>
          <cell r="Z33">
            <v>68185</v>
          </cell>
          <cell r="AA33">
            <v>500000</v>
          </cell>
          <cell r="AB33">
            <v>0.13636999999999999</v>
          </cell>
          <cell r="AC33">
            <v>102185</v>
          </cell>
          <cell r="AD33">
            <v>500000</v>
          </cell>
          <cell r="AE33">
            <v>0.20437</v>
          </cell>
          <cell r="AH33" t="e">
            <v>#DIV/0!</v>
          </cell>
          <cell r="AK33" t="e">
            <v>#DIV/0!</v>
          </cell>
          <cell r="AN33" t="e">
            <v>#DIV/0!</v>
          </cell>
          <cell r="AO33">
            <v>1824960</v>
          </cell>
          <cell r="AP33">
            <v>4950000</v>
          </cell>
          <cell r="AQ33">
            <v>0.36867878787878788</v>
          </cell>
        </row>
        <row r="34">
          <cell r="C34" t="str">
            <v>LOBO, MIGUELITO</v>
          </cell>
          <cell r="D34">
            <v>45203</v>
          </cell>
          <cell r="G34" t="e">
            <v>#DIV/0!</v>
          </cell>
          <cell r="J34" t="e">
            <v>#DIV/0!</v>
          </cell>
          <cell r="M34" t="e">
            <v>#DIV/0!</v>
          </cell>
          <cell r="P34" t="e">
            <v>#DIV/0!</v>
          </cell>
          <cell r="S34" t="e">
            <v>#DIV/0!</v>
          </cell>
          <cell r="V34" t="e">
            <v>#DIV/0!</v>
          </cell>
          <cell r="Y34" t="e">
            <v>#DIV/0!</v>
          </cell>
          <cell r="AB34" t="e">
            <v>#DIV/0!</v>
          </cell>
          <cell r="AE34" t="e">
            <v>#DIV/0!</v>
          </cell>
          <cell r="AF34">
            <v>96180</v>
          </cell>
          <cell r="AG34">
            <v>361290</v>
          </cell>
          <cell r="AH34">
            <v>0.26621273768994436</v>
          </cell>
          <cell r="AI34">
            <v>182065</v>
          </cell>
          <cell r="AJ34">
            <v>500000</v>
          </cell>
          <cell r="AK34">
            <v>0.36413000000000001</v>
          </cell>
          <cell r="AL34">
            <v>72085</v>
          </cell>
          <cell r="AM34">
            <v>500000</v>
          </cell>
          <cell r="AN34">
            <v>0.14416999999999999</v>
          </cell>
          <cell r="AO34">
            <v>350330</v>
          </cell>
          <cell r="AP34">
            <v>1361290</v>
          </cell>
          <cell r="AQ34">
            <v>0.25735148278471154</v>
          </cell>
        </row>
        <row r="35">
          <cell r="B35" t="str">
            <v>1ST MEGA SAVER PANIQUI ANNEX</v>
          </cell>
          <cell r="C35" t="str">
            <v>MACAPAGAL, FRANKLIN</v>
          </cell>
          <cell r="D35">
            <v>44693</v>
          </cell>
          <cell r="E35">
            <v>256465</v>
          </cell>
          <cell r="F35">
            <v>500000</v>
          </cell>
          <cell r="G35">
            <v>0.51293</v>
          </cell>
          <cell r="H35">
            <v>239950</v>
          </cell>
          <cell r="I35">
            <v>550000</v>
          </cell>
          <cell r="J35">
            <v>0.43627272727272726</v>
          </cell>
          <cell r="K35">
            <v>563625</v>
          </cell>
          <cell r="L35">
            <v>550000</v>
          </cell>
          <cell r="M35">
            <v>1.0247727272727272</v>
          </cell>
          <cell r="N35">
            <v>798710</v>
          </cell>
          <cell r="O35">
            <v>600000</v>
          </cell>
          <cell r="P35">
            <v>1.3311833333333334</v>
          </cell>
          <cell r="Q35">
            <v>1344895</v>
          </cell>
          <cell r="R35">
            <v>600000</v>
          </cell>
          <cell r="S35">
            <v>2.2414916666666667</v>
          </cell>
          <cell r="T35">
            <v>955580</v>
          </cell>
          <cell r="U35">
            <v>700000</v>
          </cell>
          <cell r="V35">
            <v>1.3651142857142857</v>
          </cell>
          <cell r="W35">
            <v>448735</v>
          </cell>
          <cell r="X35">
            <v>700000</v>
          </cell>
          <cell r="Y35">
            <v>0.64105000000000001</v>
          </cell>
          <cell r="Z35">
            <v>689115</v>
          </cell>
          <cell r="AA35">
            <v>650000</v>
          </cell>
          <cell r="AB35">
            <v>1.0601769230769231</v>
          </cell>
          <cell r="AC35">
            <v>95980</v>
          </cell>
          <cell r="AD35">
            <v>650000</v>
          </cell>
          <cell r="AE35">
            <v>0.14766153846153846</v>
          </cell>
          <cell r="AF35">
            <v>430230</v>
          </cell>
          <cell r="AG35">
            <v>650000</v>
          </cell>
          <cell r="AH35">
            <v>0.66189230769230767</v>
          </cell>
          <cell r="AI35">
            <v>246370</v>
          </cell>
          <cell r="AJ35">
            <v>500000</v>
          </cell>
          <cell r="AK35">
            <v>0.49274000000000001</v>
          </cell>
          <cell r="AL35">
            <v>988595</v>
          </cell>
          <cell r="AM35">
            <v>500000</v>
          </cell>
          <cell r="AN35">
            <v>1.97719</v>
          </cell>
          <cell r="AO35">
            <v>7058250</v>
          </cell>
          <cell r="AP35">
            <v>7150000</v>
          </cell>
          <cell r="AQ35">
            <v>0.98716783216783222</v>
          </cell>
        </row>
        <row r="36">
          <cell r="B36" t="str">
            <v>1ST MEGA SAVER PANIQUI PRIME</v>
          </cell>
          <cell r="C36" t="str">
            <v>AZARRAGA, KING BENEDICT</v>
          </cell>
          <cell r="D36">
            <v>44552</v>
          </cell>
          <cell r="E36">
            <v>250765</v>
          </cell>
          <cell r="F36">
            <v>600000</v>
          </cell>
          <cell r="G36">
            <v>0.41794166666666666</v>
          </cell>
          <cell r="H36">
            <v>39890</v>
          </cell>
          <cell r="I36">
            <v>550000</v>
          </cell>
          <cell r="J36">
            <v>7.2527272727272732E-2</v>
          </cell>
          <cell r="K36">
            <v>157785</v>
          </cell>
          <cell r="L36">
            <v>550000</v>
          </cell>
          <cell r="M36">
            <v>0.28688181818181818</v>
          </cell>
          <cell r="N36">
            <v>906969</v>
          </cell>
          <cell r="O36">
            <v>550000</v>
          </cell>
          <cell r="P36">
            <v>1.6490345454545454</v>
          </cell>
          <cell r="Q36">
            <v>171965</v>
          </cell>
          <cell r="R36">
            <v>900000</v>
          </cell>
          <cell r="S36">
            <v>0.19107222222222223</v>
          </cell>
          <cell r="T36">
            <v>212475</v>
          </cell>
          <cell r="U36">
            <v>550000</v>
          </cell>
          <cell r="V36">
            <v>0.38631818181818184</v>
          </cell>
          <cell r="W36">
            <v>592030</v>
          </cell>
          <cell r="X36">
            <v>550000</v>
          </cell>
          <cell r="Y36">
            <v>1.0764181818181817</v>
          </cell>
          <cell r="Z36">
            <v>684220</v>
          </cell>
          <cell r="AA36">
            <v>550000</v>
          </cell>
          <cell r="AB36">
            <v>1.2440363636363636</v>
          </cell>
          <cell r="AC36">
            <v>161880</v>
          </cell>
          <cell r="AD36">
            <v>550000</v>
          </cell>
          <cell r="AE36">
            <v>0.29432727272727272</v>
          </cell>
          <cell r="AF36">
            <v>107785</v>
          </cell>
          <cell r="AG36">
            <v>550000</v>
          </cell>
          <cell r="AH36">
            <v>0.19597272727272727</v>
          </cell>
          <cell r="AI36">
            <v>411360</v>
          </cell>
          <cell r="AJ36">
            <v>550000</v>
          </cell>
          <cell r="AK36">
            <v>0.74792727272727277</v>
          </cell>
          <cell r="AL36">
            <v>0</v>
          </cell>
          <cell r="AM36">
            <v>550000</v>
          </cell>
          <cell r="AN36">
            <v>0</v>
          </cell>
          <cell r="AO36">
            <v>3697124</v>
          </cell>
          <cell r="AP36">
            <v>7000000</v>
          </cell>
          <cell r="AQ36">
            <v>0.52816057142857142</v>
          </cell>
        </row>
        <row r="37">
          <cell r="B37" t="str">
            <v>1ST MEGA SAVER SANTIAGO</v>
          </cell>
          <cell r="C37" t="str">
            <v>BASSIG, MARK ANGELO</v>
          </cell>
          <cell r="D37">
            <v>44958</v>
          </cell>
          <cell r="G37" t="e">
            <v>#DIV/0!</v>
          </cell>
          <cell r="H37">
            <v>25495</v>
          </cell>
          <cell r="I37">
            <v>400000</v>
          </cell>
          <cell r="J37">
            <v>6.3737500000000002E-2</v>
          </cell>
          <cell r="K37">
            <v>81385</v>
          </cell>
          <cell r="L37">
            <v>550000</v>
          </cell>
          <cell r="M37">
            <v>0.14797272727272728</v>
          </cell>
          <cell r="N37">
            <v>165360</v>
          </cell>
          <cell r="O37">
            <v>550000</v>
          </cell>
          <cell r="P37">
            <v>0.30065454545454545</v>
          </cell>
          <cell r="Q37">
            <v>822130</v>
          </cell>
          <cell r="R37">
            <v>550000</v>
          </cell>
          <cell r="S37">
            <v>1.4947818181818182</v>
          </cell>
          <cell r="T37">
            <v>189960</v>
          </cell>
          <cell r="U37">
            <v>750000</v>
          </cell>
          <cell r="V37">
            <v>0.25328000000000001</v>
          </cell>
          <cell r="W37">
            <v>0</v>
          </cell>
          <cell r="X37">
            <v>550000</v>
          </cell>
          <cell r="Y37">
            <v>0</v>
          </cell>
          <cell r="Z37">
            <v>690320</v>
          </cell>
          <cell r="AA37">
            <v>500000</v>
          </cell>
          <cell r="AB37">
            <v>1.3806400000000001</v>
          </cell>
          <cell r="AC37">
            <v>109485</v>
          </cell>
          <cell r="AD37">
            <v>500000</v>
          </cell>
          <cell r="AE37">
            <v>0.21897</v>
          </cell>
          <cell r="AF37">
            <v>0</v>
          </cell>
          <cell r="AG37">
            <v>500000</v>
          </cell>
          <cell r="AH37">
            <v>0</v>
          </cell>
          <cell r="AK37" t="e">
            <v>#DIV/0!</v>
          </cell>
          <cell r="AN37" t="e">
            <v>#DIV/0!</v>
          </cell>
          <cell r="AO37">
            <v>2084135</v>
          </cell>
          <cell r="AP37">
            <v>4850000</v>
          </cell>
          <cell r="AQ37">
            <v>0.42971855670103093</v>
          </cell>
        </row>
        <row r="38">
          <cell r="B38" t="str">
            <v>1ST MEGA SAVER SINDALAN</v>
          </cell>
          <cell r="C38" t="str">
            <v>CRUZ, RAYMARK</v>
          </cell>
          <cell r="D38">
            <v>44853</v>
          </cell>
          <cell r="E38">
            <v>61085</v>
          </cell>
          <cell r="F38">
            <v>500000</v>
          </cell>
          <cell r="G38">
            <v>0.12217</v>
          </cell>
          <cell r="H38">
            <v>88910</v>
          </cell>
          <cell r="I38">
            <v>500000</v>
          </cell>
          <cell r="J38">
            <v>0.17782000000000001</v>
          </cell>
          <cell r="K38">
            <v>210260</v>
          </cell>
          <cell r="L38">
            <v>550000</v>
          </cell>
          <cell r="M38">
            <v>0.38229090909090907</v>
          </cell>
          <cell r="N38">
            <v>355915</v>
          </cell>
          <cell r="O38">
            <v>550000</v>
          </cell>
          <cell r="P38">
            <v>0.64711818181818181</v>
          </cell>
          <cell r="Q38">
            <v>763675</v>
          </cell>
          <cell r="R38">
            <v>550000</v>
          </cell>
          <cell r="S38">
            <v>1.3885000000000001</v>
          </cell>
          <cell r="T38">
            <v>759350</v>
          </cell>
          <cell r="U38">
            <v>750000</v>
          </cell>
          <cell r="V38">
            <v>1.0124666666666666</v>
          </cell>
          <cell r="W38">
            <v>351525</v>
          </cell>
          <cell r="X38">
            <v>550000</v>
          </cell>
          <cell r="Y38">
            <v>0.63913636363636361</v>
          </cell>
          <cell r="Z38">
            <v>380850</v>
          </cell>
          <cell r="AA38">
            <v>500000</v>
          </cell>
          <cell r="AB38">
            <v>0.76170000000000004</v>
          </cell>
          <cell r="AC38">
            <v>383980</v>
          </cell>
          <cell r="AD38">
            <v>500000</v>
          </cell>
          <cell r="AE38">
            <v>0.76795999999999998</v>
          </cell>
          <cell r="AF38">
            <v>516805</v>
          </cell>
          <cell r="AG38">
            <v>500000</v>
          </cell>
          <cell r="AH38">
            <v>1.0336099999999999</v>
          </cell>
          <cell r="AI38">
            <v>465625</v>
          </cell>
          <cell r="AJ38">
            <v>500000</v>
          </cell>
          <cell r="AK38">
            <v>0.93125000000000002</v>
          </cell>
          <cell r="AL38">
            <v>212055</v>
          </cell>
          <cell r="AM38">
            <v>500000</v>
          </cell>
          <cell r="AN38">
            <v>0.42410999999999999</v>
          </cell>
          <cell r="AO38">
            <v>4550035</v>
          </cell>
          <cell r="AP38">
            <v>6450000</v>
          </cell>
          <cell r="AQ38">
            <v>0.70543178294573639</v>
          </cell>
        </row>
        <row r="39">
          <cell r="B39" t="str">
            <v>1ST MEGA SAVER SJDM</v>
          </cell>
          <cell r="C39" t="str">
            <v>MANIQUIZ, REYMART</v>
          </cell>
          <cell r="D39">
            <v>43656</v>
          </cell>
          <cell r="E39">
            <v>85985</v>
          </cell>
          <cell r="F39">
            <v>500000</v>
          </cell>
          <cell r="G39">
            <v>0.17197000000000001</v>
          </cell>
          <cell r="H39">
            <v>507475</v>
          </cell>
          <cell r="I39">
            <v>500000</v>
          </cell>
          <cell r="J39">
            <v>1.01495</v>
          </cell>
          <cell r="K39">
            <v>108580</v>
          </cell>
          <cell r="L39">
            <v>550000</v>
          </cell>
          <cell r="M39">
            <v>0.19741818181818183</v>
          </cell>
          <cell r="N39">
            <v>1213980</v>
          </cell>
          <cell r="O39">
            <v>800000</v>
          </cell>
          <cell r="P39">
            <v>1.5174749999999999</v>
          </cell>
          <cell r="Q39">
            <v>1336285</v>
          </cell>
          <cell r="R39">
            <v>800000</v>
          </cell>
          <cell r="S39">
            <v>1.67035625</v>
          </cell>
          <cell r="T39">
            <v>766685</v>
          </cell>
          <cell r="U39">
            <v>750000</v>
          </cell>
          <cell r="V39">
            <v>1.0222466666666667</v>
          </cell>
          <cell r="W39">
            <v>745600</v>
          </cell>
          <cell r="X39">
            <v>700000</v>
          </cell>
          <cell r="Y39">
            <v>1.0651428571428572</v>
          </cell>
          <cell r="Z39">
            <v>85985</v>
          </cell>
          <cell r="AA39">
            <v>650000</v>
          </cell>
          <cell r="AB39">
            <v>0.13228461538461539</v>
          </cell>
          <cell r="AC39">
            <v>805230</v>
          </cell>
          <cell r="AD39">
            <v>600000</v>
          </cell>
          <cell r="AE39">
            <v>1.34205</v>
          </cell>
          <cell r="AF39">
            <v>45795</v>
          </cell>
          <cell r="AG39">
            <v>650000</v>
          </cell>
          <cell r="AH39">
            <v>7.0453846153846159E-2</v>
          </cell>
          <cell r="AJ39">
            <v>500000</v>
          </cell>
          <cell r="AK39">
            <v>0</v>
          </cell>
          <cell r="AM39">
            <v>500000</v>
          </cell>
          <cell r="AN39">
            <v>0</v>
          </cell>
          <cell r="AO39">
            <v>5701600</v>
          </cell>
          <cell r="AP39">
            <v>7500000</v>
          </cell>
          <cell r="AQ39">
            <v>0.7602133333333333</v>
          </cell>
        </row>
        <row r="40">
          <cell r="B40" t="str">
            <v>1ST MEGA SAVER SAN JOSE NE</v>
          </cell>
          <cell r="C40" t="str">
            <v>DIOSES, MAURO JR.</v>
          </cell>
          <cell r="D40">
            <v>44693</v>
          </cell>
          <cell r="E40">
            <v>0</v>
          </cell>
          <cell r="F40">
            <v>500000</v>
          </cell>
          <cell r="G40">
            <v>0</v>
          </cell>
          <cell r="J40" t="e">
            <v>#DIV/0!</v>
          </cell>
          <cell r="M40" t="e">
            <v>#DIV/0!</v>
          </cell>
          <cell r="P40" t="e">
            <v>#DIV/0!</v>
          </cell>
          <cell r="S40" t="e">
            <v>#DIV/0!</v>
          </cell>
          <cell r="V40" t="e">
            <v>#DIV/0!</v>
          </cell>
          <cell r="Y40" t="e">
            <v>#DIV/0!</v>
          </cell>
          <cell r="AB40" t="e">
            <v>#DIV/0!</v>
          </cell>
          <cell r="AE40" t="e">
            <v>#DIV/0!</v>
          </cell>
          <cell r="AH40" t="e">
            <v>#DIV/0!</v>
          </cell>
          <cell r="AK40" t="e">
            <v>#DIV/0!</v>
          </cell>
          <cell r="AN40" t="e">
            <v>#DIV/0!</v>
          </cell>
          <cell r="AO40">
            <v>0</v>
          </cell>
          <cell r="AP40">
            <v>500000</v>
          </cell>
          <cell r="AQ40">
            <v>0</v>
          </cell>
        </row>
        <row r="41">
          <cell r="C41" t="str">
            <v>MARZAN, MARK JOSEPH</v>
          </cell>
          <cell r="D41">
            <v>45008</v>
          </cell>
          <cell r="G41" t="e">
            <v>#DIV/0!</v>
          </cell>
          <cell r="J41" t="e">
            <v>#DIV/0!</v>
          </cell>
          <cell r="K41">
            <v>0</v>
          </cell>
          <cell r="L41">
            <v>116129</v>
          </cell>
          <cell r="M41">
            <v>0</v>
          </cell>
          <cell r="N41">
            <v>130675</v>
          </cell>
          <cell r="O41">
            <v>550000</v>
          </cell>
          <cell r="P41">
            <v>0.2375909090909091</v>
          </cell>
          <cell r="Q41">
            <v>114190</v>
          </cell>
          <cell r="R41">
            <v>550000</v>
          </cell>
          <cell r="S41">
            <v>0.20761818181818181</v>
          </cell>
          <cell r="T41">
            <v>96280</v>
          </cell>
          <cell r="U41">
            <v>550000</v>
          </cell>
          <cell r="V41">
            <v>0.17505454545454546</v>
          </cell>
          <cell r="W41">
            <v>88180</v>
          </cell>
          <cell r="X41">
            <v>550000</v>
          </cell>
          <cell r="Y41">
            <v>0.16032727272727273</v>
          </cell>
          <cell r="Z41">
            <v>304760</v>
          </cell>
          <cell r="AA41">
            <v>500000</v>
          </cell>
          <cell r="AB41">
            <v>0.60951999999999995</v>
          </cell>
          <cell r="AC41">
            <v>191870</v>
          </cell>
          <cell r="AD41">
            <v>500000</v>
          </cell>
          <cell r="AE41">
            <v>0.38374000000000003</v>
          </cell>
          <cell r="AF41">
            <v>101980</v>
          </cell>
          <cell r="AG41">
            <v>500000</v>
          </cell>
          <cell r="AH41">
            <v>0.20396</v>
          </cell>
          <cell r="AI41">
            <v>45290</v>
          </cell>
          <cell r="AJ41">
            <v>500000</v>
          </cell>
          <cell r="AK41">
            <v>9.0579999999999994E-2</v>
          </cell>
          <cell r="AL41">
            <v>131585</v>
          </cell>
          <cell r="AM41">
            <v>500000</v>
          </cell>
          <cell r="AN41">
            <v>0.26317000000000002</v>
          </cell>
          <cell r="AO41">
            <v>1204810</v>
          </cell>
          <cell r="AP41">
            <v>4816129</v>
          </cell>
          <cell r="AQ41">
            <v>0.25016148861461146</v>
          </cell>
        </row>
        <row r="42">
          <cell r="B42" t="str">
            <v>1ST MEGA SAVER STA. MARIA</v>
          </cell>
          <cell r="C42" t="str">
            <v>CELESTE, ELDHER</v>
          </cell>
          <cell r="D42">
            <v>44657</v>
          </cell>
          <cell r="E42">
            <v>170880</v>
          </cell>
          <cell r="F42">
            <v>800000</v>
          </cell>
          <cell r="G42">
            <v>0.21360000000000001</v>
          </cell>
          <cell r="H42">
            <v>135680</v>
          </cell>
          <cell r="I42">
            <v>500000</v>
          </cell>
          <cell r="J42">
            <v>0.27135999999999999</v>
          </cell>
          <cell r="K42">
            <v>341150</v>
          </cell>
          <cell r="L42">
            <v>550000</v>
          </cell>
          <cell r="M42">
            <v>0.62027272727272731</v>
          </cell>
          <cell r="N42">
            <v>469425</v>
          </cell>
          <cell r="O42">
            <v>650000</v>
          </cell>
          <cell r="P42">
            <v>0.72219230769230769</v>
          </cell>
          <cell r="Q42">
            <v>410340</v>
          </cell>
          <cell r="R42">
            <v>650000</v>
          </cell>
          <cell r="S42">
            <v>0.63129230769230771</v>
          </cell>
          <cell r="V42" t="e">
            <v>#DIV/0!</v>
          </cell>
          <cell r="Y42" t="e">
            <v>#DIV/0!</v>
          </cell>
          <cell r="AB42" t="e">
            <v>#DIV/0!</v>
          </cell>
          <cell r="AE42" t="e">
            <v>#DIV/0!</v>
          </cell>
          <cell r="AH42" t="e">
            <v>#DIV/0!</v>
          </cell>
          <cell r="AK42" t="e">
            <v>#DIV/0!</v>
          </cell>
          <cell r="AN42" t="e">
            <v>#DIV/0!</v>
          </cell>
          <cell r="AO42">
            <v>1527475</v>
          </cell>
          <cell r="AP42">
            <v>3150000</v>
          </cell>
          <cell r="AQ42">
            <v>0.48491269841269841</v>
          </cell>
        </row>
        <row r="43">
          <cell r="C43" t="str">
            <v>TORRES, ELIMAR</v>
          </cell>
          <cell r="D43">
            <v>45104</v>
          </cell>
          <cell r="G43" t="e">
            <v>#DIV/0!</v>
          </cell>
          <cell r="J43" t="e">
            <v>#DIV/0!</v>
          </cell>
          <cell r="M43" t="e">
            <v>#DIV/0!</v>
          </cell>
          <cell r="P43" t="e">
            <v>#DIV/0!</v>
          </cell>
          <cell r="S43" t="e">
            <v>#DIV/0!</v>
          </cell>
          <cell r="T43">
            <v>0</v>
          </cell>
          <cell r="U43">
            <v>53333</v>
          </cell>
          <cell r="V43">
            <v>0</v>
          </cell>
          <cell r="W43">
            <v>99745</v>
          </cell>
          <cell r="X43">
            <v>550000</v>
          </cell>
          <cell r="Y43">
            <v>0.18135454545454546</v>
          </cell>
          <cell r="Z43">
            <v>113680</v>
          </cell>
          <cell r="AA43">
            <v>500000</v>
          </cell>
          <cell r="AB43">
            <v>0.22736000000000001</v>
          </cell>
          <cell r="AC43">
            <v>401515</v>
          </cell>
          <cell r="AD43">
            <v>550000</v>
          </cell>
          <cell r="AE43">
            <v>0.73002727272727275</v>
          </cell>
          <cell r="AF43">
            <v>572505</v>
          </cell>
          <cell r="AG43">
            <v>500000</v>
          </cell>
          <cell r="AH43">
            <v>1.1450100000000001</v>
          </cell>
          <cell r="AI43">
            <v>99775</v>
          </cell>
          <cell r="AJ43">
            <v>500000</v>
          </cell>
          <cell r="AK43">
            <v>0.19955000000000001</v>
          </cell>
          <cell r="AL43">
            <v>309460</v>
          </cell>
          <cell r="AM43">
            <v>500000</v>
          </cell>
          <cell r="AN43">
            <v>0.61892000000000003</v>
          </cell>
          <cell r="AO43">
            <v>1596680</v>
          </cell>
          <cell r="AP43">
            <v>3153333</v>
          </cell>
          <cell r="AQ43">
            <v>0.50634677656942673</v>
          </cell>
        </row>
        <row r="44">
          <cell r="B44" t="str">
            <v>1ST MEGA SAVER STO. ROSARIO</v>
          </cell>
          <cell r="C44" t="str">
            <v>DAVID, JAYSON</v>
          </cell>
          <cell r="D44">
            <v>43530</v>
          </cell>
          <cell r="E44">
            <v>147875</v>
          </cell>
          <cell r="F44">
            <v>500000</v>
          </cell>
          <cell r="G44">
            <v>0.29575000000000001</v>
          </cell>
          <cell r="H44">
            <v>0</v>
          </cell>
          <cell r="I44">
            <v>500000</v>
          </cell>
          <cell r="J44">
            <v>0</v>
          </cell>
          <cell r="K44">
            <v>307275</v>
          </cell>
          <cell r="L44">
            <v>550000</v>
          </cell>
          <cell r="M44">
            <v>0.55868181818181817</v>
          </cell>
          <cell r="N44">
            <v>814315</v>
          </cell>
          <cell r="O44">
            <v>750000</v>
          </cell>
          <cell r="P44">
            <v>1.0857533333333333</v>
          </cell>
          <cell r="Q44">
            <v>982470</v>
          </cell>
          <cell r="R44">
            <v>800000</v>
          </cell>
          <cell r="S44">
            <v>1.2280875</v>
          </cell>
          <cell r="T44">
            <v>706105</v>
          </cell>
          <cell r="U44">
            <v>750000</v>
          </cell>
          <cell r="V44">
            <v>0.94147333333333338</v>
          </cell>
          <cell r="W44">
            <v>483335</v>
          </cell>
          <cell r="X44">
            <v>650000</v>
          </cell>
          <cell r="Y44">
            <v>0.74359230769230766</v>
          </cell>
          <cell r="Z44">
            <v>459955</v>
          </cell>
          <cell r="AA44">
            <v>600000</v>
          </cell>
          <cell r="AB44">
            <v>0.76659166666666667</v>
          </cell>
          <cell r="AC44">
            <v>307955</v>
          </cell>
          <cell r="AD44">
            <v>600000</v>
          </cell>
          <cell r="AE44">
            <v>0.51325833333333337</v>
          </cell>
          <cell r="AF44">
            <v>202665</v>
          </cell>
          <cell r="AG44">
            <v>600000</v>
          </cell>
          <cell r="AH44">
            <v>0.33777499999999999</v>
          </cell>
          <cell r="AI44">
            <v>534625</v>
          </cell>
          <cell r="AJ44">
            <v>550000</v>
          </cell>
          <cell r="AK44">
            <v>0.97204545454545455</v>
          </cell>
          <cell r="AL44">
            <v>412225</v>
          </cell>
          <cell r="AM44">
            <v>600000</v>
          </cell>
          <cell r="AN44">
            <v>0.68704166666666666</v>
          </cell>
          <cell r="AO44">
            <v>5358800</v>
          </cell>
          <cell r="AP44">
            <v>7450000</v>
          </cell>
          <cell r="AQ44">
            <v>0.71930201342281874</v>
          </cell>
        </row>
        <row r="45">
          <cell r="B45" t="str">
            <v>1ST MEGA SAVER TALAVERA</v>
          </cell>
          <cell r="C45" t="str">
            <v>AGUNOY, DONN ALVIN</v>
          </cell>
          <cell r="D45">
            <v>44636</v>
          </cell>
          <cell r="E45">
            <v>456365</v>
          </cell>
          <cell r="F45">
            <v>550000</v>
          </cell>
          <cell r="G45">
            <v>0.82975454545454541</v>
          </cell>
          <cell r="H45">
            <v>90080</v>
          </cell>
          <cell r="I45">
            <v>500000</v>
          </cell>
          <cell r="J45">
            <v>0.18015999999999999</v>
          </cell>
          <cell r="K45">
            <v>309530</v>
          </cell>
          <cell r="L45">
            <v>550000</v>
          </cell>
          <cell r="M45">
            <v>0.56278181818181816</v>
          </cell>
          <cell r="N45">
            <v>787970</v>
          </cell>
          <cell r="O45">
            <v>550000</v>
          </cell>
          <cell r="P45">
            <v>1.4326727272727273</v>
          </cell>
          <cell r="Q45">
            <v>882925</v>
          </cell>
          <cell r="R45">
            <v>650000</v>
          </cell>
          <cell r="S45">
            <v>1.3583461538461539</v>
          </cell>
          <cell r="T45">
            <v>454425</v>
          </cell>
          <cell r="U45">
            <v>600000</v>
          </cell>
          <cell r="V45">
            <v>0.75737500000000002</v>
          </cell>
          <cell r="W45">
            <v>489240</v>
          </cell>
          <cell r="X45">
            <v>550000</v>
          </cell>
          <cell r="Y45">
            <v>0.88952727272727272</v>
          </cell>
          <cell r="Z45">
            <v>491435</v>
          </cell>
          <cell r="AA45">
            <v>550000</v>
          </cell>
          <cell r="AB45">
            <v>0.89351818181818177</v>
          </cell>
          <cell r="AC45">
            <v>504340</v>
          </cell>
          <cell r="AD45">
            <v>550000</v>
          </cell>
          <cell r="AE45">
            <v>0.91698181818181823</v>
          </cell>
          <cell r="AF45">
            <v>427120</v>
          </cell>
          <cell r="AG45">
            <v>550000</v>
          </cell>
          <cell r="AH45">
            <v>0.77658181818181815</v>
          </cell>
          <cell r="AI45">
            <v>285360</v>
          </cell>
          <cell r="AJ45">
            <v>500000</v>
          </cell>
          <cell r="AK45">
            <v>0.57072000000000001</v>
          </cell>
          <cell r="AL45">
            <v>185165</v>
          </cell>
          <cell r="AM45">
            <v>500000</v>
          </cell>
          <cell r="AN45">
            <v>0.37032999999999999</v>
          </cell>
          <cell r="AO45">
            <v>5363955</v>
          </cell>
          <cell r="AP45">
            <v>6600000</v>
          </cell>
          <cell r="AQ45">
            <v>0.8127204545454545</v>
          </cell>
        </row>
        <row r="46">
          <cell r="B46" t="str">
            <v>1ST MEGA SAVER TARLAC</v>
          </cell>
          <cell r="C46" t="str">
            <v>SEBASTIAN, PATRICK</v>
          </cell>
          <cell r="D46">
            <v>44691</v>
          </cell>
          <cell r="E46">
            <v>819350</v>
          </cell>
          <cell r="F46">
            <v>800000</v>
          </cell>
          <cell r="G46">
            <v>1.0241875</v>
          </cell>
          <cell r="H46">
            <v>474585</v>
          </cell>
          <cell r="I46">
            <v>850000</v>
          </cell>
          <cell r="J46">
            <v>0.55833529411764704</v>
          </cell>
          <cell r="K46">
            <v>1286615</v>
          </cell>
          <cell r="L46">
            <v>1100000</v>
          </cell>
          <cell r="M46">
            <v>1.1696500000000001</v>
          </cell>
          <cell r="N46">
            <v>1359060</v>
          </cell>
          <cell r="O46">
            <v>900000</v>
          </cell>
          <cell r="P46">
            <v>1.5100666666666667</v>
          </cell>
          <cell r="Q46">
            <v>1548500</v>
          </cell>
          <cell r="R46">
            <v>900000</v>
          </cell>
          <cell r="S46">
            <v>1.7205555555555556</v>
          </cell>
          <cell r="T46">
            <v>2165840</v>
          </cell>
          <cell r="U46">
            <v>900000</v>
          </cell>
          <cell r="V46">
            <v>2.4064888888888887</v>
          </cell>
          <cell r="W46">
            <v>1566995</v>
          </cell>
          <cell r="X46">
            <v>1000000</v>
          </cell>
          <cell r="Y46">
            <v>1.5669949999999999</v>
          </cell>
          <cell r="Z46">
            <v>960225</v>
          </cell>
          <cell r="AA46">
            <v>950000</v>
          </cell>
          <cell r="AB46">
            <v>1.0107631578947369</v>
          </cell>
          <cell r="AC46">
            <v>466150</v>
          </cell>
          <cell r="AD46">
            <v>950000</v>
          </cell>
          <cell r="AE46">
            <v>0.49068421052631578</v>
          </cell>
          <cell r="AF46">
            <v>2155235</v>
          </cell>
          <cell r="AG46">
            <v>1100000</v>
          </cell>
          <cell r="AH46">
            <v>1.9593045454545455</v>
          </cell>
          <cell r="AI46">
            <v>481635</v>
          </cell>
          <cell r="AJ46">
            <v>1100000</v>
          </cell>
          <cell r="AK46">
            <v>0.43785000000000002</v>
          </cell>
          <cell r="AL46">
            <v>1370075</v>
          </cell>
          <cell r="AM46">
            <v>1000000</v>
          </cell>
          <cell r="AN46">
            <v>1.3700749999999999</v>
          </cell>
          <cell r="AO46">
            <v>14654265</v>
          </cell>
          <cell r="AP46">
            <v>11550000</v>
          </cell>
          <cell r="AQ46">
            <v>1.2687675324675325</v>
          </cell>
        </row>
        <row r="47">
          <cell r="B47" t="str">
            <v>1ST MEGA SAVER TUGUEGARAO</v>
          </cell>
          <cell r="C47" t="str">
            <v>MOISES, BABARAN JR.</v>
          </cell>
          <cell r="D47">
            <v>44823</v>
          </cell>
          <cell r="E47">
            <v>85890</v>
          </cell>
          <cell r="F47">
            <v>600000</v>
          </cell>
          <cell r="G47">
            <v>0.14315</v>
          </cell>
          <cell r="H47">
            <v>339760</v>
          </cell>
          <cell r="I47">
            <v>500000</v>
          </cell>
          <cell r="J47">
            <v>0.67952000000000001</v>
          </cell>
          <cell r="K47">
            <v>651780</v>
          </cell>
          <cell r="L47">
            <v>550000</v>
          </cell>
          <cell r="M47">
            <v>1.1850545454545454</v>
          </cell>
          <cell r="N47">
            <v>615810</v>
          </cell>
          <cell r="O47">
            <v>550000</v>
          </cell>
          <cell r="P47">
            <v>1.1196545454545455</v>
          </cell>
          <cell r="Q47">
            <v>1214160</v>
          </cell>
          <cell r="R47">
            <v>600000</v>
          </cell>
          <cell r="S47">
            <v>2.0236000000000001</v>
          </cell>
          <cell r="T47">
            <v>592525</v>
          </cell>
          <cell r="U47">
            <v>750000</v>
          </cell>
          <cell r="V47">
            <v>0.79003333333333337</v>
          </cell>
          <cell r="W47">
            <v>688785</v>
          </cell>
          <cell r="X47">
            <v>600000</v>
          </cell>
          <cell r="Y47">
            <v>1.147975</v>
          </cell>
          <cell r="Z47">
            <v>708515</v>
          </cell>
          <cell r="AA47">
            <v>600000</v>
          </cell>
          <cell r="AB47">
            <v>1.1808583333333333</v>
          </cell>
          <cell r="AC47">
            <v>789310</v>
          </cell>
          <cell r="AD47">
            <v>600000</v>
          </cell>
          <cell r="AE47">
            <v>1.3155166666666667</v>
          </cell>
          <cell r="AF47">
            <v>1654235</v>
          </cell>
          <cell r="AG47">
            <v>500000</v>
          </cell>
          <cell r="AH47">
            <v>3.3084699999999998</v>
          </cell>
          <cell r="AI47">
            <v>729830</v>
          </cell>
          <cell r="AJ47">
            <v>900000</v>
          </cell>
          <cell r="AK47">
            <v>0.81092222222222221</v>
          </cell>
          <cell r="AL47">
            <v>873625</v>
          </cell>
          <cell r="AM47">
            <v>850000</v>
          </cell>
          <cell r="AN47">
            <v>1.0277941176470589</v>
          </cell>
          <cell r="AO47">
            <v>8944225</v>
          </cell>
          <cell r="AP47">
            <v>7600000</v>
          </cell>
          <cell r="AQ47">
            <v>1.1768717105263158</v>
          </cell>
        </row>
        <row r="48">
          <cell r="B48" t="str">
            <v>1ST MEGA SAVER URDANETA</v>
          </cell>
          <cell r="C48" t="str">
            <v>CARIG, MARK ANTHONY</v>
          </cell>
          <cell r="D48">
            <v>44903</v>
          </cell>
          <cell r="E48">
            <v>121985</v>
          </cell>
          <cell r="F48">
            <v>500000</v>
          </cell>
          <cell r="G48">
            <v>0.24396999999999999</v>
          </cell>
          <cell r="H48">
            <v>71000</v>
          </cell>
          <cell r="I48">
            <v>500000</v>
          </cell>
          <cell r="J48">
            <v>0.14199999999999999</v>
          </cell>
          <cell r="K48">
            <v>181165</v>
          </cell>
          <cell r="L48">
            <v>550000</v>
          </cell>
          <cell r="M48">
            <v>0.32939090909090907</v>
          </cell>
          <cell r="N48">
            <v>272760</v>
          </cell>
          <cell r="O48">
            <v>550000</v>
          </cell>
          <cell r="P48">
            <v>0.49592727272727272</v>
          </cell>
          <cell r="Q48">
            <v>708125</v>
          </cell>
          <cell r="R48">
            <v>550000</v>
          </cell>
          <cell r="S48">
            <v>1.2875000000000001</v>
          </cell>
          <cell r="T48">
            <v>117835</v>
          </cell>
          <cell r="U48">
            <v>750000</v>
          </cell>
          <cell r="V48">
            <v>0.15711333333333333</v>
          </cell>
          <cell r="W48">
            <v>286155</v>
          </cell>
          <cell r="X48">
            <v>550000</v>
          </cell>
          <cell r="Y48">
            <v>0.52028181818181818</v>
          </cell>
          <cell r="Z48">
            <v>179265</v>
          </cell>
          <cell r="AA48">
            <v>500000</v>
          </cell>
          <cell r="AB48">
            <v>0.35853000000000002</v>
          </cell>
          <cell r="AC48">
            <v>361455</v>
          </cell>
          <cell r="AD48">
            <v>500000</v>
          </cell>
          <cell r="AE48">
            <v>0.72291000000000005</v>
          </cell>
          <cell r="AF48">
            <v>38690</v>
          </cell>
          <cell r="AG48">
            <v>500000</v>
          </cell>
          <cell r="AH48">
            <v>7.7380000000000004E-2</v>
          </cell>
          <cell r="AI48">
            <v>72210</v>
          </cell>
          <cell r="AJ48">
            <v>500000</v>
          </cell>
          <cell r="AK48">
            <v>0.14441999999999999</v>
          </cell>
          <cell r="AL48">
            <v>108485</v>
          </cell>
          <cell r="AM48">
            <v>500000</v>
          </cell>
          <cell r="AN48">
            <v>0.21697</v>
          </cell>
          <cell r="AO48">
            <v>2519130</v>
          </cell>
          <cell r="AP48">
            <v>6450000</v>
          </cell>
          <cell r="AQ48">
            <v>0.39056279069767441</v>
          </cell>
        </row>
        <row r="49">
          <cell r="B49" t="str">
            <v>1ST MEGA SAVER VALENZUELA</v>
          </cell>
          <cell r="C49" t="str">
            <v>DELA LUNA, ERVIN MATTHEW</v>
          </cell>
          <cell r="D49">
            <v>45121</v>
          </cell>
          <cell r="G49" t="e">
            <v>#DIV/0!</v>
          </cell>
          <cell r="J49" t="e">
            <v>#DIV/0!</v>
          </cell>
          <cell r="M49" t="e">
            <v>#DIV/0!</v>
          </cell>
          <cell r="P49" t="e">
            <v>#DIV/0!</v>
          </cell>
          <cell r="S49" t="e">
            <v>#DIV/0!</v>
          </cell>
          <cell r="V49" t="e">
            <v>#DIV/0!</v>
          </cell>
          <cell r="W49">
            <v>0</v>
          </cell>
          <cell r="X49">
            <v>232258</v>
          </cell>
          <cell r="Y49">
            <v>0</v>
          </cell>
          <cell r="Z49">
            <v>225260</v>
          </cell>
          <cell r="AA49">
            <v>500000</v>
          </cell>
          <cell r="AB49">
            <v>0.45051999999999998</v>
          </cell>
          <cell r="AC49">
            <v>158475</v>
          </cell>
          <cell r="AD49">
            <v>500000</v>
          </cell>
          <cell r="AE49">
            <v>0.31695000000000001</v>
          </cell>
          <cell r="AF49">
            <v>865650</v>
          </cell>
          <cell r="AG49">
            <v>500000</v>
          </cell>
          <cell r="AH49">
            <v>1.7313000000000001</v>
          </cell>
          <cell r="AI49">
            <v>630205</v>
          </cell>
          <cell r="AJ49">
            <v>500000</v>
          </cell>
          <cell r="AK49">
            <v>1.26041</v>
          </cell>
          <cell r="AL49">
            <v>137370</v>
          </cell>
          <cell r="AM49">
            <v>500000</v>
          </cell>
          <cell r="AN49">
            <v>0.27473999999999998</v>
          </cell>
          <cell r="AO49">
            <v>2016960</v>
          </cell>
          <cell r="AP49">
            <v>2732258</v>
          </cell>
          <cell r="AQ49">
            <v>0.73820261483359184</v>
          </cell>
        </row>
        <row r="50">
          <cell r="B50" t="str">
            <v>1ST MEGA SAVER VIGAN</v>
          </cell>
          <cell r="C50" t="str">
            <v>PETALVER, CHRISTOVAL</v>
          </cell>
          <cell r="D50">
            <v>44958</v>
          </cell>
          <cell r="G50" t="e">
            <v>#DIV/0!</v>
          </cell>
          <cell r="H50">
            <v>349195</v>
          </cell>
          <cell r="I50">
            <v>400000</v>
          </cell>
          <cell r="J50">
            <v>0.87298750000000003</v>
          </cell>
          <cell r="K50">
            <v>58125</v>
          </cell>
          <cell r="L50">
            <v>550000</v>
          </cell>
          <cell r="M50">
            <v>0.10568181818181818</v>
          </cell>
          <cell r="P50" t="e">
            <v>#DIV/0!</v>
          </cell>
          <cell r="S50" t="e">
            <v>#DIV/0!</v>
          </cell>
          <cell r="V50" t="e">
            <v>#DIV/0!</v>
          </cell>
          <cell r="Y50" t="e">
            <v>#DIV/0!</v>
          </cell>
          <cell r="AB50" t="e">
            <v>#DIV/0!</v>
          </cell>
          <cell r="AE50" t="e">
            <v>#DIV/0!</v>
          </cell>
          <cell r="AH50" t="e">
            <v>#DIV/0!</v>
          </cell>
          <cell r="AK50" t="e">
            <v>#DIV/0!</v>
          </cell>
          <cell r="AN50" t="e">
            <v>#DIV/0!</v>
          </cell>
          <cell r="AO50">
            <v>407320</v>
          </cell>
          <cell r="AP50">
            <v>950000</v>
          </cell>
          <cell r="AQ50">
            <v>0.42875789473684212</v>
          </cell>
        </row>
        <row r="51">
          <cell r="C51" t="str">
            <v>DE GUSMAN, KRIZELE IMARE</v>
          </cell>
          <cell r="D51">
            <v>45086</v>
          </cell>
          <cell r="G51" t="e">
            <v>#DIV/0!</v>
          </cell>
          <cell r="J51" t="e">
            <v>#DIV/0!</v>
          </cell>
          <cell r="M51" t="e">
            <v>#DIV/0!</v>
          </cell>
          <cell r="P51" t="e">
            <v>#DIV/0!</v>
          </cell>
          <cell r="S51" t="e">
            <v>#DIV/0!</v>
          </cell>
          <cell r="T51">
            <v>230115</v>
          </cell>
          <cell r="U51">
            <v>293333</v>
          </cell>
          <cell r="V51">
            <v>0.78448384600437049</v>
          </cell>
          <cell r="X51">
            <v>550000</v>
          </cell>
          <cell r="Y51">
            <v>0</v>
          </cell>
          <cell r="Z51">
            <v>0</v>
          </cell>
          <cell r="AA51">
            <v>500000</v>
          </cell>
          <cell r="AB51">
            <v>0</v>
          </cell>
          <cell r="AE51" t="e">
            <v>#DIV/0!</v>
          </cell>
          <cell r="AH51" t="e">
            <v>#DIV/0!</v>
          </cell>
          <cell r="AK51" t="e">
            <v>#DIV/0!</v>
          </cell>
          <cell r="AN51" t="e">
            <v>#DIV/0!</v>
          </cell>
          <cell r="AO51">
            <v>230115</v>
          </cell>
          <cell r="AP51">
            <v>1343333</v>
          </cell>
          <cell r="AQ51">
            <v>0.17130153134033035</v>
          </cell>
        </row>
        <row r="52">
          <cell r="C52" t="str">
            <v>HABON, REDENTOR</v>
          </cell>
          <cell r="D52">
            <v>45187</v>
          </cell>
          <cell r="G52" t="e">
            <v>#DIV/0!</v>
          </cell>
          <cell r="J52" t="e">
            <v>#DIV/0!</v>
          </cell>
          <cell r="M52" t="e">
            <v>#DIV/0!</v>
          </cell>
          <cell r="P52" t="e">
            <v>#DIV/0!</v>
          </cell>
          <cell r="S52" t="e">
            <v>#DIV/0!</v>
          </cell>
          <cell r="V52" t="e">
            <v>#DIV/0!</v>
          </cell>
          <cell r="Y52" t="e">
            <v>#DIV/0!</v>
          </cell>
          <cell r="AB52" t="e">
            <v>#DIV/0!</v>
          </cell>
          <cell r="AD52">
            <v>173333</v>
          </cell>
          <cell r="AE52">
            <v>0</v>
          </cell>
          <cell r="AH52" t="e">
            <v>#DIV/0!</v>
          </cell>
          <cell r="AK52" t="e">
            <v>#DIV/0!</v>
          </cell>
          <cell r="AN52" t="e">
            <v>#DIV/0!</v>
          </cell>
          <cell r="AO52">
            <v>0</v>
          </cell>
          <cell r="AP52">
            <v>173333</v>
          </cell>
          <cell r="AQ52">
            <v>0</v>
          </cell>
        </row>
        <row r="53">
          <cell r="C53" t="str">
            <v>CLARO, EDMELYN</v>
          </cell>
          <cell r="D53">
            <v>45246</v>
          </cell>
          <cell r="G53" t="e">
            <v>#DIV/0!</v>
          </cell>
          <cell r="J53" t="e">
            <v>#DIV/0!</v>
          </cell>
          <cell r="M53" t="e">
            <v>#DIV/0!</v>
          </cell>
          <cell r="P53" t="e">
            <v>#DIV/0!</v>
          </cell>
          <cell r="S53" t="e">
            <v>#DIV/0!</v>
          </cell>
          <cell r="V53" t="e">
            <v>#DIV/0!</v>
          </cell>
          <cell r="Y53" t="e">
            <v>#DIV/0!</v>
          </cell>
          <cell r="AB53" t="e">
            <v>#DIV/0!</v>
          </cell>
          <cell r="AE53" t="e">
            <v>#DIV/0!</v>
          </cell>
          <cell r="AH53" t="e">
            <v>#DIV/0!</v>
          </cell>
          <cell r="AI53">
            <v>0</v>
          </cell>
          <cell r="AJ53">
            <v>199999</v>
          </cell>
          <cell r="AK53">
            <v>0</v>
          </cell>
          <cell r="AM53">
            <v>500000</v>
          </cell>
          <cell r="AN53">
            <v>0</v>
          </cell>
          <cell r="AO53">
            <v>0</v>
          </cell>
          <cell r="AP53">
            <v>699999</v>
          </cell>
          <cell r="AQ53">
            <v>0</v>
          </cell>
        </row>
      </sheetData>
      <sheetData sheetId="4">
        <row r="9">
          <cell r="B9" t="str">
            <v>SAVERS ANTIPOLO</v>
          </cell>
        </row>
      </sheetData>
      <sheetData sheetId="5">
        <row r="10">
          <cell r="B10" t="str">
            <v>ASIAN HOME AYALA CEBU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AMPLE"/>
      <sheetName val="ILOILO"/>
      <sheetName val="DAVAO"/>
      <sheetName val="GENSAN"/>
      <sheetName val="ZAMBOANGA"/>
      <sheetName val="CDO"/>
      <sheetName val="BACOLOD"/>
      <sheetName val="NIG"/>
    </sheetNames>
    <sheetDataSet>
      <sheetData sheetId="0"/>
      <sheetData sheetId="1">
        <row r="9">
          <cell r="B9" t="str">
            <v>IMPERIAL APP AGDAO</v>
          </cell>
          <cell r="C9" t="str">
            <v>CAÑAS, JAYPEE</v>
          </cell>
          <cell r="D9">
            <v>44680</v>
          </cell>
          <cell r="E9">
            <v>225740</v>
          </cell>
          <cell r="F9">
            <v>500000</v>
          </cell>
          <cell r="G9">
            <v>0.45147999999999999</v>
          </cell>
          <cell r="H9">
            <v>117165</v>
          </cell>
          <cell r="I9">
            <v>500000</v>
          </cell>
          <cell r="J9">
            <v>0.23433000000000001</v>
          </cell>
          <cell r="K9">
            <v>362415</v>
          </cell>
          <cell r="L9">
            <v>550000</v>
          </cell>
          <cell r="M9">
            <v>0.65893636363636365</v>
          </cell>
          <cell r="N9">
            <v>355505</v>
          </cell>
          <cell r="O9">
            <v>550000</v>
          </cell>
          <cell r="P9">
            <v>0.64637272727272732</v>
          </cell>
          <cell r="Q9">
            <v>1025300</v>
          </cell>
          <cell r="R9">
            <v>550000</v>
          </cell>
          <cell r="S9">
            <v>1.8641818181818182</v>
          </cell>
          <cell r="T9">
            <v>739780</v>
          </cell>
          <cell r="U9">
            <v>600000</v>
          </cell>
          <cell r="V9">
            <v>1.2329666666666668</v>
          </cell>
          <cell r="W9">
            <v>436925</v>
          </cell>
          <cell r="X9">
            <v>550000</v>
          </cell>
          <cell r="Y9">
            <v>0.79440909090909095</v>
          </cell>
          <cell r="Z9">
            <v>800750</v>
          </cell>
          <cell r="AA9">
            <v>550000</v>
          </cell>
          <cell r="AB9">
            <v>1.4559090909090908</v>
          </cell>
          <cell r="AC9">
            <v>699360</v>
          </cell>
          <cell r="AD9">
            <v>650000</v>
          </cell>
          <cell r="AE9">
            <v>1.0759384615384615</v>
          </cell>
          <cell r="AF9">
            <v>448085</v>
          </cell>
          <cell r="AG9">
            <v>650000</v>
          </cell>
          <cell r="AH9">
            <v>0.68936153846153847</v>
          </cell>
          <cell r="AI9">
            <v>684470</v>
          </cell>
          <cell r="AJ9">
            <v>650000</v>
          </cell>
          <cell r="AK9">
            <v>1.0530307692307692</v>
          </cell>
          <cell r="AL9">
            <v>717040</v>
          </cell>
          <cell r="AM9">
            <v>650000</v>
          </cell>
          <cell r="AN9">
            <v>1.1031384615384616</v>
          </cell>
          <cell r="AO9">
            <v>6612535</v>
          </cell>
          <cell r="AP9">
            <v>6950000</v>
          </cell>
          <cell r="AQ9">
            <v>0.95144388489208631</v>
          </cell>
        </row>
        <row r="10">
          <cell r="B10" t="str">
            <v>IMPERIAL ANTIQUE</v>
          </cell>
          <cell r="C10" t="str">
            <v>JAY OSORIO</v>
          </cell>
          <cell r="D10" t="str">
            <v>August 3, 2023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139865</v>
          </cell>
          <cell r="AA10">
            <v>374193</v>
          </cell>
          <cell r="AB10">
            <v>0.37377770295008189</v>
          </cell>
          <cell r="AC10">
            <v>209260</v>
          </cell>
          <cell r="AD10">
            <v>500000</v>
          </cell>
          <cell r="AE10">
            <v>0.41852</v>
          </cell>
          <cell r="AF10">
            <v>358930</v>
          </cell>
          <cell r="AG10">
            <v>500000</v>
          </cell>
          <cell r="AH10">
            <v>0.71786000000000005</v>
          </cell>
          <cell r="AI10">
            <v>318130</v>
          </cell>
          <cell r="AJ10">
            <v>500000</v>
          </cell>
          <cell r="AK10">
            <v>0.63626000000000005</v>
          </cell>
          <cell r="AL10">
            <v>620465</v>
          </cell>
          <cell r="AM10">
            <v>500000</v>
          </cell>
          <cell r="AN10">
            <v>1.2409300000000001</v>
          </cell>
          <cell r="AO10">
            <v>1646650</v>
          </cell>
          <cell r="AP10">
            <v>2374193</v>
          </cell>
          <cell r="AQ10">
            <v>0.69356198084991405</v>
          </cell>
        </row>
        <row r="11">
          <cell r="B11" t="str">
            <v>IMPERIAL APP BACOLOD</v>
          </cell>
          <cell r="C11" t="str">
            <v>VENIEGAS, JOEL</v>
          </cell>
          <cell r="D11">
            <v>43210</v>
          </cell>
          <cell r="E11">
            <v>1856765</v>
          </cell>
          <cell r="F11">
            <v>1800000</v>
          </cell>
          <cell r="G11">
            <v>1.0315361111111112</v>
          </cell>
          <cell r="H11">
            <v>1530735</v>
          </cell>
          <cell r="I11">
            <v>1500000</v>
          </cell>
          <cell r="J11">
            <v>1.0204899999999999</v>
          </cell>
          <cell r="K11">
            <v>554080</v>
          </cell>
          <cell r="L11">
            <v>1800000</v>
          </cell>
          <cell r="M11">
            <v>0.30782222222222222</v>
          </cell>
          <cell r="N11">
            <v>2802002</v>
          </cell>
          <cell r="O11">
            <v>2100000</v>
          </cell>
          <cell r="P11">
            <v>1.3342866666666666</v>
          </cell>
          <cell r="Q11">
            <v>5427830</v>
          </cell>
          <cell r="R11">
            <v>1950000</v>
          </cell>
          <cell r="S11">
            <v>2.7835025641025641</v>
          </cell>
          <cell r="T11">
            <v>2962665</v>
          </cell>
          <cell r="U11">
            <v>2150000</v>
          </cell>
          <cell r="V11">
            <v>1.3779837209302326</v>
          </cell>
          <cell r="W11">
            <v>2158970</v>
          </cell>
          <cell r="X11">
            <v>2150000</v>
          </cell>
          <cell r="Y11">
            <v>1.0041720930232558</v>
          </cell>
          <cell r="Z11">
            <v>2152285</v>
          </cell>
          <cell r="AA11">
            <v>2150000</v>
          </cell>
          <cell r="AB11">
            <v>1.0010627906976743</v>
          </cell>
          <cell r="AC11">
            <v>3158455</v>
          </cell>
          <cell r="AD11">
            <v>2150000</v>
          </cell>
          <cell r="AE11">
            <v>1.4690488372093022</v>
          </cell>
          <cell r="AF11">
            <v>2970110</v>
          </cell>
          <cell r="AG11">
            <v>2200000</v>
          </cell>
          <cell r="AH11">
            <v>1.35005</v>
          </cell>
          <cell r="AI11">
            <v>2965395</v>
          </cell>
          <cell r="AJ11">
            <v>2200000</v>
          </cell>
          <cell r="AK11">
            <v>1.3479068181818181</v>
          </cell>
          <cell r="AL11">
            <v>1928070</v>
          </cell>
          <cell r="AM11">
            <v>2500000</v>
          </cell>
          <cell r="AN11">
            <v>0.77122800000000002</v>
          </cell>
          <cell r="AO11">
            <v>30467362</v>
          </cell>
          <cell r="AP11">
            <v>24650000</v>
          </cell>
          <cell r="AQ11">
            <v>1.2359984584178498</v>
          </cell>
        </row>
        <row r="12">
          <cell r="B12" t="str">
            <v>IMPERIAL APP BACOLOD DOS</v>
          </cell>
          <cell r="C12" t="str">
            <v>PIZ, RON JAN ERIK</v>
          </cell>
          <cell r="D12">
            <v>44608</v>
          </cell>
          <cell r="E12">
            <v>1136685</v>
          </cell>
          <cell r="F12">
            <v>950000</v>
          </cell>
          <cell r="G12">
            <v>1.1965105263157896</v>
          </cell>
          <cell r="H12">
            <v>835695</v>
          </cell>
          <cell r="I12">
            <v>1100000</v>
          </cell>
          <cell r="J12">
            <v>0.75972272727272727</v>
          </cell>
          <cell r="K12">
            <v>1297380</v>
          </cell>
          <cell r="L12">
            <v>1100000</v>
          </cell>
          <cell r="M12">
            <v>1.1794363636363636</v>
          </cell>
          <cell r="N12">
            <v>1260070</v>
          </cell>
          <cell r="O12">
            <v>1000000</v>
          </cell>
          <cell r="P12">
            <v>1.26007</v>
          </cell>
          <cell r="Q12">
            <v>2025450</v>
          </cell>
          <cell r="R12">
            <v>1800000</v>
          </cell>
          <cell r="S12">
            <v>1.1252500000000001</v>
          </cell>
          <cell r="T12">
            <v>3089425</v>
          </cell>
          <cell r="U12">
            <v>1200000</v>
          </cell>
          <cell r="V12">
            <v>2.5745208333333331</v>
          </cell>
          <cell r="W12">
            <v>2369970</v>
          </cell>
          <cell r="X12">
            <v>1200000</v>
          </cell>
          <cell r="Y12">
            <v>1.9749749999999999</v>
          </cell>
          <cell r="Z12">
            <v>2015610</v>
          </cell>
          <cell r="AA12">
            <v>1300000</v>
          </cell>
          <cell r="AB12">
            <v>1.5504692307692307</v>
          </cell>
          <cell r="AC12">
            <v>1343475</v>
          </cell>
          <cell r="AD12">
            <v>1300000</v>
          </cell>
          <cell r="AE12">
            <v>1.0334423076923076</v>
          </cell>
          <cell r="AF12">
            <v>0</v>
          </cell>
          <cell r="AG12">
            <v>0</v>
          </cell>
          <cell r="AH12" t="e">
            <v>#DIV/0!</v>
          </cell>
          <cell r="AI12">
            <v>0</v>
          </cell>
          <cell r="AJ12">
            <v>0</v>
          </cell>
          <cell r="AK12" t="e">
            <v>#DIV/0!</v>
          </cell>
          <cell r="AL12">
            <v>0</v>
          </cell>
          <cell r="AM12">
            <v>0</v>
          </cell>
          <cell r="AN12" t="e">
            <v>#DIV/0!</v>
          </cell>
          <cell r="AO12">
            <v>15373760</v>
          </cell>
          <cell r="AP12">
            <v>10950000</v>
          </cell>
          <cell r="AQ12">
            <v>1.4039963470319634</v>
          </cell>
        </row>
        <row r="13">
          <cell r="B13" t="str">
            <v>IMPERIAL APP BACOLOD DOS</v>
          </cell>
          <cell r="C13" t="str">
            <v>SORBITO, MARK</v>
          </cell>
          <cell r="D13" t="str">
            <v>October 11, 2023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906265</v>
          </cell>
          <cell r="AG13">
            <v>304838</v>
          </cell>
          <cell r="AH13">
            <v>2.9729397253623238</v>
          </cell>
          <cell r="AI13">
            <v>2008780</v>
          </cell>
          <cell r="AJ13">
            <v>500000</v>
          </cell>
          <cell r="AK13">
            <v>4.0175599999999996</v>
          </cell>
          <cell r="AL13">
            <v>1366235</v>
          </cell>
          <cell r="AM13">
            <v>1000000</v>
          </cell>
          <cell r="AN13">
            <v>1.3662350000000001</v>
          </cell>
          <cell r="AO13">
            <v>4281280</v>
          </cell>
          <cell r="AP13">
            <v>1804838</v>
          </cell>
          <cell r="AQ13">
            <v>2.3721131758085767</v>
          </cell>
        </row>
        <row r="14">
          <cell r="B14" t="str">
            <v>IMPERIAL APP BAJADA</v>
          </cell>
          <cell r="C14" t="str">
            <v>ROXANNE MAE LAGUNA</v>
          </cell>
          <cell r="D14" t="str">
            <v>May 24, 2023</v>
          </cell>
          <cell r="E14">
            <v>0</v>
          </cell>
          <cell r="F14">
            <v>0</v>
          </cell>
          <cell r="G14" t="e">
            <v>#DIV/0!</v>
          </cell>
          <cell r="H14">
            <v>0</v>
          </cell>
          <cell r="I14">
            <v>0</v>
          </cell>
          <cell r="J14" t="e">
            <v>#DIV/0!</v>
          </cell>
          <cell r="K14">
            <v>0</v>
          </cell>
          <cell r="L14">
            <v>0</v>
          </cell>
          <cell r="M14" t="e">
            <v>#DIV/0!</v>
          </cell>
          <cell r="N14">
            <v>0</v>
          </cell>
          <cell r="O14">
            <v>0</v>
          </cell>
          <cell r="P14" t="e">
            <v>#DIV/0!</v>
          </cell>
          <cell r="Q14">
            <v>536695</v>
          </cell>
          <cell r="R14">
            <v>103225</v>
          </cell>
          <cell r="S14">
            <v>5.199273431823686</v>
          </cell>
          <cell r="T14">
            <v>3026540</v>
          </cell>
          <cell r="U14">
            <v>400000</v>
          </cell>
          <cell r="V14">
            <v>7.5663499999999999</v>
          </cell>
          <cell r="W14">
            <v>2178850</v>
          </cell>
          <cell r="X14">
            <v>550000</v>
          </cell>
          <cell r="Y14">
            <v>3.9615454545454547</v>
          </cell>
          <cell r="Z14">
            <v>1424810</v>
          </cell>
          <cell r="AA14">
            <v>900000</v>
          </cell>
          <cell r="AB14">
            <v>1.5831222222222223</v>
          </cell>
          <cell r="AC14">
            <v>1806210</v>
          </cell>
          <cell r="AD14">
            <v>900000</v>
          </cell>
          <cell r="AE14">
            <v>2.0068999999999999</v>
          </cell>
          <cell r="AF14">
            <v>2320350</v>
          </cell>
          <cell r="AG14">
            <v>1100000</v>
          </cell>
          <cell r="AH14">
            <v>2.1094090909090908</v>
          </cell>
          <cell r="AI14">
            <v>1579010</v>
          </cell>
          <cell r="AJ14">
            <v>1100000</v>
          </cell>
          <cell r="AK14">
            <v>1.4354636363636364</v>
          </cell>
          <cell r="AL14">
            <v>1379285</v>
          </cell>
          <cell r="AM14">
            <v>1300000</v>
          </cell>
          <cell r="AN14">
            <v>1.0609884615384615</v>
          </cell>
          <cell r="AO14">
            <v>14251750</v>
          </cell>
          <cell r="AP14">
            <v>6353225</v>
          </cell>
          <cell r="AQ14">
            <v>2.2432308001054584</v>
          </cell>
        </row>
        <row r="15">
          <cell r="B15" t="str">
            <v>IMPERIAL APP BALIBAGO</v>
          </cell>
          <cell r="C15" t="str">
            <v>MC EINRICH NICDAO</v>
          </cell>
          <cell r="D15" t="str">
            <v>July 10, 2023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386745</v>
          </cell>
          <cell r="X15">
            <v>283870</v>
          </cell>
          <cell r="Y15">
            <v>1.3624018036425125</v>
          </cell>
          <cell r="Z15">
            <v>813375</v>
          </cell>
          <cell r="AA15">
            <v>500000</v>
          </cell>
          <cell r="AB15">
            <v>1.6267499999999999</v>
          </cell>
          <cell r="AC15">
            <v>920785</v>
          </cell>
          <cell r="AD15">
            <v>500000</v>
          </cell>
          <cell r="AE15">
            <v>1.8415699999999999</v>
          </cell>
          <cell r="AF15">
            <v>650890</v>
          </cell>
          <cell r="AG15">
            <v>700000</v>
          </cell>
          <cell r="AH15">
            <v>0.92984285714285719</v>
          </cell>
          <cell r="AI15">
            <v>653080</v>
          </cell>
          <cell r="AJ15">
            <v>700000</v>
          </cell>
          <cell r="AK15">
            <v>0.93297142857142856</v>
          </cell>
          <cell r="AL15">
            <v>516995</v>
          </cell>
          <cell r="AM15">
            <v>700000</v>
          </cell>
          <cell r="AN15">
            <v>0.73856428571428567</v>
          </cell>
          <cell r="AO15">
            <v>3941870</v>
          </cell>
          <cell r="AP15">
            <v>3383870</v>
          </cell>
          <cell r="AQ15">
            <v>1.1648999518303007</v>
          </cell>
        </row>
        <row r="16">
          <cell r="B16" t="str">
            <v>IMPERIAL BANATE</v>
          </cell>
          <cell r="C16" t="str">
            <v>TEEJAY BECERIAL</v>
          </cell>
          <cell r="D16" t="str">
            <v>August 2, 2023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387096</v>
          </cell>
          <cell r="AB16">
            <v>0</v>
          </cell>
          <cell r="AC16">
            <v>230555</v>
          </cell>
          <cell r="AD16">
            <v>500000</v>
          </cell>
          <cell r="AE16">
            <v>0.46111000000000002</v>
          </cell>
          <cell r="AF16">
            <v>516020</v>
          </cell>
          <cell r="AG16">
            <v>500000</v>
          </cell>
          <cell r="AH16">
            <v>1.0320400000000001</v>
          </cell>
          <cell r="AI16">
            <v>0</v>
          </cell>
          <cell r="AJ16">
            <v>500000</v>
          </cell>
          <cell r="AK16">
            <v>0</v>
          </cell>
          <cell r="AL16">
            <v>0</v>
          </cell>
          <cell r="AM16">
            <v>500000</v>
          </cell>
          <cell r="AN16">
            <v>0</v>
          </cell>
          <cell r="AO16">
            <v>746575</v>
          </cell>
          <cell r="AP16">
            <v>2387096</v>
          </cell>
          <cell r="AQ16">
            <v>0.31275449332578165</v>
          </cell>
        </row>
        <row r="17">
          <cell r="B17" t="str">
            <v>IMPERIAL BATAAN</v>
          </cell>
          <cell r="C17" t="str">
            <v>SIBUG ll, SALVADOR</v>
          </cell>
          <cell r="D17">
            <v>45040</v>
          </cell>
          <cell r="E17">
            <v>0</v>
          </cell>
          <cell r="F17">
            <v>0</v>
          </cell>
          <cell r="G17" t="e">
            <v>#DIV/0!</v>
          </cell>
          <cell r="H17">
            <v>0</v>
          </cell>
          <cell r="I17">
            <v>0</v>
          </cell>
          <cell r="J17" t="e">
            <v>#DIV/0!</v>
          </cell>
          <cell r="K17">
            <v>0</v>
          </cell>
          <cell r="L17">
            <v>0</v>
          </cell>
          <cell r="M17" t="e">
            <v>#DIV/0!</v>
          </cell>
          <cell r="N17">
            <v>0</v>
          </cell>
          <cell r="O17">
            <v>93333</v>
          </cell>
          <cell r="P17">
            <v>0</v>
          </cell>
          <cell r="Q17">
            <v>991840</v>
          </cell>
          <cell r="R17">
            <v>650000</v>
          </cell>
          <cell r="S17">
            <v>1.5259076923076924</v>
          </cell>
          <cell r="T17">
            <v>879355</v>
          </cell>
          <cell r="U17">
            <v>600000</v>
          </cell>
          <cell r="V17">
            <v>1.4655916666666666</v>
          </cell>
          <cell r="W17">
            <v>448315</v>
          </cell>
          <cell r="X17">
            <v>600000</v>
          </cell>
          <cell r="Y17">
            <v>0.7471916666666667</v>
          </cell>
          <cell r="Z17">
            <v>2970985</v>
          </cell>
          <cell r="AA17">
            <v>600000</v>
          </cell>
          <cell r="AB17">
            <v>4.9516416666666663</v>
          </cell>
          <cell r="AC17">
            <v>637395</v>
          </cell>
          <cell r="AD17">
            <v>800000</v>
          </cell>
          <cell r="AE17">
            <v>0.79674374999999997</v>
          </cell>
          <cell r="AF17">
            <v>698875</v>
          </cell>
          <cell r="AG17">
            <v>800000</v>
          </cell>
          <cell r="AH17">
            <v>0.87359374999999995</v>
          </cell>
          <cell r="AI17">
            <v>1057630</v>
          </cell>
          <cell r="AJ17">
            <v>800000</v>
          </cell>
          <cell r="AK17">
            <v>1.3220375</v>
          </cell>
          <cell r="AL17">
            <v>1387990</v>
          </cell>
          <cell r="AM17">
            <v>800000</v>
          </cell>
          <cell r="AN17">
            <v>1.7349874999999999</v>
          </cell>
          <cell r="AO17">
            <v>9072385</v>
          </cell>
          <cell r="AP17">
            <v>5743333</v>
          </cell>
          <cell r="AQ17">
            <v>1.5796376424630088</v>
          </cell>
        </row>
        <row r="18">
          <cell r="B18" t="str">
            <v>IMPERIAL APP BATANGAS</v>
          </cell>
          <cell r="C18" t="str">
            <v>PHILIP LACERNA JR</v>
          </cell>
          <cell r="D18">
            <v>44706</v>
          </cell>
          <cell r="E18">
            <v>199755</v>
          </cell>
          <cell r="F18">
            <v>600000</v>
          </cell>
          <cell r="G18">
            <v>0.33292500000000003</v>
          </cell>
          <cell r="H18">
            <v>744850</v>
          </cell>
          <cell r="I18">
            <v>500000</v>
          </cell>
          <cell r="J18">
            <v>1.4897</v>
          </cell>
          <cell r="K18">
            <v>537705</v>
          </cell>
          <cell r="L18">
            <v>700000</v>
          </cell>
          <cell r="M18">
            <v>0.76815</v>
          </cell>
          <cell r="N18">
            <v>1145675</v>
          </cell>
          <cell r="O18">
            <v>700000</v>
          </cell>
          <cell r="P18">
            <v>1.6366785714285714</v>
          </cell>
          <cell r="Q18">
            <v>2260135</v>
          </cell>
          <cell r="R18">
            <v>1000000</v>
          </cell>
          <cell r="S18">
            <v>2.260135</v>
          </cell>
          <cell r="T18">
            <v>1251000</v>
          </cell>
          <cell r="U18">
            <v>1500000</v>
          </cell>
          <cell r="V18">
            <v>0.83399999999999996</v>
          </cell>
          <cell r="W18">
            <v>1017745</v>
          </cell>
          <cell r="X18">
            <v>1100000</v>
          </cell>
          <cell r="Y18">
            <v>0.92522272727272725</v>
          </cell>
          <cell r="Z18">
            <v>1033425</v>
          </cell>
          <cell r="AA18">
            <v>1000000</v>
          </cell>
          <cell r="AB18">
            <v>1.033425</v>
          </cell>
          <cell r="AC18">
            <v>733085</v>
          </cell>
          <cell r="AD18">
            <v>1000000</v>
          </cell>
          <cell r="AE18">
            <v>0.73308499999999999</v>
          </cell>
          <cell r="AF18">
            <v>960245</v>
          </cell>
          <cell r="AG18">
            <v>1000000</v>
          </cell>
          <cell r="AH18">
            <v>0.96024500000000002</v>
          </cell>
          <cell r="AI18">
            <v>0</v>
          </cell>
          <cell r="AJ18">
            <v>950000</v>
          </cell>
          <cell r="AK18">
            <v>0</v>
          </cell>
          <cell r="AL18">
            <v>0</v>
          </cell>
          <cell r="AM18">
            <v>950000</v>
          </cell>
          <cell r="AN18">
            <v>0</v>
          </cell>
          <cell r="AO18">
            <v>9883620</v>
          </cell>
          <cell r="AP18">
            <v>11000000</v>
          </cell>
          <cell r="AQ18">
            <v>0.89851090909090914</v>
          </cell>
        </row>
        <row r="19">
          <cell r="B19" t="str">
            <v>IMPERIAL BOGO</v>
          </cell>
          <cell r="C19" t="str">
            <v>DIGNOS, JADE RYMAR</v>
          </cell>
          <cell r="D19">
            <v>45043</v>
          </cell>
          <cell r="E19">
            <v>0</v>
          </cell>
          <cell r="F19">
            <v>0</v>
          </cell>
          <cell r="G19" t="e">
            <v>#DIV/0!</v>
          </cell>
          <cell r="H19">
            <v>0</v>
          </cell>
          <cell r="I19">
            <v>0</v>
          </cell>
          <cell r="J19" t="e">
            <v>#DIV/0!</v>
          </cell>
          <cell r="K19">
            <v>0</v>
          </cell>
          <cell r="L19">
            <v>0</v>
          </cell>
          <cell r="M19" t="e">
            <v>#DIV/0!</v>
          </cell>
          <cell r="N19">
            <v>0</v>
          </cell>
          <cell r="O19">
            <v>53333</v>
          </cell>
          <cell r="P19">
            <v>0</v>
          </cell>
          <cell r="Q19">
            <v>0</v>
          </cell>
          <cell r="R19">
            <v>550000</v>
          </cell>
          <cell r="S19">
            <v>0</v>
          </cell>
          <cell r="T19">
            <v>137265</v>
          </cell>
          <cell r="U19">
            <v>550000</v>
          </cell>
          <cell r="V19">
            <v>0.24957272727272728</v>
          </cell>
          <cell r="W19">
            <v>338225</v>
          </cell>
          <cell r="X19">
            <v>550000</v>
          </cell>
          <cell r="Y19">
            <v>0.61495454545454542</v>
          </cell>
          <cell r="Z19">
            <v>455195</v>
          </cell>
          <cell r="AA19">
            <v>550000</v>
          </cell>
          <cell r="AB19">
            <v>0.82762727272727277</v>
          </cell>
          <cell r="AC19">
            <v>0</v>
          </cell>
          <cell r="AD19">
            <v>550000</v>
          </cell>
          <cell r="AE19">
            <v>0</v>
          </cell>
          <cell r="AF19">
            <v>0</v>
          </cell>
          <cell r="AG19">
            <v>0</v>
          </cell>
          <cell r="AH19" t="e">
            <v>#DIV/0!</v>
          </cell>
          <cell r="AI19">
            <v>0</v>
          </cell>
          <cell r="AJ19">
            <v>0</v>
          </cell>
          <cell r="AK19" t="e">
            <v>#DIV/0!</v>
          </cell>
          <cell r="AL19">
            <v>0</v>
          </cell>
          <cell r="AM19">
            <v>0</v>
          </cell>
          <cell r="AN19" t="e">
            <v>#DIV/0!</v>
          </cell>
          <cell r="AO19">
            <v>930685</v>
          </cell>
          <cell r="AP19">
            <v>2803333</v>
          </cell>
          <cell r="AQ19">
            <v>0.3319923105817254</v>
          </cell>
        </row>
        <row r="20">
          <cell r="B20" t="str">
            <v>IMPERIAL BOGO</v>
          </cell>
          <cell r="C20" t="str">
            <v>JIMBOY BOJOS</v>
          </cell>
          <cell r="D20" t="str">
            <v>October 27, 2023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69485</v>
          </cell>
          <cell r="AG20">
            <v>72580</v>
          </cell>
          <cell r="AH20">
            <v>0.9573573987324332</v>
          </cell>
          <cell r="AI20">
            <v>340015</v>
          </cell>
          <cell r="AJ20">
            <v>400000</v>
          </cell>
          <cell r="AK20">
            <v>0.8500375</v>
          </cell>
          <cell r="AL20">
            <v>495885</v>
          </cell>
          <cell r="AM20">
            <v>500000</v>
          </cell>
          <cell r="AN20">
            <v>0.99177000000000004</v>
          </cell>
          <cell r="AO20">
            <v>905385</v>
          </cell>
          <cell r="AP20">
            <v>972580</v>
          </cell>
          <cell r="AQ20">
            <v>0.93091056776820413</v>
          </cell>
        </row>
        <row r="21">
          <cell r="B21" t="str">
            <v>IMPERIAL APP BUTUAN</v>
          </cell>
          <cell r="C21" t="str">
            <v>PULIDO, ADRIAN</v>
          </cell>
          <cell r="D21">
            <v>44683</v>
          </cell>
          <cell r="E21">
            <v>169295</v>
          </cell>
          <cell r="F21">
            <v>500000</v>
          </cell>
          <cell r="G21">
            <v>0.33859</v>
          </cell>
          <cell r="H21">
            <v>223255</v>
          </cell>
          <cell r="I21">
            <v>500000</v>
          </cell>
          <cell r="J21">
            <v>0.44651000000000002</v>
          </cell>
          <cell r="K21">
            <v>625750</v>
          </cell>
          <cell r="L21">
            <v>550000</v>
          </cell>
          <cell r="M21">
            <v>1.1377272727272727</v>
          </cell>
          <cell r="N21">
            <v>812785</v>
          </cell>
          <cell r="O21">
            <v>600000</v>
          </cell>
          <cell r="P21">
            <v>1.3546416666666667</v>
          </cell>
          <cell r="Q21">
            <v>1070575</v>
          </cell>
          <cell r="R21">
            <v>650000</v>
          </cell>
          <cell r="S21">
            <v>1.6470384615384615</v>
          </cell>
          <cell r="T21">
            <v>1025020</v>
          </cell>
          <cell r="U21">
            <v>650000</v>
          </cell>
          <cell r="V21">
            <v>1.5769538461538462</v>
          </cell>
          <cell r="W21">
            <v>1045460</v>
          </cell>
          <cell r="X21">
            <v>700000</v>
          </cell>
          <cell r="Y21">
            <v>1.4935142857142858</v>
          </cell>
          <cell r="Z21">
            <v>603485</v>
          </cell>
          <cell r="AA21">
            <v>700000</v>
          </cell>
          <cell r="AB21">
            <v>0.86212142857142859</v>
          </cell>
          <cell r="AC21">
            <v>708975</v>
          </cell>
          <cell r="AD21">
            <v>700000</v>
          </cell>
          <cell r="AE21">
            <v>1.0128214285714285</v>
          </cell>
          <cell r="AF21">
            <v>670685</v>
          </cell>
          <cell r="AG21">
            <v>750000</v>
          </cell>
          <cell r="AH21">
            <v>0.89424666666666663</v>
          </cell>
          <cell r="AI21">
            <v>653905</v>
          </cell>
          <cell r="AJ21">
            <v>750000</v>
          </cell>
          <cell r="AK21">
            <v>0.87187333333333328</v>
          </cell>
          <cell r="AL21">
            <v>672440</v>
          </cell>
          <cell r="AM21">
            <v>700000</v>
          </cell>
          <cell r="AN21">
            <v>0.96062857142857139</v>
          </cell>
          <cell r="AO21">
            <v>8281630</v>
          </cell>
          <cell r="AP21">
            <v>7750000</v>
          </cell>
          <cell r="AQ21">
            <v>1.0685974193548387</v>
          </cell>
        </row>
        <row r="22">
          <cell r="B22" t="str">
            <v>IMPERIAL APP CADIZ</v>
          </cell>
          <cell r="C22" t="str">
            <v>JAMES SENINING</v>
          </cell>
          <cell r="D22" t="str">
            <v>June 16, 2023</v>
          </cell>
          <cell r="E22">
            <v>0</v>
          </cell>
          <cell r="F22">
            <v>0</v>
          </cell>
          <cell r="G22" t="e">
            <v>#DIV/0!</v>
          </cell>
          <cell r="H22">
            <v>0</v>
          </cell>
          <cell r="I22">
            <v>0</v>
          </cell>
          <cell r="J22" t="e">
            <v>#DIV/0!</v>
          </cell>
          <cell r="K22">
            <v>0</v>
          </cell>
          <cell r="L22">
            <v>0</v>
          </cell>
          <cell r="M22" t="e">
            <v>#DIV/0!</v>
          </cell>
          <cell r="N22">
            <v>0</v>
          </cell>
          <cell r="O22">
            <v>0</v>
          </cell>
          <cell r="P22" t="e">
            <v>#DIV/0!</v>
          </cell>
          <cell r="Q22">
            <v>0</v>
          </cell>
          <cell r="R22">
            <v>0</v>
          </cell>
          <cell r="S22" t="e">
            <v>#DIV/0!</v>
          </cell>
          <cell r="T22">
            <v>0</v>
          </cell>
          <cell r="U22">
            <v>200000</v>
          </cell>
          <cell r="V22">
            <v>0</v>
          </cell>
          <cell r="W22">
            <v>169645</v>
          </cell>
          <cell r="X22">
            <v>550000</v>
          </cell>
          <cell r="Y22">
            <v>0.30844545454545452</v>
          </cell>
          <cell r="Z22">
            <v>212060</v>
          </cell>
          <cell r="AA22">
            <v>550000</v>
          </cell>
          <cell r="AB22">
            <v>0.38556363636363639</v>
          </cell>
          <cell r="AC22">
            <v>254750</v>
          </cell>
          <cell r="AD22">
            <v>550000</v>
          </cell>
          <cell r="AE22">
            <v>0.46318181818181819</v>
          </cell>
          <cell r="AF22">
            <v>113755</v>
          </cell>
          <cell r="AG22">
            <v>550000</v>
          </cell>
          <cell r="AH22">
            <v>0.20682727272727272</v>
          </cell>
          <cell r="AI22">
            <v>250745</v>
          </cell>
          <cell r="AJ22">
            <v>550000</v>
          </cell>
          <cell r="AK22">
            <v>0.45590000000000003</v>
          </cell>
          <cell r="AL22">
            <v>356995</v>
          </cell>
          <cell r="AM22">
            <v>550000</v>
          </cell>
          <cell r="AN22">
            <v>0.6490818181818182</v>
          </cell>
          <cell r="AO22">
            <v>1357950</v>
          </cell>
          <cell r="AP22">
            <v>3500000</v>
          </cell>
          <cell r="AQ22">
            <v>0.38798571428571427</v>
          </cell>
        </row>
        <row r="23">
          <cell r="B23" t="str">
            <v>IMPERIAL APP CALAMBA</v>
          </cell>
          <cell r="C23" t="str">
            <v xml:space="preserve">ALDRIN LADIZA </v>
          </cell>
          <cell r="D23" t="str">
            <v>March 01, 2023</v>
          </cell>
          <cell r="E23">
            <v>0</v>
          </cell>
          <cell r="F23">
            <v>0</v>
          </cell>
          <cell r="G23" t="e">
            <v>#DIV/0!</v>
          </cell>
          <cell r="H23">
            <v>0</v>
          </cell>
          <cell r="I23">
            <v>0</v>
          </cell>
          <cell r="J23" t="e">
            <v>#DIV/0!</v>
          </cell>
          <cell r="K23">
            <v>169255</v>
          </cell>
          <cell r="L23">
            <v>450000</v>
          </cell>
          <cell r="M23">
            <v>0.37612222222222225</v>
          </cell>
          <cell r="N23">
            <v>1491795</v>
          </cell>
          <cell r="O23">
            <v>600000</v>
          </cell>
          <cell r="P23">
            <v>2.4863249999999999</v>
          </cell>
          <cell r="Q23">
            <v>2673720</v>
          </cell>
          <cell r="R23">
            <v>1100000</v>
          </cell>
          <cell r="S23">
            <v>2.4306545454545456</v>
          </cell>
          <cell r="T23">
            <v>1123375</v>
          </cell>
          <cell r="U23">
            <v>1500000</v>
          </cell>
          <cell r="V23">
            <v>0.74891666666666667</v>
          </cell>
          <cell r="W23">
            <v>4469745</v>
          </cell>
          <cell r="X23">
            <v>750000</v>
          </cell>
          <cell r="Y23">
            <v>5.9596600000000004</v>
          </cell>
          <cell r="Z23">
            <v>1443365</v>
          </cell>
          <cell r="AA23">
            <v>900000</v>
          </cell>
          <cell r="AB23">
            <v>1.6037388888888888</v>
          </cell>
          <cell r="AC23">
            <v>1323910</v>
          </cell>
          <cell r="AD23">
            <v>1000000</v>
          </cell>
          <cell r="AE23">
            <v>1.3239099999999999</v>
          </cell>
          <cell r="AF23">
            <v>1061250</v>
          </cell>
          <cell r="AG23">
            <v>1100000</v>
          </cell>
          <cell r="AH23">
            <v>0.96477272727272723</v>
          </cell>
          <cell r="AI23">
            <v>1591595</v>
          </cell>
          <cell r="AJ23">
            <v>1000000</v>
          </cell>
          <cell r="AK23">
            <v>1.5915950000000001</v>
          </cell>
          <cell r="AL23">
            <v>872750</v>
          </cell>
          <cell r="AM23">
            <v>1000000</v>
          </cell>
          <cell r="AN23">
            <v>0.87275000000000003</v>
          </cell>
          <cell r="AO23">
            <v>16220760</v>
          </cell>
          <cell r="AP23">
            <v>9400000</v>
          </cell>
          <cell r="AQ23">
            <v>1.7256127659574467</v>
          </cell>
        </row>
        <row r="24">
          <cell r="B24" t="str">
            <v>IMPERIAL APP CALAPAN</v>
          </cell>
          <cell r="C24" t="str">
            <v>JOHN REVIN DE TORRES</v>
          </cell>
          <cell r="D24" t="str">
            <v>August 17, 2023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448075</v>
          </cell>
          <cell r="AA24">
            <v>193548</v>
          </cell>
          <cell r="AB24">
            <v>2.3150587967842604</v>
          </cell>
          <cell r="AC24">
            <v>370425</v>
          </cell>
          <cell r="AD24">
            <v>500000</v>
          </cell>
          <cell r="AE24">
            <v>0.74085000000000001</v>
          </cell>
          <cell r="AF24">
            <v>608110</v>
          </cell>
          <cell r="AG24">
            <v>500000</v>
          </cell>
          <cell r="AH24">
            <v>1.2162200000000001</v>
          </cell>
          <cell r="AI24">
            <v>1166445</v>
          </cell>
          <cell r="AJ24">
            <v>500000</v>
          </cell>
          <cell r="AK24">
            <v>2.3328899999999999</v>
          </cell>
          <cell r="AL24">
            <v>588605</v>
          </cell>
          <cell r="AM24">
            <v>700000</v>
          </cell>
          <cell r="AN24">
            <v>0.84086428571428573</v>
          </cell>
          <cell r="AO24">
            <v>3181660</v>
          </cell>
          <cell r="AP24">
            <v>2393548</v>
          </cell>
          <cell r="AQ24">
            <v>1.329265174544233</v>
          </cell>
        </row>
        <row r="25">
          <cell r="B25" t="str">
            <v>IMPERIAL APP CALOOCAN</v>
          </cell>
          <cell r="C25" t="str">
            <v>CARLOS FORMARAN</v>
          </cell>
          <cell r="D25">
            <v>44341</v>
          </cell>
          <cell r="E25">
            <v>371140</v>
          </cell>
          <cell r="F25">
            <v>306451</v>
          </cell>
          <cell r="G25">
            <v>1.2110908432343181</v>
          </cell>
          <cell r="H25">
            <v>241535</v>
          </cell>
          <cell r="I25">
            <v>500000</v>
          </cell>
          <cell r="J25">
            <v>0.48307</v>
          </cell>
          <cell r="K25">
            <v>1414755</v>
          </cell>
          <cell r="L25">
            <v>600000</v>
          </cell>
          <cell r="M25">
            <v>2.3579249999999998</v>
          </cell>
          <cell r="N25">
            <v>2515280</v>
          </cell>
          <cell r="O25">
            <v>1200000</v>
          </cell>
          <cell r="P25">
            <v>2.0960666666666667</v>
          </cell>
          <cell r="Q25">
            <v>4178930</v>
          </cell>
          <cell r="R25">
            <v>2000000</v>
          </cell>
          <cell r="S25">
            <v>2.0894650000000001</v>
          </cell>
          <cell r="T25">
            <v>3365140</v>
          </cell>
          <cell r="U25">
            <v>2500000</v>
          </cell>
          <cell r="V25">
            <v>1.3460559999999999</v>
          </cell>
          <cell r="W25">
            <v>3905495</v>
          </cell>
          <cell r="X25">
            <v>1500000</v>
          </cell>
          <cell r="Y25">
            <v>2.6036633333333334</v>
          </cell>
          <cell r="Z25">
            <v>6222130</v>
          </cell>
          <cell r="AA25">
            <v>2000000</v>
          </cell>
          <cell r="AB25">
            <v>3.111065</v>
          </cell>
          <cell r="AC25">
            <v>5388115</v>
          </cell>
          <cell r="AD25">
            <v>2500000</v>
          </cell>
          <cell r="AE25">
            <v>2.155246</v>
          </cell>
          <cell r="AF25">
            <v>4245745</v>
          </cell>
          <cell r="AG25">
            <v>2800000</v>
          </cell>
          <cell r="AH25">
            <v>1.5163374999999999</v>
          </cell>
          <cell r="AI25">
            <v>3772240</v>
          </cell>
          <cell r="AJ25">
            <v>2800000</v>
          </cell>
          <cell r="AK25">
            <v>1.3472285714285714</v>
          </cell>
          <cell r="AL25">
            <v>5205235</v>
          </cell>
          <cell r="AM25">
            <v>3000000</v>
          </cell>
          <cell r="AN25">
            <v>1.7350783333333333</v>
          </cell>
          <cell r="AO25">
            <v>40825740</v>
          </cell>
          <cell r="AP25">
            <v>21706451</v>
          </cell>
          <cell r="AQ25">
            <v>1.8808113772260606</v>
          </cell>
        </row>
        <row r="26">
          <cell r="B26" t="str">
            <v>IMPERIAL APP CDO</v>
          </cell>
          <cell r="C26" t="str">
            <v>DELA PEÑA, MIKKO</v>
          </cell>
          <cell r="D26">
            <v>44685</v>
          </cell>
          <cell r="E26">
            <v>811105</v>
          </cell>
          <cell r="F26">
            <v>650000</v>
          </cell>
          <cell r="G26">
            <v>1.2478538461538462</v>
          </cell>
          <cell r="H26">
            <v>1079825</v>
          </cell>
          <cell r="I26">
            <v>800000</v>
          </cell>
          <cell r="J26">
            <v>1.3497812499999999</v>
          </cell>
          <cell r="K26">
            <v>368420</v>
          </cell>
          <cell r="L26">
            <v>800000</v>
          </cell>
          <cell r="M26">
            <v>0.46052500000000002</v>
          </cell>
          <cell r="N26">
            <v>812675</v>
          </cell>
          <cell r="O26">
            <v>800000</v>
          </cell>
          <cell r="P26">
            <v>1.0158437499999999</v>
          </cell>
          <cell r="Q26">
            <v>1556860</v>
          </cell>
          <cell r="R26">
            <v>900000</v>
          </cell>
          <cell r="S26">
            <v>1.7298444444444445</v>
          </cell>
          <cell r="T26">
            <v>1204170</v>
          </cell>
          <cell r="U26">
            <v>800000</v>
          </cell>
          <cell r="V26">
            <v>1.5052125000000001</v>
          </cell>
          <cell r="W26">
            <v>1375380</v>
          </cell>
          <cell r="X26">
            <v>800000</v>
          </cell>
          <cell r="Y26">
            <v>1.719225</v>
          </cell>
          <cell r="Z26">
            <v>1405185</v>
          </cell>
          <cell r="AA26">
            <v>800000</v>
          </cell>
          <cell r="AB26">
            <v>1.75648125</v>
          </cell>
          <cell r="AC26">
            <v>1052865</v>
          </cell>
          <cell r="AD26">
            <v>800000</v>
          </cell>
          <cell r="AE26">
            <v>1.3160812500000001</v>
          </cell>
          <cell r="AF26">
            <v>719390</v>
          </cell>
          <cell r="AG26">
            <v>900000</v>
          </cell>
          <cell r="AH26">
            <v>0.79932222222222227</v>
          </cell>
          <cell r="AI26">
            <v>1075315</v>
          </cell>
          <cell r="AJ26">
            <v>900000</v>
          </cell>
          <cell r="AK26">
            <v>1.1947944444444445</v>
          </cell>
          <cell r="AL26">
            <v>1184075</v>
          </cell>
          <cell r="AM26">
            <v>900000</v>
          </cell>
          <cell r="AN26">
            <v>1.3156388888888888</v>
          </cell>
          <cell r="AO26">
            <v>12645265</v>
          </cell>
          <cell r="AP26">
            <v>9850000</v>
          </cell>
          <cell r="AQ26">
            <v>1.2837832487309644</v>
          </cell>
        </row>
        <row r="27">
          <cell r="B27" t="str">
            <v>IMPERIAL CEBU</v>
          </cell>
          <cell r="C27" t="str">
            <v>JABERINA, JONANFIVE</v>
          </cell>
          <cell r="D27">
            <v>45043</v>
          </cell>
          <cell r="E27">
            <v>0</v>
          </cell>
          <cell r="F27">
            <v>0</v>
          </cell>
          <cell r="G27" t="e">
            <v>#DIV/0!</v>
          </cell>
          <cell r="H27">
            <v>0</v>
          </cell>
          <cell r="I27">
            <v>0</v>
          </cell>
          <cell r="J27" t="e">
            <v>#DIV/0!</v>
          </cell>
          <cell r="K27">
            <v>0</v>
          </cell>
          <cell r="L27">
            <v>0</v>
          </cell>
          <cell r="M27" t="e">
            <v>#DIV/0!</v>
          </cell>
          <cell r="N27">
            <v>0</v>
          </cell>
          <cell r="O27">
            <v>53333</v>
          </cell>
          <cell r="P27">
            <v>0</v>
          </cell>
          <cell r="Q27">
            <v>496995</v>
          </cell>
          <cell r="R27">
            <v>550000</v>
          </cell>
          <cell r="S27">
            <v>0.90362727272727272</v>
          </cell>
          <cell r="T27">
            <v>649115</v>
          </cell>
          <cell r="U27">
            <v>550000</v>
          </cell>
          <cell r="V27">
            <v>1.180209090909091</v>
          </cell>
          <cell r="W27">
            <v>980830</v>
          </cell>
          <cell r="X27">
            <v>550000</v>
          </cell>
          <cell r="Y27">
            <v>1.7833272727272726</v>
          </cell>
          <cell r="Z27">
            <v>942415</v>
          </cell>
          <cell r="AA27">
            <v>550000</v>
          </cell>
          <cell r="AB27">
            <v>1.7134818181818181</v>
          </cell>
          <cell r="AC27">
            <v>791055</v>
          </cell>
          <cell r="AD27">
            <v>700000</v>
          </cell>
          <cell r="AE27">
            <v>1.1300785714285715</v>
          </cell>
          <cell r="AF27">
            <v>811935</v>
          </cell>
          <cell r="AG27">
            <v>700000</v>
          </cell>
          <cell r="AH27">
            <v>1.1599071428571428</v>
          </cell>
          <cell r="AI27">
            <v>773450</v>
          </cell>
          <cell r="AJ27">
            <v>700000</v>
          </cell>
          <cell r="AK27">
            <v>1.1049285714285715</v>
          </cell>
          <cell r="AL27">
            <v>832715</v>
          </cell>
          <cell r="AM27">
            <v>700000</v>
          </cell>
          <cell r="AN27">
            <v>1.1895928571428571</v>
          </cell>
          <cell r="AO27">
            <v>6278510</v>
          </cell>
          <cell r="AP27">
            <v>5053333</v>
          </cell>
          <cell r="AQ27">
            <v>1.2424492903990296</v>
          </cell>
        </row>
        <row r="28">
          <cell r="B28" t="str">
            <v>IMPERIAL APP DASMA</v>
          </cell>
          <cell r="C28" t="str">
            <v xml:space="preserve">MICHAEL BORAGAY </v>
          </cell>
          <cell r="D28">
            <v>45016</v>
          </cell>
          <cell r="E28">
            <v>0</v>
          </cell>
          <cell r="F28">
            <v>0</v>
          </cell>
          <cell r="G28" t="e">
            <v>#DIV/0!</v>
          </cell>
          <cell r="H28">
            <v>0</v>
          </cell>
          <cell r="I28">
            <v>0</v>
          </cell>
          <cell r="J28" t="e">
            <v>#DIV/0!</v>
          </cell>
          <cell r="K28">
            <v>0</v>
          </cell>
          <cell r="L28">
            <v>14516</v>
          </cell>
          <cell r="M28">
            <v>0</v>
          </cell>
          <cell r="N28">
            <v>292545</v>
          </cell>
          <cell r="O28">
            <v>450000</v>
          </cell>
          <cell r="P28">
            <v>0.65010000000000001</v>
          </cell>
          <cell r="Q28">
            <v>431815</v>
          </cell>
          <cell r="R28">
            <v>600000</v>
          </cell>
          <cell r="S28">
            <v>0.71969166666666662</v>
          </cell>
          <cell r="T28">
            <v>633285</v>
          </cell>
          <cell r="U28">
            <v>550000</v>
          </cell>
          <cell r="V28">
            <v>1.1514272727272727</v>
          </cell>
          <cell r="W28">
            <v>455695</v>
          </cell>
          <cell r="X28">
            <v>550000</v>
          </cell>
          <cell r="Y28">
            <v>0.82853636363636363</v>
          </cell>
          <cell r="Z28">
            <v>451015</v>
          </cell>
          <cell r="AA28">
            <v>550000</v>
          </cell>
          <cell r="AB28">
            <v>0.82002727272727272</v>
          </cell>
          <cell r="AC28">
            <v>272350</v>
          </cell>
          <cell r="AD28">
            <v>550000</v>
          </cell>
          <cell r="AE28">
            <v>0.49518181818181817</v>
          </cell>
          <cell r="AF28">
            <v>292655</v>
          </cell>
          <cell r="AG28">
            <v>550000</v>
          </cell>
          <cell r="AH28">
            <v>0.53210000000000002</v>
          </cell>
          <cell r="AI28">
            <v>431330</v>
          </cell>
          <cell r="AJ28">
            <v>550000</v>
          </cell>
          <cell r="AK28">
            <v>0.78423636363636362</v>
          </cell>
          <cell r="AL28">
            <v>661285</v>
          </cell>
          <cell r="AM28">
            <v>550000</v>
          </cell>
          <cell r="AN28">
            <v>1.2023363636363635</v>
          </cell>
          <cell r="AO28">
            <v>3921975</v>
          </cell>
          <cell r="AP28">
            <v>4914516</v>
          </cell>
          <cell r="AQ28">
            <v>0.79803891166495333</v>
          </cell>
        </row>
        <row r="29">
          <cell r="B29" t="str">
            <v>IMPERIAL APP DELGADO</v>
          </cell>
          <cell r="C29" t="str">
            <v>ANAS, DARWIN</v>
          </cell>
          <cell r="D29">
            <v>44578</v>
          </cell>
          <cell r="E29">
            <v>169465</v>
          </cell>
          <cell r="F29">
            <v>900000</v>
          </cell>
          <cell r="G29">
            <v>0.18829444444444443</v>
          </cell>
          <cell r="H29">
            <v>664370</v>
          </cell>
          <cell r="I29">
            <v>800000</v>
          </cell>
          <cell r="J29">
            <v>0.83046249999999999</v>
          </cell>
          <cell r="K29">
            <v>732250</v>
          </cell>
          <cell r="L29">
            <v>800000</v>
          </cell>
          <cell r="M29">
            <v>0.91531249999999997</v>
          </cell>
          <cell r="N29">
            <v>1874050</v>
          </cell>
          <cell r="O29">
            <v>850000</v>
          </cell>
          <cell r="P29">
            <v>2.204764705882353</v>
          </cell>
          <cell r="Q29">
            <v>2589755</v>
          </cell>
          <cell r="R29">
            <v>1500000</v>
          </cell>
          <cell r="S29">
            <v>1.7265033333333333</v>
          </cell>
          <cell r="T29">
            <v>1566730</v>
          </cell>
          <cell r="U29">
            <v>1100000</v>
          </cell>
          <cell r="V29">
            <v>1.4242999999999999</v>
          </cell>
          <cell r="W29">
            <v>541705</v>
          </cell>
          <cell r="X29">
            <v>1300000</v>
          </cell>
          <cell r="Y29">
            <v>0.41669615384615383</v>
          </cell>
          <cell r="Z29">
            <v>1161085</v>
          </cell>
          <cell r="AA29">
            <v>1000000</v>
          </cell>
          <cell r="AB29">
            <v>1.1610849999999999</v>
          </cell>
          <cell r="AC29">
            <v>927445</v>
          </cell>
          <cell r="AD29">
            <v>1000000</v>
          </cell>
          <cell r="AE29">
            <v>0.92744499999999996</v>
          </cell>
          <cell r="AF29">
            <v>993300</v>
          </cell>
          <cell r="AG29">
            <v>1000000</v>
          </cell>
          <cell r="AH29">
            <v>0.99329999999999996</v>
          </cell>
          <cell r="AI29">
            <v>951295</v>
          </cell>
          <cell r="AJ29">
            <v>900000</v>
          </cell>
          <cell r="AK29">
            <v>1.0569944444444443</v>
          </cell>
          <cell r="AL29">
            <v>1318565</v>
          </cell>
          <cell r="AM29">
            <v>900000</v>
          </cell>
          <cell r="AN29">
            <v>1.4650722222222223</v>
          </cell>
          <cell r="AO29">
            <v>13490015</v>
          </cell>
          <cell r="AP29">
            <v>12050000</v>
          </cell>
          <cell r="AQ29">
            <v>1.1195033195020747</v>
          </cell>
        </row>
        <row r="30">
          <cell r="B30" t="str">
            <v>IMPERIAL APP DIGOS</v>
          </cell>
          <cell r="C30" t="str">
            <v xml:space="preserve">JOSHUA TAWAAY </v>
          </cell>
          <cell r="D30" t="str">
            <v>August 16, 2023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347735</v>
          </cell>
          <cell r="AA30">
            <v>206451</v>
          </cell>
          <cell r="AB30">
            <v>1.6843464066533949</v>
          </cell>
          <cell r="AC30">
            <v>499605</v>
          </cell>
          <cell r="AD30">
            <v>500000</v>
          </cell>
          <cell r="AE30">
            <v>0.99921000000000004</v>
          </cell>
          <cell r="AF30">
            <v>500310</v>
          </cell>
          <cell r="AG30">
            <v>500000</v>
          </cell>
          <cell r="AH30">
            <v>1.0006200000000001</v>
          </cell>
          <cell r="AI30">
            <v>783365</v>
          </cell>
          <cell r="AJ30">
            <v>500000</v>
          </cell>
          <cell r="AK30">
            <v>1.56673</v>
          </cell>
          <cell r="AL30">
            <v>1151475</v>
          </cell>
          <cell r="AM30">
            <v>500000</v>
          </cell>
          <cell r="AN30">
            <v>2.3029500000000001</v>
          </cell>
          <cell r="AO30">
            <v>3282490</v>
          </cell>
          <cell r="AP30">
            <v>2206451</v>
          </cell>
          <cell r="AQ30">
            <v>1.4876786296183329</v>
          </cell>
        </row>
        <row r="31">
          <cell r="B31" t="str">
            <v>IMPERIAL APP DIPOLOG</v>
          </cell>
          <cell r="C31" t="str">
            <v>MARY FAITH LIBRANDO</v>
          </cell>
          <cell r="D31" t="str">
            <v>June 22, 2023</v>
          </cell>
          <cell r="E31">
            <v>0</v>
          </cell>
          <cell r="F31">
            <v>0</v>
          </cell>
          <cell r="G31" t="e">
            <v>#DIV/0!</v>
          </cell>
          <cell r="H31">
            <v>0</v>
          </cell>
          <cell r="I31">
            <v>0</v>
          </cell>
          <cell r="J31" t="e">
            <v>#DIV/0!</v>
          </cell>
          <cell r="K31">
            <v>0</v>
          </cell>
          <cell r="L31">
            <v>0</v>
          </cell>
          <cell r="M31" t="e">
            <v>#DIV/0!</v>
          </cell>
          <cell r="N31">
            <v>0</v>
          </cell>
          <cell r="O31">
            <v>0</v>
          </cell>
          <cell r="P31" t="e">
            <v>#DIV/0!</v>
          </cell>
          <cell r="Q31">
            <v>0</v>
          </cell>
          <cell r="R31">
            <v>0</v>
          </cell>
          <cell r="S31" t="e">
            <v>#DIV/0!</v>
          </cell>
          <cell r="T31">
            <v>0</v>
          </cell>
          <cell r="U31">
            <v>119999</v>
          </cell>
          <cell r="V31">
            <v>0</v>
          </cell>
          <cell r="W31">
            <v>259535</v>
          </cell>
          <cell r="X31">
            <v>400000</v>
          </cell>
          <cell r="Y31">
            <v>0.64883749999999996</v>
          </cell>
          <cell r="Z31">
            <v>535280</v>
          </cell>
          <cell r="AA31">
            <v>500000</v>
          </cell>
          <cell r="AB31">
            <v>1.07056</v>
          </cell>
          <cell r="AC31">
            <v>407500</v>
          </cell>
          <cell r="AD31">
            <v>500000</v>
          </cell>
          <cell r="AE31">
            <v>0.81499999999999995</v>
          </cell>
          <cell r="AF31">
            <v>654370</v>
          </cell>
          <cell r="AG31">
            <v>500000</v>
          </cell>
          <cell r="AH31">
            <v>1.30874</v>
          </cell>
          <cell r="AI31">
            <v>1093895</v>
          </cell>
          <cell r="AJ31">
            <v>500000</v>
          </cell>
          <cell r="AK31">
            <v>2.1877900000000001</v>
          </cell>
          <cell r="AL31">
            <v>1284840</v>
          </cell>
          <cell r="AM31">
            <v>600000</v>
          </cell>
          <cell r="AN31">
            <v>2.1414</v>
          </cell>
          <cell r="AO31">
            <v>4235420</v>
          </cell>
          <cell r="AP31">
            <v>3119999</v>
          </cell>
          <cell r="AQ31">
            <v>1.3575068453547581</v>
          </cell>
        </row>
        <row r="32">
          <cell r="B32" t="str">
            <v>IMPERIAL APP DUMAGETE</v>
          </cell>
          <cell r="C32" t="str">
            <v>EROLL FLYNN GABALES</v>
          </cell>
          <cell r="D32" t="str">
            <v>June 23, 2023</v>
          </cell>
          <cell r="E32">
            <v>0</v>
          </cell>
          <cell r="F32">
            <v>0</v>
          </cell>
          <cell r="G32" t="e">
            <v>#DIV/0!</v>
          </cell>
          <cell r="H32">
            <v>0</v>
          </cell>
          <cell r="I32">
            <v>0</v>
          </cell>
          <cell r="J32" t="e">
            <v>#DIV/0!</v>
          </cell>
          <cell r="K32">
            <v>0</v>
          </cell>
          <cell r="L32">
            <v>0</v>
          </cell>
          <cell r="M32" t="e">
            <v>#DIV/0!</v>
          </cell>
          <cell r="N32">
            <v>0</v>
          </cell>
          <cell r="O32">
            <v>0</v>
          </cell>
          <cell r="P32" t="e">
            <v>#DIV/0!</v>
          </cell>
          <cell r="Q32">
            <v>0</v>
          </cell>
          <cell r="R32">
            <v>0</v>
          </cell>
          <cell r="S32" t="e">
            <v>#DIV/0!</v>
          </cell>
          <cell r="T32">
            <v>0</v>
          </cell>
          <cell r="U32">
            <v>106666</v>
          </cell>
          <cell r="V32">
            <v>0</v>
          </cell>
          <cell r="W32">
            <v>216450</v>
          </cell>
          <cell r="X32">
            <v>400000</v>
          </cell>
          <cell r="Y32">
            <v>0.54112499999999997</v>
          </cell>
          <cell r="Z32">
            <v>207550</v>
          </cell>
          <cell r="AA32">
            <v>500000</v>
          </cell>
          <cell r="AB32">
            <v>0.41510000000000002</v>
          </cell>
          <cell r="AC32">
            <v>301530</v>
          </cell>
          <cell r="AD32">
            <v>500000</v>
          </cell>
          <cell r="AE32">
            <v>0.60306000000000004</v>
          </cell>
          <cell r="AF32">
            <v>501995</v>
          </cell>
          <cell r="AG32">
            <v>500000</v>
          </cell>
          <cell r="AH32">
            <v>1.0039899999999999</v>
          </cell>
          <cell r="AI32">
            <v>505300</v>
          </cell>
          <cell r="AJ32">
            <v>500000</v>
          </cell>
          <cell r="AK32">
            <v>1.0105999999999999</v>
          </cell>
          <cell r="AL32">
            <v>471095</v>
          </cell>
          <cell r="AM32">
            <v>500000</v>
          </cell>
          <cell r="AN32">
            <v>0.94218999999999997</v>
          </cell>
          <cell r="AO32">
            <v>2203920</v>
          </cell>
          <cell r="AP32">
            <v>3006666</v>
          </cell>
          <cell r="AQ32">
            <v>0.73301124900471148</v>
          </cell>
        </row>
        <row r="33">
          <cell r="B33" t="str">
            <v>IMPERIAL APP GALLERIA</v>
          </cell>
          <cell r="C33" t="str">
            <v>SERDEÑA, CHRISTIAN</v>
          </cell>
          <cell r="D33">
            <v>45070</v>
          </cell>
          <cell r="E33">
            <v>113775</v>
          </cell>
          <cell r="F33">
            <v>550000</v>
          </cell>
          <cell r="G33">
            <v>0.20686363636363636</v>
          </cell>
          <cell r="H33">
            <v>245455</v>
          </cell>
          <cell r="I33">
            <v>500000</v>
          </cell>
          <cell r="J33">
            <v>0.49091000000000001</v>
          </cell>
          <cell r="K33">
            <v>604600</v>
          </cell>
          <cell r="L33">
            <v>750000</v>
          </cell>
          <cell r="M33">
            <v>0.80613333333333337</v>
          </cell>
          <cell r="N33">
            <v>809745</v>
          </cell>
          <cell r="O33">
            <v>750000</v>
          </cell>
          <cell r="P33">
            <v>1.0796600000000001</v>
          </cell>
          <cell r="Q33">
            <v>238180</v>
          </cell>
          <cell r="R33">
            <v>103225</v>
          </cell>
          <cell r="S33">
            <v>2.3073867764591909</v>
          </cell>
          <cell r="T33">
            <v>768270</v>
          </cell>
          <cell r="U33">
            <v>500000</v>
          </cell>
          <cell r="V33">
            <v>1.53654</v>
          </cell>
          <cell r="W33">
            <v>684260</v>
          </cell>
          <cell r="X33">
            <v>600000</v>
          </cell>
          <cell r="Y33">
            <v>1.1404333333333334</v>
          </cell>
          <cell r="Z33">
            <v>757570</v>
          </cell>
          <cell r="AA33">
            <v>600000</v>
          </cell>
          <cell r="AB33">
            <v>1.2626166666666667</v>
          </cell>
          <cell r="AC33">
            <v>794490</v>
          </cell>
          <cell r="AD33">
            <v>650000</v>
          </cell>
          <cell r="AE33">
            <v>1.2222923076923078</v>
          </cell>
          <cell r="AF33">
            <v>622280</v>
          </cell>
          <cell r="AG33">
            <v>750000</v>
          </cell>
          <cell r="AH33">
            <v>0.8297066666666667</v>
          </cell>
          <cell r="AI33">
            <v>729260</v>
          </cell>
          <cell r="AJ33">
            <v>750000</v>
          </cell>
          <cell r="AK33">
            <v>0.97234666666666669</v>
          </cell>
          <cell r="AL33">
            <v>1091580</v>
          </cell>
          <cell r="AM33">
            <v>700000</v>
          </cell>
          <cell r="AN33">
            <v>1.5593999999999999</v>
          </cell>
          <cell r="AO33">
            <v>7459465</v>
          </cell>
          <cell r="AP33">
            <v>7203225</v>
          </cell>
          <cell r="AQ33">
            <v>1.035572955169386</v>
          </cell>
        </row>
        <row r="34">
          <cell r="B34" t="str">
            <v>IMPERIAL APP GENSAN</v>
          </cell>
          <cell r="C34" t="str">
            <v>VILLAVER, ALOHA SHEEN</v>
          </cell>
          <cell r="D34">
            <v>44791</v>
          </cell>
          <cell r="E34">
            <v>541260</v>
          </cell>
          <cell r="F34">
            <v>1000000</v>
          </cell>
          <cell r="G34">
            <v>0.54125999999999996</v>
          </cell>
          <cell r="H34">
            <v>545675</v>
          </cell>
          <cell r="I34">
            <v>800000</v>
          </cell>
          <cell r="J34">
            <v>0.68209375000000005</v>
          </cell>
          <cell r="K34">
            <v>898710</v>
          </cell>
          <cell r="L34">
            <v>1500000</v>
          </cell>
          <cell r="M34">
            <v>0.59914000000000001</v>
          </cell>
          <cell r="N34">
            <v>1564070</v>
          </cell>
          <cell r="O34">
            <v>1500000</v>
          </cell>
          <cell r="P34">
            <v>1.0427133333333334</v>
          </cell>
          <cell r="Q34">
            <v>1211930</v>
          </cell>
          <cell r="R34">
            <v>1750000</v>
          </cell>
          <cell r="S34">
            <v>0.69253142857142858</v>
          </cell>
          <cell r="T34">
            <v>1178985</v>
          </cell>
          <cell r="U34">
            <v>1100000</v>
          </cell>
          <cell r="V34">
            <v>1.0718045454545455</v>
          </cell>
          <cell r="W34">
            <v>1691495</v>
          </cell>
          <cell r="X34">
            <v>1000000</v>
          </cell>
          <cell r="Y34">
            <v>1.691495</v>
          </cell>
          <cell r="Z34">
            <v>953405</v>
          </cell>
          <cell r="AA34">
            <v>1050000</v>
          </cell>
          <cell r="AB34">
            <v>0.90800476190476187</v>
          </cell>
          <cell r="AC34">
            <v>1224300</v>
          </cell>
          <cell r="AD34">
            <v>1200000</v>
          </cell>
          <cell r="AE34">
            <v>1.0202500000000001</v>
          </cell>
          <cell r="AF34">
            <v>1870385</v>
          </cell>
          <cell r="AG34">
            <v>1200000</v>
          </cell>
          <cell r="AH34">
            <v>1.5586541666666667</v>
          </cell>
          <cell r="AI34">
            <v>2484530</v>
          </cell>
          <cell r="AJ34">
            <v>1250000</v>
          </cell>
          <cell r="AK34">
            <v>1.9876240000000001</v>
          </cell>
          <cell r="AL34">
            <v>2000535</v>
          </cell>
          <cell r="AM34">
            <v>1350000</v>
          </cell>
          <cell r="AN34">
            <v>1.4818777777777778</v>
          </cell>
          <cell r="AO34">
            <v>16165280</v>
          </cell>
          <cell r="AP34">
            <v>14700000</v>
          </cell>
          <cell r="AQ34">
            <v>1.0996789115646259</v>
          </cell>
        </row>
        <row r="35">
          <cell r="B35" t="str">
            <v>IMPERIAL APP ILIGAN</v>
          </cell>
          <cell r="C35" t="str">
            <v>PIÑON, JASHEM</v>
          </cell>
          <cell r="D35">
            <v>44771</v>
          </cell>
          <cell r="E35">
            <v>621810</v>
          </cell>
          <cell r="F35">
            <v>850000</v>
          </cell>
          <cell r="G35">
            <v>0.73154117647058825</v>
          </cell>
          <cell r="H35">
            <v>555885</v>
          </cell>
          <cell r="I35">
            <v>800000</v>
          </cell>
          <cell r="J35">
            <v>0.69485624999999995</v>
          </cell>
          <cell r="K35">
            <v>687610</v>
          </cell>
          <cell r="L35">
            <v>800000</v>
          </cell>
          <cell r="M35">
            <v>0.85951250000000001</v>
          </cell>
          <cell r="N35">
            <v>1026795</v>
          </cell>
          <cell r="O35">
            <v>800000</v>
          </cell>
          <cell r="P35">
            <v>1.2834937500000001</v>
          </cell>
          <cell r="Q35">
            <v>3598240</v>
          </cell>
          <cell r="R35">
            <v>900000</v>
          </cell>
          <cell r="S35">
            <v>3.9980444444444445</v>
          </cell>
          <cell r="T35">
            <v>2617620</v>
          </cell>
          <cell r="U35">
            <v>1500000</v>
          </cell>
          <cell r="V35">
            <v>1.74508</v>
          </cell>
          <cell r="W35">
            <v>1514590</v>
          </cell>
          <cell r="X35">
            <v>1500000</v>
          </cell>
          <cell r="Y35">
            <v>1.0097266666666667</v>
          </cell>
          <cell r="Z35">
            <v>1466715</v>
          </cell>
          <cell r="AA35">
            <v>1500000</v>
          </cell>
          <cell r="AB35">
            <v>0.97780999999999996</v>
          </cell>
          <cell r="AC35">
            <v>1704085</v>
          </cell>
          <cell r="AD35">
            <v>1500000</v>
          </cell>
          <cell r="AE35">
            <v>1.1360566666666667</v>
          </cell>
          <cell r="AF35">
            <v>1820645</v>
          </cell>
          <cell r="AG35">
            <v>1500000</v>
          </cell>
          <cell r="AH35">
            <v>1.2137633333333333</v>
          </cell>
          <cell r="AI35">
            <v>1662775</v>
          </cell>
          <cell r="AJ35">
            <v>1500000</v>
          </cell>
          <cell r="AK35">
            <v>1.1085166666666666</v>
          </cell>
          <cell r="AL35">
            <v>1581155</v>
          </cell>
          <cell r="AM35">
            <v>1600000</v>
          </cell>
          <cell r="AN35">
            <v>0.98822187500000003</v>
          </cell>
          <cell r="AO35">
            <v>18857925</v>
          </cell>
          <cell r="AP35">
            <v>14750000</v>
          </cell>
          <cell r="AQ35">
            <v>1.2785033898305085</v>
          </cell>
        </row>
        <row r="36">
          <cell r="B36" t="str">
            <v>IMPERIAL APP ILOILO</v>
          </cell>
          <cell r="C36" t="str">
            <v>ALZEN JOY TACUYAN</v>
          </cell>
          <cell r="D36" t="str">
            <v>July 27, 2023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64516</v>
          </cell>
          <cell r="Y36">
            <v>0</v>
          </cell>
          <cell r="Z36">
            <v>459810</v>
          </cell>
          <cell r="AA36">
            <v>400000</v>
          </cell>
          <cell r="AB36">
            <v>1.1495249999999999</v>
          </cell>
          <cell r="AC36">
            <v>456715</v>
          </cell>
          <cell r="AD36">
            <v>500000</v>
          </cell>
          <cell r="AE36">
            <v>0.91342999999999996</v>
          </cell>
          <cell r="AF36">
            <v>343740</v>
          </cell>
          <cell r="AG36">
            <v>500000</v>
          </cell>
          <cell r="AH36">
            <v>0.68747999999999998</v>
          </cell>
          <cell r="AI36">
            <v>469415</v>
          </cell>
          <cell r="AJ36">
            <v>500000</v>
          </cell>
          <cell r="AK36">
            <v>0.93883000000000005</v>
          </cell>
          <cell r="AL36">
            <v>418910</v>
          </cell>
          <cell r="AM36">
            <v>500000</v>
          </cell>
          <cell r="AN36">
            <v>0.83782000000000001</v>
          </cell>
          <cell r="AO36">
            <v>2148590</v>
          </cell>
          <cell r="AP36">
            <v>2464516</v>
          </cell>
          <cell r="AQ36">
            <v>0.87181012417854054</v>
          </cell>
        </row>
        <row r="37">
          <cell r="B37" t="str">
            <v>IMPERIAL APP IMUS</v>
          </cell>
          <cell r="C37" t="str">
            <v xml:space="preserve">BERNIE TAYAG </v>
          </cell>
          <cell r="D37">
            <v>45010</v>
          </cell>
          <cell r="E37">
            <v>0</v>
          </cell>
          <cell r="F37">
            <v>0</v>
          </cell>
          <cell r="G37" t="e">
            <v>#DIV/0!</v>
          </cell>
          <cell r="H37">
            <v>0</v>
          </cell>
          <cell r="I37">
            <v>0</v>
          </cell>
          <cell r="J37" t="e">
            <v>#DIV/0!</v>
          </cell>
          <cell r="K37">
            <v>0</v>
          </cell>
          <cell r="L37">
            <v>101613</v>
          </cell>
          <cell r="M37">
            <v>0</v>
          </cell>
          <cell r="N37">
            <v>466290</v>
          </cell>
          <cell r="O37">
            <v>450000</v>
          </cell>
          <cell r="P37">
            <v>1.0362</v>
          </cell>
          <cell r="Q37">
            <v>1312775</v>
          </cell>
          <cell r="R37">
            <v>600000</v>
          </cell>
          <cell r="S37">
            <v>2.1879583333333334</v>
          </cell>
          <cell r="T37">
            <v>1103215</v>
          </cell>
          <cell r="U37">
            <v>600000</v>
          </cell>
          <cell r="V37">
            <v>1.8386916666666666</v>
          </cell>
          <cell r="W37">
            <v>2268860</v>
          </cell>
          <cell r="X37">
            <v>700000</v>
          </cell>
          <cell r="Y37">
            <v>3.2412285714285716</v>
          </cell>
          <cell r="Z37">
            <v>2310990</v>
          </cell>
          <cell r="AA37">
            <v>800000</v>
          </cell>
          <cell r="AB37">
            <v>2.8887375</v>
          </cell>
          <cell r="AC37">
            <v>660105</v>
          </cell>
          <cell r="AD37">
            <v>1000000</v>
          </cell>
          <cell r="AE37">
            <v>0.66010500000000005</v>
          </cell>
          <cell r="AF37">
            <v>665895</v>
          </cell>
          <cell r="AG37">
            <v>1000000</v>
          </cell>
          <cell r="AH37">
            <v>0.66589500000000001</v>
          </cell>
          <cell r="AI37">
            <v>774690</v>
          </cell>
          <cell r="AJ37">
            <v>1000000</v>
          </cell>
          <cell r="AK37">
            <v>0.77468999999999999</v>
          </cell>
          <cell r="AL37">
            <v>1046080</v>
          </cell>
          <cell r="AM37">
            <v>1000000</v>
          </cell>
          <cell r="AN37">
            <v>1.0460799999999999</v>
          </cell>
          <cell r="AO37">
            <v>10608900</v>
          </cell>
          <cell r="AP37">
            <v>7251613</v>
          </cell>
          <cell r="AQ37">
            <v>1.4629710658856174</v>
          </cell>
        </row>
        <row r="38">
          <cell r="B38" t="str">
            <v>IMPERIAL APP KALIBO</v>
          </cell>
          <cell r="C38" t="str">
            <v>FULLONOA, JASTIN LYN MARIE</v>
          </cell>
          <cell r="D38">
            <v>44994</v>
          </cell>
          <cell r="E38">
            <v>0</v>
          </cell>
          <cell r="F38">
            <v>0</v>
          </cell>
          <cell r="G38" t="e">
            <v>#DIV/0!</v>
          </cell>
          <cell r="H38">
            <v>0</v>
          </cell>
          <cell r="I38">
            <v>0</v>
          </cell>
          <cell r="J38" t="e">
            <v>#DIV/0!</v>
          </cell>
          <cell r="K38">
            <v>458645</v>
          </cell>
          <cell r="L38">
            <v>335483</v>
          </cell>
          <cell r="M38">
            <v>1.3671184530959839</v>
          </cell>
          <cell r="N38">
            <v>587675</v>
          </cell>
          <cell r="O38">
            <v>550000</v>
          </cell>
          <cell r="P38">
            <v>1.0685</v>
          </cell>
          <cell r="Q38">
            <v>1816785</v>
          </cell>
          <cell r="R38">
            <v>550000</v>
          </cell>
          <cell r="S38">
            <v>3.3032454545454546</v>
          </cell>
          <cell r="T38">
            <v>879660</v>
          </cell>
          <cell r="U38">
            <v>900000</v>
          </cell>
          <cell r="V38">
            <v>0.97740000000000005</v>
          </cell>
          <cell r="W38">
            <v>901360</v>
          </cell>
          <cell r="X38">
            <v>600000</v>
          </cell>
          <cell r="Y38">
            <v>1.5022666666666666</v>
          </cell>
          <cell r="Z38">
            <v>1748555</v>
          </cell>
          <cell r="AA38">
            <v>600000</v>
          </cell>
          <cell r="AB38">
            <v>2.9142583333333332</v>
          </cell>
          <cell r="AC38">
            <v>1305705</v>
          </cell>
          <cell r="AD38">
            <v>900000</v>
          </cell>
          <cell r="AE38">
            <v>1.4507833333333333</v>
          </cell>
          <cell r="AF38">
            <v>967830</v>
          </cell>
          <cell r="AG38">
            <v>900000</v>
          </cell>
          <cell r="AH38">
            <v>1.0753666666666666</v>
          </cell>
          <cell r="AI38">
            <v>1043810</v>
          </cell>
          <cell r="AJ38">
            <v>900000</v>
          </cell>
          <cell r="AK38">
            <v>1.159788888888889</v>
          </cell>
          <cell r="AL38">
            <v>1139010</v>
          </cell>
          <cell r="AM38">
            <v>900000</v>
          </cell>
          <cell r="AN38">
            <v>1.2655666666666667</v>
          </cell>
          <cell r="AO38">
            <v>10849035</v>
          </cell>
          <cell r="AP38">
            <v>7135483</v>
          </cell>
          <cell r="AQ38">
            <v>1.5204345662374923</v>
          </cell>
        </row>
        <row r="39">
          <cell r="B39" t="str">
            <v>IMPERIAL APP KIDAPAWAN</v>
          </cell>
          <cell r="C39" t="str">
            <v>NESTOR ALEGRE JR.</v>
          </cell>
          <cell r="D39" t="str">
            <v>August 8, 2023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226440</v>
          </cell>
          <cell r="AA39">
            <v>309677</v>
          </cell>
          <cell r="AB39">
            <v>0.73121349018493464</v>
          </cell>
          <cell r="AC39">
            <v>721665</v>
          </cell>
          <cell r="AD39">
            <v>500000</v>
          </cell>
          <cell r="AE39">
            <v>1.44333</v>
          </cell>
          <cell r="AF39">
            <v>699285</v>
          </cell>
          <cell r="AG39">
            <v>500000</v>
          </cell>
          <cell r="AH39">
            <v>1.3985700000000001</v>
          </cell>
          <cell r="AI39">
            <v>566940</v>
          </cell>
          <cell r="AJ39">
            <v>500000</v>
          </cell>
          <cell r="AK39">
            <v>1.13388</v>
          </cell>
          <cell r="AL39">
            <v>1138555</v>
          </cell>
          <cell r="AM39">
            <v>500000</v>
          </cell>
          <cell r="AN39">
            <v>2.27711</v>
          </cell>
          <cell r="AO39">
            <v>3352885</v>
          </cell>
          <cell r="AP39">
            <v>2309677</v>
          </cell>
          <cell r="AQ39">
            <v>1.4516683501632479</v>
          </cell>
        </row>
        <row r="40">
          <cell r="B40" t="str">
            <v>IMPERIAL LAPULAPU</v>
          </cell>
          <cell r="C40" t="str">
            <v>DIA-UNA, RICHIE</v>
          </cell>
          <cell r="D40">
            <v>44912</v>
          </cell>
          <cell r="E40">
            <v>498995</v>
          </cell>
          <cell r="F40">
            <v>500000</v>
          </cell>
          <cell r="G40">
            <v>0.99799000000000004</v>
          </cell>
          <cell r="H40">
            <v>318420</v>
          </cell>
          <cell r="I40">
            <v>600000</v>
          </cell>
          <cell r="J40">
            <v>0.53069999999999995</v>
          </cell>
          <cell r="K40">
            <v>368615</v>
          </cell>
          <cell r="L40">
            <v>600000</v>
          </cell>
          <cell r="M40">
            <v>0.61435833333333334</v>
          </cell>
          <cell r="N40">
            <v>743960</v>
          </cell>
          <cell r="O40">
            <v>550000</v>
          </cell>
          <cell r="P40">
            <v>1.3526545454545456</v>
          </cell>
          <cell r="Q40">
            <v>934010</v>
          </cell>
          <cell r="R40">
            <v>600000</v>
          </cell>
          <cell r="S40">
            <v>1.5566833333333334</v>
          </cell>
          <cell r="T40">
            <v>1015690</v>
          </cell>
          <cell r="U40">
            <v>800000</v>
          </cell>
          <cell r="V40">
            <v>1.2696125</v>
          </cell>
          <cell r="W40">
            <v>952170</v>
          </cell>
          <cell r="X40">
            <v>550000</v>
          </cell>
          <cell r="Y40">
            <v>1.7312181818181818</v>
          </cell>
          <cell r="Z40">
            <v>910895</v>
          </cell>
          <cell r="AA40">
            <v>550000</v>
          </cell>
          <cell r="AB40">
            <v>1.6561727272727274</v>
          </cell>
          <cell r="AC40">
            <v>1034895</v>
          </cell>
          <cell r="AD40">
            <v>750000</v>
          </cell>
          <cell r="AE40">
            <v>1.3798600000000001</v>
          </cell>
          <cell r="AF40">
            <v>1106350</v>
          </cell>
          <cell r="AG40">
            <v>850000</v>
          </cell>
          <cell r="AH40">
            <v>1.3015882352941177</v>
          </cell>
          <cell r="AI40">
            <v>924445</v>
          </cell>
          <cell r="AJ40">
            <v>850000</v>
          </cell>
          <cell r="AK40">
            <v>1.0875823529411766</v>
          </cell>
          <cell r="AL40">
            <v>856025</v>
          </cell>
          <cell r="AM40">
            <v>850000</v>
          </cell>
          <cell r="AN40">
            <v>1.0070882352941177</v>
          </cell>
          <cell r="AO40">
            <v>9664470</v>
          </cell>
          <cell r="AP40">
            <v>8050000</v>
          </cell>
          <cell r="AQ40">
            <v>1.2005552795031056</v>
          </cell>
        </row>
        <row r="41">
          <cell r="B41" t="str">
            <v>IMPERIAL APP LAS PIŇAS</v>
          </cell>
          <cell r="C41" t="str">
            <v>RONALD AURELLANA (PROBY)</v>
          </cell>
          <cell r="D41">
            <v>44974</v>
          </cell>
          <cell r="E41">
            <v>0</v>
          </cell>
          <cell r="F41">
            <v>0</v>
          </cell>
          <cell r="G41" t="e">
            <v>#DIV/0!</v>
          </cell>
          <cell r="H41">
            <v>83390</v>
          </cell>
          <cell r="I41">
            <v>176785</v>
          </cell>
          <cell r="J41">
            <v>0.47170291597137765</v>
          </cell>
          <cell r="K41">
            <v>517825</v>
          </cell>
          <cell r="L41">
            <v>550000</v>
          </cell>
          <cell r="M41">
            <v>0.9415</v>
          </cell>
          <cell r="N41">
            <v>1356635</v>
          </cell>
          <cell r="O41">
            <v>600000</v>
          </cell>
          <cell r="P41">
            <v>2.2610583333333332</v>
          </cell>
          <cell r="Q41">
            <v>2825990</v>
          </cell>
          <cell r="R41">
            <v>1250000</v>
          </cell>
          <cell r="S41">
            <v>2.2607919999999999</v>
          </cell>
          <cell r="T41">
            <v>2167069</v>
          </cell>
          <cell r="U41">
            <v>1600000</v>
          </cell>
          <cell r="V41">
            <v>1.354418125</v>
          </cell>
          <cell r="W41">
            <v>1415215</v>
          </cell>
          <cell r="X41">
            <v>1300000</v>
          </cell>
          <cell r="Y41">
            <v>1.088626923076923</v>
          </cell>
          <cell r="Z41">
            <v>2254285</v>
          </cell>
          <cell r="AA41">
            <v>1300000</v>
          </cell>
          <cell r="AB41">
            <v>1.7340653846153846</v>
          </cell>
          <cell r="AC41">
            <v>0</v>
          </cell>
          <cell r="AD41">
            <v>1300000</v>
          </cell>
          <cell r="AE41">
            <v>0</v>
          </cell>
          <cell r="AF41">
            <v>0</v>
          </cell>
          <cell r="AG41">
            <v>0</v>
          </cell>
          <cell r="AH41" t="e">
            <v>#DIV/0!</v>
          </cell>
          <cell r="AI41">
            <v>0</v>
          </cell>
          <cell r="AJ41">
            <v>0</v>
          </cell>
          <cell r="AK41" t="e">
            <v>#DIV/0!</v>
          </cell>
          <cell r="AL41">
            <v>0</v>
          </cell>
          <cell r="AM41">
            <v>0</v>
          </cell>
          <cell r="AN41" t="e">
            <v>#DIV/0!</v>
          </cell>
          <cell r="AO41">
            <v>10620409</v>
          </cell>
          <cell r="AP41">
            <v>8076785</v>
          </cell>
          <cell r="AQ41">
            <v>1.3149302599982542</v>
          </cell>
        </row>
        <row r="42">
          <cell r="B42" t="str">
            <v>IMPERIAL APP LAS PIŇAS</v>
          </cell>
          <cell r="C42" t="str">
            <v>TABLANTE, JOSHUA</v>
          </cell>
          <cell r="D42" t="str">
            <v>October 11, 2023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917795</v>
          </cell>
          <cell r="AG42">
            <v>304838</v>
          </cell>
          <cell r="AH42">
            <v>3.0107630938400067</v>
          </cell>
          <cell r="AI42">
            <v>951555</v>
          </cell>
          <cell r="AJ42">
            <v>500000</v>
          </cell>
          <cell r="AK42">
            <v>1.9031100000000001</v>
          </cell>
          <cell r="AL42">
            <v>687985</v>
          </cell>
          <cell r="AM42">
            <v>700000</v>
          </cell>
          <cell r="AN42">
            <v>0.98283571428571426</v>
          </cell>
          <cell r="AO42">
            <v>2557335</v>
          </cell>
          <cell r="AP42">
            <v>1504838</v>
          </cell>
          <cell r="AQ42">
            <v>1.6994088400213179</v>
          </cell>
        </row>
        <row r="43">
          <cell r="B43" t="str">
            <v>IMPERIAL LEGASPI</v>
          </cell>
          <cell r="C43" t="str">
            <v>CRIS ROLDAN PAGDATO</v>
          </cell>
          <cell r="D43" t="str">
            <v>March 16, 2023</v>
          </cell>
          <cell r="E43">
            <v>0</v>
          </cell>
          <cell r="F43">
            <v>0</v>
          </cell>
          <cell r="G43" t="e">
            <v>#DIV/0!</v>
          </cell>
          <cell r="H43">
            <v>0</v>
          </cell>
          <cell r="I43">
            <v>0</v>
          </cell>
          <cell r="J43" t="e">
            <v>#DIV/0!</v>
          </cell>
          <cell r="K43">
            <v>86515</v>
          </cell>
          <cell r="L43">
            <v>206451</v>
          </cell>
          <cell r="M43">
            <v>0.41905827532925488</v>
          </cell>
          <cell r="N43">
            <v>233670</v>
          </cell>
          <cell r="O43">
            <v>550000</v>
          </cell>
          <cell r="P43">
            <v>0.42485454545454543</v>
          </cell>
          <cell r="Q43">
            <v>880435</v>
          </cell>
          <cell r="R43">
            <v>550000</v>
          </cell>
          <cell r="S43">
            <v>1.6007909090909092</v>
          </cell>
          <cell r="T43">
            <v>453870</v>
          </cell>
          <cell r="U43">
            <v>500000</v>
          </cell>
          <cell r="V43">
            <v>0.90773999999999999</v>
          </cell>
          <cell r="W43">
            <v>597480</v>
          </cell>
          <cell r="X43">
            <v>550000</v>
          </cell>
          <cell r="Y43">
            <v>1.0863272727272728</v>
          </cell>
          <cell r="Z43">
            <v>1040250</v>
          </cell>
          <cell r="AA43">
            <v>550000</v>
          </cell>
          <cell r="AB43">
            <v>1.8913636363636364</v>
          </cell>
          <cell r="AC43">
            <v>520420</v>
          </cell>
          <cell r="AD43">
            <v>550000</v>
          </cell>
          <cell r="AE43">
            <v>0.94621818181818185</v>
          </cell>
          <cell r="AF43">
            <v>717265</v>
          </cell>
          <cell r="AG43">
            <v>550000</v>
          </cell>
          <cell r="AH43">
            <v>1.3041181818181817</v>
          </cell>
          <cell r="AI43">
            <v>54285</v>
          </cell>
          <cell r="AJ43">
            <v>550000</v>
          </cell>
          <cell r="AK43">
            <v>9.8699999999999996E-2</v>
          </cell>
          <cell r="AL43">
            <v>319610</v>
          </cell>
          <cell r="AM43">
            <v>550000</v>
          </cell>
          <cell r="AN43">
            <v>0.58110909090909091</v>
          </cell>
          <cell r="AO43">
            <v>4903800</v>
          </cell>
          <cell r="AP43">
            <v>5106451</v>
          </cell>
          <cell r="AQ43">
            <v>0.96031470780782979</v>
          </cell>
        </row>
        <row r="44">
          <cell r="B44" t="str">
            <v>IMPERIAL APP LEMERY</v>
          </cell>
          <cell r="C44" t="str">
            <v>JASON ALTEZA</v>
          </cell>
          <cell r="D44">
            <v>45068</v>
          </cell>
          <cell r="E44">
            <v>0</v>
          </cell>
          <cell r="F44">
            <v>0</v>
          </cell>
          <cell r="G44" t="e">
            <v>#DIV/0!</v>
          </cell>
          <cell r="H44">
            <v>0</v>
          </cell>
          <cell r="I44">
            <v>0</v>
          </cell>
          <cell r="J44" t="e">
            <v>#DIV/0!</v>
          </cell>
          <cell r="K44">
            <v>0</v>
          </cell>
          <cell r="L44">
            <v>0</v>
          </cell>
          <cell r="M44" t="e">
            <v>#DIV/0!</v>
          </cell>
          <cell r="N44">
            <v>0</v>
          </cell>
          <cell r="O44">
            <v>0</v>
          </cell>
          <cell r="P44" t="e">
            <v>#DIV/0!</v>
          </cell>
          <cell r="Q44">
            <v>0</v>
          </cell>
          <cell r="R44">
            <v>145161</v>
          </cell>
          <cell r="S44">
            <v>0</v>
          </cell>
          <cell r="T44">
            <v>58190</v>
          </cell>
          <cell r="U44">
            <v>400000</v>
          </cell>
          <cell r="V44">
            <v>0.14547499999999999</v>
          </cell>
          <cell r="W44">
            <v>159760</v>
          </cell>
          <cell r="X44">
            <v>600000</v>
          </cell>
          <cell r="Y44">
            <v>0.26626666666666665</v>
          </cell>
          <cell r="Z44">
            <v>288160</v>
          </cell>
          <cell r="AA44">
            <v>600000</v>
          </cell>
          <cell r="AB44">
            <v>0.48026666666666668</v>
          </cell>
          <cell r="AC44">
            <v>196775</v>
          </cell>
          <cell r="AD44">
            <v>600000</v>
          </cell>
          <cell r="AE44">
            <v>0.32795833333333335</v>
          </cell>
          <cell r="AF44">
            <v>220050</v>
          </cell>
          <cell r="AG44">
            <v>600000</v>
          </cell>
          <cell r="AH44">
            <v>0.36675000000000002</v>
          </cell>
          <cell r="AI44">
            <v>180860</v>
          </cell>
          <cell r="AJ44">
            <v>600000</v>
          </cell>
          <cell r="AK44">
            <v>0.30143333333333333</v>
          </cell>
          <cell r="AL44">
            <v>450810</v>
          </cell>
          <cell r="AM44">
            <v>500000</v>
          </cell>
          <cell r="AN44">
            <v>0.90161999999999998</v>
          </cell>
          <cell r="AO44">
            <v>1554605</v>
          </cell>
          <cell r="AP44">
            <v>4045161</v>
          </cell>
          <cell r="AQ44">
            <v>0.38431226841156629</v>
          </cell>
        </row>
        <row r="45">
          <cell r="B45" t="str">
            <v>IMPERIAL APP LIPA</v>
          </cell>
          <cell r="C45" t="str">
            <v>MARK GIL ONA</v>
          </cell>
          <cell r="D45" t="str">
            <v>June 16, 2023</v>
          </cell>
          <cell r="E45">
            <v>0</v>
          </cell>
          <cell r="F45">
            <v>0</v>
          </cell>
          <cell r="G45" t="e">
            <v>#DIV/0!</v>
          </cell>
          <cell r="H45">
            <v>0</v>
          </cell>
          <cell r="I45">
            <v>0</v>
          </cell>
          <cell r="J45" t="e">
            <v>#DIV/0!</v>
          </cell>
          <cell r="K45">
            <v>0</v>
          </cell>
          <cell r="L45">
            <v>0</v>
          </cell>
          <cell r="M45" t="e">
            <v>#DIV/0!</v>
          </cell>
          <cell r="N45">
            <v>0</v>
          </cell>
          <cell r="O45">
            <v>0</v>
          </cell>
          <cell r="P45" t="e">
            <v>#DIV/0!</v>
          </cell>
          <cell r="Q45">
            <v>0</v>
          </cell>
          <cell r="R45">
            <v>0</v>
          </cell>
          <cell r="S45" t="e">
            <v>#DIV/0!</v>
          </cell>
          <cell r="T45">
            <v>127265</v>
          </cell>
          <cell r="U45">
            <v>200000</v>
          </cell>
          <cell r="V45">
            <v>0.63632500000000003</v>
          </cell>
          <cell r="W45">
            <v>392720</v>
          </cell>
          <cell r="X45">
            <v>600000</v>
          </cell>
          <cell r="Y45">
            <v>0.6545333333333333</v>
          </cell>
          <cell r="Z45">
            <v>527095</v>
          </cell>
          <cell r="AA45">
            <v>600000</v>
          </cell>
          <cell r="AB45">
            <v>0.87849166666666667</v>
          </cell>
          <cell r="AC45">
            <v>403130</v>
          </cell>
          <cell r="AD45">
            <v>600000</v>
          </cell>
          <cell r="AE45">
            <v>0.67188333333333339</v>
          </cell>
          <cell r="AF45">
            <v>305545</v>
          </cell>
          <cell r="AG45">
            <v>600000</v>
          </cell>
          <cell r="AH45">
            <v>0.5092416666666667</v>
          </cell>
          <cell r="AI45">
            <v>0</v>
          </cell>
          <cell r="AJ45">
            <v>600000</v>
          </cell>
          <cell r="AK45">
            <v>0</v>
          </cell>
          <cell r="AL45">
            <v>0</v>
          </cell>
          <cell r="AM45">
            <v>0</v>
          </cell>
          <cell r="AN45" t="e">
            <v>#DIV/0!</v>
          </cell>
          <cell r="AO45">
            <v>1755755</v>
          </cell>
          <cell r="AP45">
            <v>3200000</v>
          </cell>
          <cell r="AQ45">
            <v>0.54867343749999997</v>
          </cell>
        </row>
        <row r="46">
          <cell r="B46" t="str">
            <v>IMPERIAL APP LIPA</v>
          </cell>
          <cell r="C46" t="str">
            <v>QUITAIN, FRANZ GABRIEL</v>
          </cell>
          <cell r="D46" t="str">
            <v>December 11, 2023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54290</v>
          </cell>
          <cell r="AM46">
            <v>304838</v>
          </cell>
          <cell r="AN46">
            <v>0.17809459450593429</v>
          </cell>
          <cell r="AO46">
            <v>54290</v>
          </cell>
          <cell r="AP46">
            <v>304838</v>
          </cell>
          <cell r="AQ46">
            <v>0.17809459450593429</v>
          </cell>
        </row>
        <row r="47">
          <cell r="B47" t="str">
            <v>IMPERIAL APP LUCENA</v>
          </cell>
          <cell r="C47" t="str">
            <v xml:space="preserve">JOSHUA LOYD T. MACEDA </v>
          </cell>
          <cell r="D47">
            <v>44820</v>
          </cell>
          <cell r="E47">
            <v>399040</v>
          </cell>
          <cell r="F47">
            <v>600000</v>
          </cell>
          <cell r="G47">
            <v>0.66506666666666669</v>
          </cell>
          <cell r="H47">
            <v>533115</v>
          </cell>
          <cell r="I47">
            <v>600000</v>
          </cell>
          <cell r="J47">
            <v>0.88852500000000001</v>
          </cell>
          <cell r="K47">
            <v>394915</v>
          </cell>
          <cell r="L47">
            <v>600000</v>
          </cell>
          <cell r="M47">
            <v>0.65819166666666662</v>
          </cell>
          <cell r="N47">
            <v>1437125</v>
          </cell>
          <cell r="O47">
            <v>600000</v>
          </cell>
          <cell r="P47">
            <v>2.3952083333333332</v>
          </cell>
          <cell r="Q47">
            <v>2045055</v>
          </cell>
          <cell r="R47">
            <v>1000000</v>
          </cell>
          <cell r="S47">
            <v>2.0450550000000001</v>
          </cell>
          <cell r="T47">
            <v>1377365</v>
          </cell>
          <cell r="U47">
            <v>1000000</v>
          </cell>
          <cell r="V47">
            <v>1.377365</v>
          </cell>
          <cell r="W47">
            <v>1292920</v>
          </cell>
          <cell r="X47">
            <v>1000000</v>
          </cell>
          <cell r="Y47">
            <v>1.2929200000000001</v>
          </cell>
          <cell r="Z47">
            <v>1814235</v>
          </cell>
          <cell r="AA47">
            <v>1000000</v>
          </cell>
          <cell r="AB47">
            <v>1.814235</v>
          </cell>
          <cell r="AC47">
            <v>1259370</v>
          </cell>
          <cell r="AD47">
            <v>1250000</v>
          </cell>
          <cell r="AE47">
            <v>1.0074959999999999</v>
          </cell>
          <cell r="AF47">
            <v>684215</v>
          </cell>
          <cell r="AG47">
            <v>1250000</v>
          </cell>
          <cell r="AH47">
            <v>0.54737199999999997</v>
          </cell>
          <cell r="AI47">
            <v>456225</v>
          </cell>
          <cell r="AJ47">
            <v>1250000</v>
          </cell>
          <cell r="AK47">
            <v>0.36498000000000003</v>
          </cell>
          <cell r="AL47">
            <v>695780</v>
          </cell>
          <cell r="AM47">
            <v>1150000</v>
          </cell>
          <cell r="AN47">
            <v>0.60502608695652171</v>
          </cell>
          <cell r="AO47">
            <v>12389360</v>
          </cell>
          <cell r="AP47">
            <v>11300000</v>
          </cell>
          <cell r="AQ47">
            <v>1.0964035398230088</v>
          </cell>
        </row>
        <row r="48">
          <cell r="B48" t="str">
            <v>IMPERIAL MANDAUE</v>
          </cell>
          <cell r="C48" t="str">
            <v>ABORDO JEFFERSON</v>
          </cell>
          <cell r="D48" t="str">
            <v>April 20, 2023</v>
          </cell>
          <cell r="E48">
            <v>0</v>
          </cell>
          <cell r="F48">
            <v>0</v>
          </cell>
          <cell r="G48" t="e">
            <v>#DIV/0!</v>
          </cell>
          <cell r="H48">
            <v>0</v>
          </cell>
          <cell r="I48">
            <v>0</v>
          </cell>
          <cell r="J48" t="e">
            <v>#DIV/0!</v>
          </cell>
          <cell r="K48">
            <v>0</v>
          </cell>
          <cell r="L48">
            <v>0</v>
          </cell>
          <cell r="M48" t="e">
            <v>#DIV/0!</v>
          </cell>
          <cell r="N48">
            <v>0</v>
          </cell>
          <cell r="O48">
            <v>146666</v>
          </cell>
          <cell r="P48">
            <v>0</v>
          </cell>
          <cell r="Q48">
            <v>721145</v>
          </cell>
          <cell r="R48">
            <v>550000</v>
          </cell>
          <cell r="S48">
            <v>1.3111727272727274</v>
          </cell>
          <cell r="T48">
            <v>736540</v>
          </cell>
          <cell r="U48">
            <v>550000</v>
          </cell>
          <cell r="V48">
            <v>1.3391636363636363</v>
          </cell>
          <cell r="W48">
            <v>1477500</v>
          </cell>
          <cell r="X48">
            <v>550000</v>
          </cell>
          <cell r="Y48">
            <v>2.6863636363636365</v>
          </cell>
          <cell r="Z48">
            <v>2521080</v>
          </cell>
          <cell r="AA48">
            <v>550000</v>
          </cell>
          <cell r="AB48">
            <v>4.5837818181818184</v>
          </cell>
          <cell r="AC48">
            <v>1173365</v>
          </cell>
          <cell r="AD48">
            <v>800000</v>
          </cell>
          <cell r="AE48">
            <v>1.4667062500000001</v>
          </cell>
          <cell r="AF48">
            <v>1612545</v>
          </cell>
          <cell r="AG48">
            <v>950000</v>
          </cell>
          <cell r="AH48">
            <v>1.6974157894736841</v>
          </cell>
          <cell r="AI48">
            <v>1218085</v>
          </cell>
          <cell r="AJ48">
            <v>1000000</v>
          </cell>
          <cell r="AK48">
            <v>1.2180850000000001</v>
          </cell>
          <cell r="AL48">
            <v>1287420</v>
          </cell>
          <cell r="AM48">
            <v>1150000</v>
          </cell>
          <cell r="AN48">
            <v>1.119495652173913</v>
          </cell>
          <cell r="AO48">
            <v>10747680</v>
          </cell>
          <cell r="AP48">
            <v>6246666</v>
          </cell>
          <cell r="AQ48">
            <v>1.7205466083827756</v>
          </cell>
        </row>
        <row r="49">
          <cell r="B49" t="str">
            <v>IMPERIAL MARBEL</v>
          </cell>
          <cell r="C49" t="str">
            <v>GRACE LOSARIA</v>
          </cell>
          <cell r="D49" t="str">
            <v>April 21, 2022</v>
          </cell>
          <cell r="E49">
            <v>0</v>
          </cell>
          <cell r="F49">
            <v>0</v>
          </cell>
          <cell r="G49" t="e">
            <v>#DIV/0!</v>
          </cell>
          <cell r="H49">
            <v>0</v>
          </cell>
          <cell r="I49">
            <v>0</v>
          </cell>
          <cell r="J49" t="e">
            <v>#DIV/0!</v>
          </cell>
          <cell r="K49">
            <v>0</v>
          </cell>
          <cell r="L49">
            <v>0</v>
          </cell>
          <cell r="M49" t="e">
            <v>#DIV/0!</v>
          </cell>
          <cell r="N49">
            <v>339230</v>
          </cell>
          <cell r="O49">
            <v>133333</v>
          </cell>
          <cell r="P49">
            <v>2.5442313605784013</v>
          </cell>
          <cell r="Q49">
            <v>753940</v>
          </cell>
          <cell r="R49">
            <v>550000</v>
          </cell>
          <cell r="S49">
            <v>1.3708</v>
          </cell>
          <cell r="T49">
            <v>409910</v>
          </cell>
          <cell r="U49">
            <v>600000</v>
          </cell>
          <cell r="V49">
            <v>0.68318333333333336</v>
          </cell>
          <cell r="W49">
            <v>375330</v>
          </cell>
          <cell r="X49">
            <v>550000</v>
          </cell>
          <cell r="Y49">
            <v>0.68241818181818181</v>
          </cell>
          <cell r="Z49">
            <v>360725</v>
          </cell>
          <cell r="AA49">
            <v>550000</v>
          </cell>
          <cell r="AB49">
            <v>0.65586363636363632</v>
          </cell>
          <cell r="AC49">
            <v>236640</v>
          </cell>
          <cell r="AD49">
            <v>550000</v>
          </cell>
          <cell r="AE49">
            <v>0.43025454545454545</v>
          </cell>
          <cell r="AF49">
            <v>363715</v>
          </cell>
          <cell r="AG49">
            <v>550000</v>
          </cell>
          <cell r="AH49">
            <v>0.6613</v>
          </cell>
          <cell r="AI49">
            <v>390920</v>
          </cell>
          <cell r="AJ49">
            <v>550000</v>
          </cell>
          <cell r="AK49">
            <v>0.71076363636363638</v>
          </cell>
          <cell r="AL49">
            <v>620675</v>
          </cell>
          <cell r="AM49">
            <v>500000</v>
          </cell>
          <cell r="AN49">
            <v>1.24135</v>
          </cell>
          <cell r="AO49">
            <v>3851085</v>
          </cell>
          <cell r="AP49">
            <v>4533333</v>
          </cell>
          <cell r="AQ49">
            <v>0.84950410658118436</v>
          </cell>
        </row>
        <row r="50">
          <cell r="B50" t="str">
            <v>IMPERIAL APP MEGA SHOWROOM</v>
          </cell>
          <cell r="C50" t="str">
            <v>QUEBRAL, JULIUS</v>
          </cell>
          <cell r="D50">
            <v>43523</v>
          </cell>
          <cell r="E50">
            <v>4105065</v>
          </cell>
          <cell r="F50">
            <v>4000000</v>
          </cell>
          <cell r="G50">
            <v>1.0262662499999999</v>
          </cell>
          <cell r="H50">
            <v>3202885</v>
          </cell>
          <cell r="I50">
            <v>3600000</v>
          </cell>
          <cell r="J50">
            <v>0.88969027777777776</v>
          </cell>
          <cell r="K50">
            <v>5929910</v>
          </cell>
          <cell r="L50">
            <v>4150000</v>
          </cell>
          <cell r="M50">
            <v>1.4288939759036146</v>
          </cell>
          <cell r="N50">
            <v>6385475</v>
          </cell>
          <cell r="O50">
            <v>4200000</v>
          </cell>
          <cell r="P50">
            <v>1.5203511904761904</v>
          </cell>
          <cell r="Q50">
            <v>9706525</v>
          </cell>
          <cell r="R50">
            <v>7050000</v>
          </cell>
          <cell r="S50">
            <v>1.3768120567375886</v>
          </cell>
          <cell r="T50">
            <v>7573165</v>
          </cell>
          <cell r="U50">
            <v>4800000</v>
          </cell>
          <cell r="V50">
            <v>1.5777427083333333</v>
          </cell>
          <cell r="W50">
            <v>5499305</v>
          </cell>
          <cell r="X50">
            <v>4800000</v>
          </cell>
          <cell r="Y50">
            <v>1.1456885416666667</v>
          </cell>
          <cell r="Z50">
            <v>7013505</v>
          </cell>
          <cell r="AA50">
            <v>4800000</v>
          </cell>
          <cell r="AB50">
            <v>1.4611468750000001</v>
          </cell>
          <cell r="AC50">
            <v>5793175</v>
          </cell>
          <cell r="AD50">
            <v>5000000</v>
          </cell>
          <cell r="AE50">
            <v>1.1586350000000001</v>
          </cell>
          <cell r="AF50">
            <v>6139510</v>
          </cell>
          <cell r="AG50">
            <v>5500000</v>
          </cell>
          <cell r="AH50">
            <v>1.1162745454545455</v>
          </cell>
          <cell r="AI50">
            <v>5817640</v>
          </cell>
          <cell r="AJ50">
            <v>5500000</v>
          </cell>
          <cell r="AK50">
            <v>1.0577527272727272</v>
          </cell>
          <cell r="AL50">
            <v>5227630</v>
          </cell>
          <cell r="AM50">
            <v>5800000</v>
          </cell>
          <cell r="AN50">
            <v>0.90131551724137926</v>
          </cell>
          <cell r="AO50">
            <v>72393790</v>
          </cell>
          <cell r="AP50">
            <v>59200000</v>
          </cell>
          <cell r="AQ50">
            <v>1.2228680743243243</v>
          </cell>
        </row>
        <row r="51">
          <cell r="B51" t="str">
            <v>IMPERIAL APP MUNTINLUPA</v>
          </cell>
          <cell r="C51" t="str">
            <v>VINCE ANDREW VICTORIA</v>
          </cell>
          <cell r="D51" t="str">
            <v>June 6, 2023</v>
          </cell>
          <cell r="E51">
            <v>0</v>
          </cell>
          <cell r="F51">
            <v>0</v>
          </cell>
          <cell r="G51" t="e">
            <v>#DIV/0!</v>
          </cell>
          <cell r="H51">
            <v>0</v>
          </cell>
          <cell r="I51">
            <v>0</v>
          </cell>
          <cell r="J51" t="e">
            <v>#DIV/0!</v>
          </cell>
          <cell r="K51">
            <v>0</v>
          </cell>
          <cell r="L51">
            <v>0</v>
          </cell>
          <cell r="M51" t="e">
            <v>#DIV/0!</v>
          </cell>
          <cell r="N51">
            <v>0</v>
          </cell>
          <cell r="O51">
            <v>0</v>
          </cell>
          <cell r="P51" t="e">
            <v>#DIV/0!</v>
          </cell>
          <cell r="Q51">
            <v>0</v>
          </cell>
          <cell r="R51">
            <v>0</v>
          </cell>
          <cell r="S51" t="e">
            <v>#DIV/0!</v>
          </cell>
          <cell r="T51">
            <v>828875</v>
          </cell>
          <cell r="U51">
            <v>375000</v>
          </cell>
          <cell r="V51">
            <v>2.2103333333333333</v>
          </cell>
          <cell r="W51">
            <v>1542455</v>
          </cell>
          <cell r="X51">
            <v>600000</v>
          </cell>
          <cell r="Y51">
            <v>2.5707583333333335</v>
          </cell>
          <cell r="Z51">
            <v>2193065</v>
          </cell>
          <cell r="AA51">
            <v>750000</v>
          </cell>
          <cell r="AB51">
            <v>2.9240866666666667</v>
          </cell>
          <cell r="AC51">
            <v>1567930</v>
          </cell>
          <cell r="AD51">
            <v>950000</v>
          </cell>
          <cell r="AE51">
            <v>1.6504526315789474</v>
          </cell>
          <cell r="AF51">
            <v>994665</v>
          </cell>
          <cell r="AG51">
            <v>1100000</v>
          </cell>
          <cell r="AH51">
            <v>0.90424090909090904</v>
          </cell>
          <cell r="AI51">
            <v>0</v>
          </cell>
          <cell r="AJ51">
            <v>1100000</v>
          </cell>
          <cell r="AK51">
            <v>0</v>
          </cell>
          <cell r="AL51">
            <v>1035015</v>
          </cell>
          <cell r="AM51">
            <v>1100000</v>
          </cell>
          <cell r="AN51">
            <v>0.9409227272727273</v>
          </cell>
          <cell r="AO51">
            <v>8162005</v>
          </cell>
          <cell r="AP51">
            <v>5975000</v>
          </cell>
          <cell r="AQ51">
            <v>1.3660259414225941</v>
          </cell>
        </row>
        <row r="52">
          <cell r="B52" t="str">
            <v>IMPERIAL APP ORMOC</v>
          </cell>
          <cell r="C52" t="str">
            <v>JOSE RA JR.</v>
          </cell>
          <cell r="D52" t="str">
            <v>July 29, 2023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171380</v>
          </cell>
          <cell r="X52">
            <v>38709</v>
          </cell>
          <cell r="Y52">
            <v>4.4273941460642225</v>
          </cell>
          <cell r="Z52">
            <v>355675</v>
          </cell>
          <cell r="AA52">
            <v>400000</v>
          </cell>
          <cell r="AB52">
            <v>0.88918750000000002</v>
          </cell>
          <cell r="AC52">
            <v>740050</v>
          </cell>
          <cell r="AD52">
            <v>500000</v>
          </cell>
          <cell r="AE52">
            <v>1.4801</v>
          </cell>
          <cell r="AF52">
            <v>386000</v>
          </cell>
          <cell r="AG52">
            <v>500000</v>
          </cell>
          <cell r="AH52">
            <v>0.77200000000000002</v>
          </cell>
          <cell r="AI52">
            <v>570190</v>
          </cell>
          <cell r="AJ52">
            <v>500000</v>
          </cell>
          <cell r="AK52">
            <v>1.1403799999999999</v>
          </cell>
          <cell r="AL52">
            <v>539395</v>
          </cell>
          <cell r="AM52">
            <v>500000</v>
          </cell>
          <cell r="AN52">
            <v>1.0787899999999999</v>
          </cell>
          <cell r="AO52">
            <v>2762690</v>
          </cell>
          <cell r="AP52">
            <v>2438709</v>
          </cell>
          <cell r="AQ52">
            <v>1.1328493887544597</v>
          </cell>
        </row>
        <row r="53">
          <cell r="B53" t="str">
            <v>IMPERIAL PAGADIAN</v>
          </cell>
          <cell r="C53" t="str">
            <v>LUMASAG, JAYMAR</v>
          </cell>
          <cell r="D53">
            <v>44896</v>
          </cell>
          <cell r="E53">
            <v>39890</v>
          </cell>
          <cell r="F53">
            <v>500000</v>
          </cell>
          <cell r="G53">
            <v>7.9780000000000004E-2</v>
          </cell>
          <cell r="H53">
            <v>0</v>
          </cell>
          <cell r="I53">
            <v>500000</v>
          </cell>
          <cell r="J53">
            <v>0</v>
          </cell>
          <cell r="K53">
            <v>156740</v>
          </cell>
          <cell r="L53">
            <v>550000</v>
          </cell>
          <cell r="M53">
            <v>0.28498181818181817</v>
          </cell>
          <cell r="N53">
            <v>82375</v>
          </cell>
          <cell r="O53">
            <v>550000</v>
          </cell>
          <cell r="P53">
            <v>0.14977272727272728</v>
          </cell>
          <cell r="Q53">
            <v>1315135</v>
          </cell>
          <cell r="R53">
            <v>550000</v>
          </cell>
          <cell r="S53">
            <v>2.3911545454545453</v>
          </cell>
          <cell r="T53">
            <v>612905</v>
          </cell>
          <cell r="U53">
            <v>600000</v>
          </cell>
          <cell r="V53">
            <v>1.0215083333333332</v>
          </cell>
          <cell r="W53">
            <v>966050</v>
          </cell>
          <cell r="X53">
            <v>550000</v>
          </cell>
          <cell r="Y53">
            <v>1.7564545454545455</v>
          </cell>
          <cell r="Z53">
            <v>644355</v>
          </cell>
          <cell r="AA53">
            <v>600000</v>
          </cell>
          <cell r="AB53">
            <v>1.073925</v>
          </cell>
          <cell r="AC53">
            <v>612190</v>
          </cell>
          <cell r="AD53">
            <v>700000</v>
          </cell>
          <cell r="AE53">
            <v>0.87455714285714281</v>
          </cell>
          <cell r="AF53">
            <v>640755</v>
          </cell>
          <cell r="AG53">
            <v>700000</v>
          </cell>
          <cell r="AH53">
            <v>0.91536428571428574</v>
          </cell>
          <cell r="AI53">
            <v>1079875</v>
          </cell>
          <cell r="AJ53">
            <v>700000</v>
          </cell>
          <cell r="AK53">
            <v>1.5426785714285713</v>
          </cell>
          <cell r="AL53">
            <v>1331765</v>
          </cell>
          <cell r="AM53">
            <v>700000</v>
          </cell>
          <cell r="AN53">
            <v>1.9025214285714285</v>
          </cell>
          <cell r="AO53">
            <v>7482035</v>
          </cell>
          <cell r="AP53">
            <v>7200000</v>
          </cell>
          <cell r="AQ53">
            <v>1.0391715277777778</v>
          </cell>
        </row>
        <row r="54">
          <cell r="B54" t="str">
            <v>IMPERIAL PAMPANGA</v>
          </cell>
          <cell r="C54" t="str">
            <v>ROSANES, RICHARD</v>
          </cell>
          <cell r="D54">
            <v>44961</v>
          </cell>
          <cell r="E54">
            <v>0</v>
          </cell>
          <cell r="F54">
            <v>0</v>
          </cell>
          <cell r="G54" t="e">
            <v>#DIV/0!</v>
          </cell>
          <cell r="H54">
            <v>477595</v>
          </cell>
          <cell r="I54">
            <v>357143</v>
          </cell>
          <cell r="J54">
            <v>1.3372654650938141</v>
          </cell>
          <cell r="K54">
            <v>1114340</v>
          </cell>
          <cell r="L54">
            <v>550000</v>
          </cell>
          <cell r="M54">
            <v>2.0260727272727275</v>
          </cell>
          <cell r="N54">
            <v>2333265</v>
          </cell>
          <cell r="O54">
            <v>850000</v>
          </cell>
          <cell r="P54">
            <v>2.7450176470588237</v>
          </cell>
          <cell r="Q54">
            <v>3291490</v>
          </cell>
          <cell r="R54">
            <v>2300000</v>
          </cell>
          <cell r="S54">
            <v>1.4310826086956521</v>
          </cell>
          <cell r="T54">
            <v>2791585</v>
          </cell>
          <cell r="U54">
            <v>2500000</v>
          </cell>
          <cell r="V54">
            <v>1.1166339999999999</v>
          </cell>
          <cell r="W54">
            <v>1786290</v>
          </cell>
          <cell r="X54">
            <v>1600000</v>
          </cell>
          <cell r="Y54">
            <v>1.11643125</v>
          </cell>
          <cell r="Z54">
            <v>1726800</v>
          </cell>
          <cell r="AA54">
            <v>1600000</v>
          </cell>
          <cell r="AB54">
            <v>1.07925</v>
          </cell>
          <cell r="AC54">
            <v>1677155</v>
          </cell>
          <cell r="AD54">
            <v>1650000</v>
          </cell>
          <cell r="AE54">
            <v>1.0164575757575758</v>
          </cell>
          <cell r="AF54">
            <v>1690120</v>
          </cell>
          <cell r="AG54">
            <v>1650000</v>
          </cell>
          <cell r="AH54">
            <v>1.0243151515151516</v>
          </cell>
          <cell r="AI54">
            <v>1969980</v>
          </cell>
          <cell r="AJ54">
            <v>1650000</v>
          </cell>
          <cell r="AK54">
            <v>1.1939272727272727</v>
          </cell>
          <cell r="AL54">
            <v>2458435</v>
          </cell>
          <cell r="AM54">
            <v>1650000</v>
          </cell>
          <cell r="AN54">
            <v>1.4899606060606061</v>
          </cell>
          <cell r="AO54">
            <v>21317055</v>
          </cell>
          <cell r="AP54">
            <v>16357143</v>
          </cell>
          <cell r="AQ54">
            <v>1.3032260584871087</v>
          </cell>
        </row>
        <row r="55">
          <cell r="B55" t="str">
            <v>IMPERIAL PARANAQUE</v>
          </cell>
          <cell r="C55" t="str">
            <v>NILO SANTELICES</v>
          </cell>
          <cell r="D55">
            <v>45036</v>
          </cell>
          <cell r="E55">
            <v>0</v>
          </cell>
          <cell r="F55">
            <v>0</v>
          </cell>
          <cell r="G55" t="e">
            <v>#DIV/0!</v>
          </cell>
          <cell r="H55">
            <v>0</v>
          </cell>
          <cell r="I55">
            <v>0</v>
          </cell>
          <cell r="J55" t="e">
            <v>#DIV/0!</v>
          </cell>
          <cell r="K55">
            <v>0</v>
          </cell>
          <cell r="L55">
            <v>0</v>
          </cell>
          <cell r="M55" t="e">
            <v>#DIV/0!</v>
          </cell>
          <cell r="N55">
            <v>118280</v>
          </cell>
          <cell r="O55">
            <v>165000</v>
          </cell>
          <cell r="P55">
            <v>0.71684848484848485</v>
          </cell>
          <cell r="Q55">
            <v>1514820</v>
          </cell>
          <cell r="R55">
            <v>550000</v>
          </cell>
          <cell r="S55">
            <v>2.7542181818181817</v>
          </cell>
          <cell r="T55">
            <v>1796065</v>
          </cell>
          <cell r="U55">
            <v>850000</v>
          </cell>
          <cell r="V55">
            <v>2.1130176470588236</v>
          </cell>
          <cell r="W55">
            <v>1708230</v>
          </cell>
          <cell r="X55">
            <v>950000</v>
          </cell>
          <cell r="Y55">
            <v>1.7981368421052633</v>
          </cell>
          <cell r="Z55">
            <v>1841850</v>
          </cell>
          <cell r="AA55">
            <v>950000</v>
          </cell>
          <cell r="AB55">
            <v>1.9387894736842106</v>
          </cell>
          <cell r="AC55">
            <v>645285</v>
          </cell>
          <cell r="AD55">
            <v>1000000</v>
          </cell>
          <cell r="AE55">
            <v>0.645285</v>
          </cell>
          <cell r="AF55">
            <v>1201005</v>
          </cell>
          <cell r="AG55">
            <v>1000000</v>
          </cell>
          <cell r="AH55">
            <v>1.2010050000000001</v>
          </cell>
          <cell r="AI55">
            <v>930955</v>
          </cell>
          <cell r="AJ55">
            <v>1000000</v>
          </cell>
          <cell r="AK55">
            <v>0.93095499999999998</v>
          </cell>
          <cell r="AL55">
            <v>964525</v>
          </cell>
          <cell r="AM55">
            <v>1100000</v>
          </cell>
          <cell r="AN55">
            <v>0.87684090909090906</v>
          </cell>
          <cell r="AO55">
            <v>10721015</v>
          </cell>
          <cell r="AP55">
            <v>7565000</v>
          </cell>
          <cell r="AQ55">
            <v>1.417186384666226</v>
          </cell>
        </row>
        <row r="56">
          <cell r="B56" t="str">
            <v>IMPERIAL ROXAS DOS</v>
          </cell>
          <cell r="C56" t="str">
            <v>DEPANAY, JOMARK</v>
          </cell>
          <cell r="D56">
            <v>45055</v>
          </cell>
          <cell r="E56">
            <v>166370</v>
          </cell>
          <cell r="F56">
            <v>500000</v>
          </cell>
          <cell r="G56">
            <v>0.33273999999999998</v>
          </cell>
          <cell r="H56">
            <v>0</v>
          </cell>
          <cell r="I56">
            <v>500000</v>
          </cell>
          <cell r="J56">
            <v>0</v>
          </cell>
          <cell r="K56">
            <v>0</v>
          </cell>
          <cell r="L56">
            <v>550000</v>
          </cell>
          <cell r="M56">
            <v>0</v>
          </cell>
          <cell r="N56">
            <v>0</v>
          </cell>
          <cell r="O56">
            <v>0</v>
          </cell>
          <cell r="P56" t="e">
            <v>#DIV/0!</v>
          </cell>
          <cell r="Q56">
            <v>550100</v>
          </cell>
          <cell r="R56">
            <v>129262</v>
          </cell>
          <cell r="S56">
            <v>4.2556977301913941</v>
          </cell>
          <cell r="T56">
            <v>1700705</v>
          </cell>
          <cell r="U56">
            <v>550000</v>
          </cell>
          <cell r="V56">
            <v>3.0921909090909092</v>
          </cell>
          <cell r="W56">
            <v>603535</v>
          </cell>
          <cell r="X56">
            <v>550000</v>
          </cell>
          <cell r="Y56">
            <v>1.0973363636363636</v>
          </cell>
          <cell r="Z56">
            <v>378115</v>
          </cell>
          <cell r="AA56">
            <v>550000</v>
          </cell>
          <cell r="AB56">
            <v>0.68748181818181819</v>
          </cell>
          <cell r="AC56">
            <v>568010</v>
          </cell>
          <cell r="AD56">
            <v>550000</v>
          </cell>
          <cell r="AE56">
            <v>1.0327454545454546</v>
          </cell>
          <cell r="AF56">
            <v>404710</v>
          </cell>
          <cell r="AG56">
            <v>550000</v>
          </cell>
          <cell r="AH56">
            <v>0.73583636363636362</v>
          </cell>
          <cell r="AI56">
            <v>821210</v>
          </cell>
          <cell r="AJ56">
            <v>550000</v>
          </cell>
          <cell r="AK56">
            <v>1.4931090909090909</v>
          </cell>
          <cell r="AL56">
            <v>710290</v>
          </cell>
          <cell r="AM56">
            <v>550000</v>
          </cell>
          <cell r="AN56">
            <v>1.2914363636363637</v>
          </cell>
          <cell r="AO56">
            <v>5903045</v>
          </cell>
          <cell r="AP56">
            <v>5529262</v>
          </cell>
          <cell r="AQ56">
            <v>1.0676008841686286</v>
          </cell>
        </row>
        <row r="57">
          <cell r="B57" t="str">
            <v>IMPERIAL APP SAN PABLO</v>
          </cell>
          <cell r="C57" t="str">
            <v>LIMUEL CUSI</v>
          </cell>
          <cell r="D57">
            <v>44700</v>
          </cell>
          <cell r="E57">
            <v>227670</v>
          </cell>
          <cell r="F57">
            <v>600000</v>
          </cell>
          <cell r="G57">
            <v>0.37945000000000001</v>
          </cell>
          <cell r="H57">
            <v>290330</v>
          </cell>
          <cell r="I57">
            <v>600000</v>
          </cell>
          <cell r="J57">
            <v>0.48388333333333333</v>
          </cell>
          <cell r="K57">
            <v>762965</v>
          </cell>
          <cell r="L57">
            <v>600000</v>
          </cell>
          <cell r="M57">
            <v>1.2716083333333332</v>
          </cell>
          <cell r="N57">
            <v>420385</v>
          </cell>
          <cell r="O57">
            <v>850000</v>
          </cell>
          <cell r="P57">
            <v>0.4945705882352941</v>
          </cell>
          <cell r="Q57">
            <v>1292250</v>
          </cell>
          <cell r="R57">
            <v>850000</v>
          </cell>
          <cell r="S57">
            <v>1.5202941176470588</v>
          </cell>
          <cell r="T57">
            <v>1349185</v>
          </cell>
          <cell r="U57">
            <v>600000</v>
          </cell>
          <cell r="V57">
            <v>2.2486416666666669</v>
          </cell>
          <cell r="W57">
            <v>1726225</v>
          </cell>
          <cell r="X57">
            <v>800000</v>
          </cell>
          <cell r="Y57">
            <v>2.1577812500000002</v>
          </cell>
          <cell r="Z57">
            <v>1267445</v>
          </cell>
          <cell r="AA57">
            <v>900000</v>
          </cell>
          <cell r="AB57">
            <v>1.4082722222222221</v>
          </cell>
          <cell r="AC57">
            <v>1168990</v>
          </cell>
          <cell r="AD57">
            <v>1000000</v>
          </cell>
          <cell r="AE57">
            <v>1.16899</v>
          </cell>
          <cell r="AF57">
            <v>341840</v>
          </cell>
          <cell r="AG57">
            <v>1000000</v>
          </cell>
          <cell r="AH57">
            <v>0.34183999999999998</v>
          </cell>
          <cell r="AI57">
            <v>637605</v>
          </cell>
          <cell r="AJ57">
            <v>900000</v>
          </cell>
          <cell r="AK57">
            <v>0.70845000000000002</v>
          </cell>
          <cell r="AL57">
            <v>377415</v>
          </cell>
          <cell r="AM57">
            <v>900000</v>
          </cell>
          <cell r="AN57">
            <v>0.41935</v>
          </cell>
          <cell r="AO57">
            <v>9862305</v>
          </cell>
          <cell r="AP57">
            <v>9600000</v>
          </cell>
          <cell r="AQ57">
            <v>1.0273234375</v>
          </cell>
        </row>
        <row r="58">
          <cell r="B58" t="str">
            <v>IMPERIAL APP SAN PEDRO</v>
          </cell>
          <cell r="C58" t="str">
            <v>MARK KEVIN CARUZ</v>
          </cell>
          <cell r="D58">
            <v>44965</v>
          </cell>
          <cell r="E58">
            <v>0</v>
          </cell>
          <cell r="F58">
            <v>0</v>
          </cell>
          <cell r="G58" t="e">
            <v>#DIV/0!</v>
          </cell>
          <cell r="H58">
            <v>139170</v>
          </cell>
          <cell r="I58">
            <v>321428</v>
          </cell>
          <cell r="J58">
            <v>0.43297410306507211</v>
          </cell>
          <cell r="K58">
            <v>789050</v>
          </cell>
          <cell r="L58">
            <v>600000</v>
          </cell>
          <cell r="M58">
            <v>1.3150833333333334</v>
          </cell>
          <cell r="N58">
            <v>824730</v>
          </cell>
          <cell r="O58">
            <v>600000</v>
          </cell>
          <cell r="P58">
            <v>1.3745499999999999</v>
          </cell>
          <cell r="Q58">
            <v>1446855</v>
          </cell>
          <cell r="R58">
            <v>750000</v>
          </cell>
          <cell r="S58">
            <v>1.9291400000000001</v>
          </cell>
          <cell r="T58">
            <v>939530</v>
          </cell>
          <cell r="U58">
            <v>750000</v>
          </cell>
          <cell r="V58">
            <v>1.2527066666666666</v>
          </cell>
          <cell r="W58">
            <v>637585</v>
          </cell>
          <cell r="X58">
            <v>600000</v>
          </cell>
          <cell r="Y58">
            <v>1.0626416666666667</v>
          </cell>
          <cell r="Z58">
            <v>703565</v>
          </cell>
          <cell r="AA58">
            <v>650000</v>
          </cell>
          <cell r="AB58">
            <v>1.0824076923076924</v>
          </cell>
          <cell r="AC58">
            <v>720275</v>
          </cell>
          <cell r="AD58">
            <v>650000</v>
          </cell>
          <cell r="AE58">
            <v>1.1081153846153846</v>
          </cell>
          <cell r="AF58">
            <v>309745</v>
          </cell>
          <cell r="AG58">
            <v>650000</v>
          </cell>
          <cell r="AH58">
            <v>0.47653076923076926</v>
          </cell>
          <cell r="AI58">
            <v>903880</v>
          </cell>
          <cell r="AJ58">
            <v>650000</v>
          </cell>
          <cell r="AK58">
            <v>1.3905846153846153</v>
          </cell>
          <cell r="AL58">
            <v>531295</v>
          </cell>
          <cell r="AM58">
            <v>650000</v>
          </cell>
          <cell r="AN58">
            <v>0.81737692307692311</v>
          </cell>
          <cell r="AO58">
            <v>7945680</v>
          </cell>
          <cell r="AP58">
            <v>6871428</v>
          </cell>
          <cell r="AQ58">
            <v>1.1563360628969699</v>
          </cell>
        </row>
        <row r="59">
          <cell r="B59" t="str">
            <v>IMPERIAL APP STA BARBARA</v>
          </cell>
          <cell r="C59" t="str">
            <v>ROQUE ACOPIO</v>
          </cell>
          <cell r="D59" t="str">
            <v>June 30, 2023</v>
          </cell>
          <cell r="E59">
            <v>0</v>
          </cell>
          <cell r="F59">
            <v>0</v>
          </cell>
          <cell r="G59" t="e">
            <v>#DIV/0!</v>
          </cell>
          <cell r="H59">
            <v>0</v>
          </cell>
          <cell r="I59">
            <v>0</v>
          </cell>
          <cell r="J59" t="e">
            <v>#DIV/0!</v>
          </cell>
          <cell r="K59">
            <v>0</v>
          </cell>
          <cell r="L59">
            <v>0</v>
          </cell>
          <cell r="M59" t="e">
            <v>#DIV/0!</v>
          </cell>
          <cell r="N59">
            <v>0</v>
          </cell>
          <cell r="O59">
            <v>0</v>
          </cell>
          <cell r="P59" t="e">
            <v>#DIV/0!</v>
          </cell>
          <cell r="Q59">
            <v>0</v>
          </cell>
          <cell r="R59">
            <v>0</v>
          </cell>
          <cell r="S59" t="e">
            <v>#DIV/0!</v>
          </cell>
          <cell r="T59">
            <v>0</v>
          </cell>
          <cell r="U59">
            <v>12903</v>
          </cell>
          <cell r="V59">
            <v>0</v>
          </cell>
          <cell r="W59">
            <v>0</v>
          </cell>
          <cell r="X59">
            <v>400000</v>
          </cell>
          <cell r="Y59">
            <v>0</v>
          </cell>
          <cell r="Z59">
            <v>243850</v>
          </cell>
          <cell r="AA59">
            <v>500000</v>
          </cell>
          <cell r="AB59">
            <v>0.48770000000000002</v>
          </cell>
          <cell r="AC59">
            <v>243640</v>
          </cell>
          <cell r="AD59">
            <v>500000</v>
          </cell>
          <cell r="AE59">
            <v>0.48727999999999999</v>
          </cell>
          <cell r="AF59">
            <v>253845</v>
          </cell>
          <cell r="AG59">
            <v>500000</v>
          </cell>
          <cell r="AH59">
            <v>0.50768999999999997</v>
          </cell>
          <cell r="AI59">
            <v>290440</v>
          </cell>
          <cell r="AJ59">
            <v>500000</v>
          </cell>
          <cell r="AK59">
            <v>0.58087999999999995</v>
          </cell>
          <cell r="AL59">
            <v>402435</v>
          </cell>
          <cell r="AM59">
            <v>500000</v>
          </cell>
          <cell r="AN59">
            <v>0.80486999999999997</v>
          </cell>
          <cell r="AO59">
            <v>1434210</v>
          </cell>
          <cell r="AP59">
            <v>2912903</v>
          </cell>
          <cell r="AQ59">
            <v>0.49236448999503246</v>
          </cell>
        </row>
        <row r="60">
          <cell r="B60" t="str">
            <v>IMPERIAL APP SURIGAO</v>
          </cell>
          <cell r="C60" t="str">
            <v>TOROTORO, KEVIN</v>
          </cell>
          <cell r="D60">
            <v>44699</v>
          </cell>
          <cell r="E60">
            <v>433750</v>
          </cell>
          <cell r="F60">
            <v>500000</v>
          </cell>
          <cell r="G60">
            <v>0.86750000000000005</v>
          </cell>
          <cell r="H60">
            <v>350125</v>
          </cell>
          <cell r="I60">
            <v>600000</v>
          </cell>
          <cell r="J60">
            <v>0.58354166666666663</v>
          </cell>
          <cell r="K60">
            <v>547775</v>
          </cell>
          <cell r="L60">
            <v>600000</v>
          </cell>
          <cell r="M60">
            <v>0.91295833333333332</v>
          </cell>
          <cell r="N60">
            <v>702815</v>
          </cell>
          <cell r="O60">
            <v>600000</v>
          </cell>
          <cell r="P60">
            <v>1.1713583333333333</v>
          </cell>
          <cell r="Q60">
            <v>1791100</v>
          </cell>
          <cell r="R60">
            <v>700000</v>
          </cell>
          <cell r="S60">
            <v>2.5587142857142857</v>
          </cell>
          <cell r="T60">
            <v>1998380</v>
          </cell>
          <cell r="U60">
            <v>800000</v>
          </cell>
          <cell r="V60">
            <v>2.4979749999999998</v>
          </cell>
          <cell r="W60">
            <v>1053300</v>
          </cell>
          <cell r="X60">
            <v>800000</v>
          </cell>
          <cell r="Y60">
            <v>1.3166249999999999</v>
          </cell>
          <cell r="Z60">
            <v>1679385</v>
          </cell>
          <cell r="AA60">
            <v>800000</v>
          </cell>
          <cell r="AB60">
            <v>2.0992312499999999</v>
          </cell>
          <cell r="AC60">
            <v>2128170</v>
          </cell>
          <cell r="AD60">
            <v>1000000</v>
          </cell>
          <cell r="AE60">
            <v>2.1281699999999999</v>
          </cell>
          <cell r="AF60">
            <v>874945</v>
          </cell>
          <cell r="AG60">
            <v>1200000</v>
          </cell>
          <cell r="AH60">
            <v>0.72912083333333333</v>
          </cell>
          <cell r="AI60">
            <v>689835</v>
          </cell>
          <cell r="AJ60">
            <v>1200000</v>
          </cell>
          <cell r="AK60">
            <v>0.57486250000000005</v>
          </cell>
          <cell r="AL60">
            <v>1055370</v>
          </cell>
          <cell r="AM60">
            <v>1100000</v>
          </cell>
          <cell r="AN60">
            <v>0.95942727272727268</v>
          </cell>
          <cell r="AO60">
            <v>13304950</v>
          </cell>
          <cell r="AP60">
            <v>9900000</v>
          </cell>
          <cell r="AQ60">
            <v>1.3439343434343434</v>
          </cell>
        </row>
        <row r="61">
          <cell r="B61" t="str">
            <v>IMPERIAL TACLOBAN</v>
          </cell>
          <cell r="C61" t="str">
            <v>ESTRADA, JAYSON</v>
          </cell>
          <cell r="D61">
            <v>44730</v>
          </cell>
          <cell r="E61">
            <v>310145</v>
          </cell>
          <cell r="F61">
            <v>700000</v>
          </cell>
          <cell r="G61">
            <v>0.44306428571428569</v>
          </cell>
          <cell r="H61">
            <v>414935</v>
          </cell>
          <cell r="I61">
            <v>600000</v>
          </cell>
          <cell r="J61">
            <v>0.69155833333333339</v>
          </cell>
          <cell r="K61">
            <v>827350</v>
          </cell>
          <cell r="L61">
            <v>600000</v>
          </cell>
          <cell r="M61">
            <v>1.3789166666666666</v>
          </cell>
          <cell r="N61">
            <v>1177665</v>
          </cell>
          <cell r="O61">
            <v>950000</v>
          </cell>
          <cell r="P61">
            <v>1.2396473684210527</v>
          </cell>
          <cell r="Q61">
            <v>2355440</v>
          </cell>
          <cell r="R61">
            <v>950000</v>
          </cell>
          <cell r="S61">
            <v>2.4794105263157893</v>
          </cell>
          <cell r="T61">
            <v>2825200</v>
          </cell>
          <cell r="U61">
            <v>1500000</v>
          </cell>
          <cell r="V61">
            <v>1.8834666666666666</v>
          </cell>
          <cell r="W61">
            <v>1681385</v>
          </cell>
          <cell r="X61">
            <v>1250000</v>
          </cell>
          <cell r="Y61">
            <v>1.345108</v>
          </cell>
          <cell r="Z61">
            <v>886025</v>
          </cell>
          <cell r="AA61">
            <v>1300000</v>
          </cell>
          <cell r="AB61">
            <v>0.68155769230769225</v>
          </cell>
          <cell r="AC61">
            <v>1355515</v>
          </cell>
          <cell r="AD61">
            <v>1300000</v>
          </cell>
          <cell r="AE61">
            <v>1.0427038461538463</v>
          </cell>
          <cell r="AF61">
            <v>1749335</v>
          </cell>
          <cell r="AG61">
            <v>1350000</v>
          </cell>
          <cell r="AH61">
            <v>1.2958037037037038</v>
          </cell>
          <cell r="AI61">
            <v>1534025</v>
          </cell>
          <cell r="AJ61">
            <v>1350000</v>
          </cell>
          <cell r="AK61">
            <v>1.1363148148148148</v>
          </cell>
          <cell r="AL61">
            <v>1168955</v>
          </cell>
          <cell r="AM61">
            <v>1350000</v>
          </cell>
          <cell r="AN61">
            <v>0.86589259259259255</v>
          </cell>
          <cell r="AO61">
            <v>16285975</v>
          </cell>
          <cell r="AP61">
            <v>13200000</v>
          </cell>
          <cell r="AQ61">
            <v>1.2337859848484849</v>
          </cell>
        </row>
        <row r="62">
          <cell r="B62" t="str">
            <v>IMPERIAL APP TACURONG</v>
          </cell>
          <cell r="C62" t="str">
            <v>ARGIE NOLASCO</v>
          </cell>
          <cell r="D62" t="str">
            <v>June 2, 2023</v>
          </cell>
          <cell r="E62">
            <v>0</v>
          </cell>
          <cell r="F62">
            <v>0</v>
          </cell>
          <cell r="G62" t="e">
            <v>#DIV/0!</v>
          </cell>
          <cell r="H62">
            <v>0</v>
          </cell>
          <cell r="I62">
            <v>0</v>
          </cell>
          <cell r="J62" t="e">
            <v>#DIV/0!</v>
          </cell>
          <cell r="K62">
            <v>0</v>
          </cell>
          <cell r="L62">
            <v>0</v>
          </cell>
          <cell r="M62" t="e">
            <v>#DIV/0!</v>
          </cell>
          <cell r="N62">
            <v>0</v>
          </cell>
          <cell r="O62">
            <v>0</v>
          </cell>
          <cell r="P62" t="e">
            <v>#DIV/0!</v>
          </cell>
          <cell r="Q62">
            <v>0</v>
          </cell>
          <cell r="R62">
            <v>0</v>
          </cell>
          <cell r="S62" t="e">
            <v>#DIV/0!</v>
          </cell>
          <cell r="T62">
            <v>468890</v>
          </cell>
          <cell r="U62">
            <v>386666</v>
          </cell>
          <cell r="V62">
            <v>1.2126486424976595</v>
          </cell>
          <cell r="W62">
            <v>656670</v>
          </cell>
          <cell r="X62">
            <v>550000</v>
          </cell>
          <cell r="Y62">
            <v>1.1939454545454546</v>
          </cell>
          <cell r="Z62">
            <v>241035</v>
          </cell>
          <cell r="AA62">
            <v>550000</v>
          </cell>
          <cell r="AB62">
            <v>0.43824545454545455</v>
          </cell>
          <cell r="AC62">
            <v>393000</v>
          </cell>
          <cell r="AD62">
            <v>550000</v>
          </cell>
          <cell r="AE62">
            <v>0.71454545454545459</v>
          </cell>
          <cell r="AF62">
            <v>470615</v>
          </cell>
          <cell r="AG62">
            <v>550000</v>
          </cell>
          <cell r="AH62">
            <v>0.8556636363636364</v>
          </cell>
          <cell r="AI62">
            <v>778040</v>
          </cell>
          <cell r="AJ62">
            <v>550000</v>
          </cell>
          <cell r="AK62">
            <v>1.4146181818181818</v>
          </cell>
          <cell r="AL62">
            <v>1021090</v>
          </cell>
          <cell r="AM62">
            <v>550000</v>
          </cell>
          <cell r="AN62">
            <v>1.8565272727272728</v>
          </cell>
          <cell r="AO62">
            <v>4029340</v>
          </cell>
          <cell r="AP62">
            <v>3686666</v>
          </cell>
          <cell r="AQ62">
            <v>1.0929495647286736</v>
          </cell>
        </row>
        <row r="63">
          <cell r="B63" t="str">
            <v>IMPERIAL APP TAGBILIRAN</v>
          </cell>
          <cell r="C63" t="str">
            <v>NINO REV CEFERINO MONTON</v>
          </cell>
          <cell r="D63" t="str">
            <v>July 11, 2023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120675</v>
          </cell>
          <cell r="X63">
            <v>270967</v>
          </cell>
          <cell r="Y63">
            <v>0.44534943369487795</v>
          </cell>
          <cell r="Z63">
            <v>313335</v>
          </cell>
          <cell r="AA63">
            <v>500000</v>
          </cell>
          <cell r="AB63">
            <v>0.62666999999999995</v>
          </cell>
          <cell r="AC63">
            <v>183065</v>
          </cell>
          <cell r="AD63">
            <v>500000</v>
          </cell>
          <cell r="AE63">
            <v>0.36613000000000001</v>
          </cell>
          <cell r="AF63">
            <v>103580</v>
          </cell>
          <cell r="AG63">
            <v>500000</v>
          </cell>
          <cell r="AH63">
            <v>0.20716000000000001</v>
          </cell>
          <cell r="AI63">
            <v>204260</v>
          </cell>
          <cell r="AJ63">
            <v>500000</v>
          </cell>
          <cell r="AK63">
            <v>0.40851999999999999</v>
          </cell>
          <cell r="AL63">
            <v>420515</v>
          </cell>
          <cell r="AM63">
            <v>500000</v>
          </cell>
          <cell r="AN63">
            <v>0.84103000000000006</v>
          </cell>
          <cell r="AO63">
            <v>1345430</v>
          </cell>
          <cell r="AP63">
            <v>2770967</v>
          </cell>
          <cell r="AQ63">
            <v>0.48554529880723951</v>
          </cell>
        </row>
        <row r="64">
          <cell r="B64" t="str">
            <v>IMPERIAL TAGUM DOS</v>
          </cell>
          <cell r="C64" t="str">
            <v>SUMBILON, MARK GIL</v>
          </cell>
          <cell r="D64">
            <v>44965</v>
          </cell>
          <cell r="E64">
            <v>0</v>
          </cell>
          <cell r="F64">
            <v>0</v>
          </cell>
          <cell r="G64" t="e">
            <v>#DIV/0!</v>
          </cell>
          <cell r="H64">
            <v>91575</v>
          </cell>
          <cell r="I64">
            <v>300000</v>
          </cell>
          <cell r="J64">
            <v>0.30525000000000002</v>
          </cell>
          <cell r="K64">
            <v>570360</v>
          </cell>
          <cell r="L64">
            <v>550000</v>
          </cell>
          <cell r="M64">
            <v>1.0370181818181818</v>
          </cell>
          <cell r="N64">
            <v>559980</v>
          </cell>
          <cell r="O64">
            <v>550000</v>
          </cell>
          <cell r="P64">
            <v>1.0181454545454545</v>
          </cell>
          <cell r="Q64">
            <v>682070</v>
          </cell>
          <cell r="R64">
            <v>650000</v>
          </cell>
          <cell r="S64">
            <v>1.0493384615384616</v>
          </cell>
          <cell r="T64">
            <v>670685</v>
          </cell>
          <cell r="U64">
            <v>650000</v>
          </cell>
          <cell r="V64">
            <v>1.031823076923077</v>
          </cell>
          <cell r="W64">
            <v>966045</v>
          </cell>
          <cell r="X64">
            <v>600000</v>
          </cell>
          <cell r="Y64">
            <v>1.6100749999999999</v>
          </cell>
          <cell r="Z64">
            <v>753725</v>
          </cell>
          <cell r="AA64">
            <v>600000</v>
          </cell>
          <cell r="AB64">
            <v>1.2562083333333334</v>
          </cell>
          <cell r="AC64">
            <v>635100</v>
          </cell>
          <cell r="AD64">
            <v>700000</v>
          </cell>
          <cell r="AE64">
            <v>0.90728571428571425</v>
          </cell>
          <cell r="AF64">
            <v>736470</v>
          </cell>
          <cell r="AG64">
            <v>700000</v>
          </cell>
          <cell r="AH64">
            <v>1.0521</v>
          </cell>
          <cell r="AI64">
            <v>453435</v>
          </cell>
          <cell r="AJ64">
            <v>700000</v>
          </cell>
          <cell r="AK64">
            <v>0.64776428571428568</v>
          </cell>
          <cell r="AL64">
            <v>733550</v>
          </cell>
          <cell r="AM64">
            <v>700000</v>
          </cell>
          <cell r="AN64">
            <v>1.0479285714285713</v>
          </cell>
          <cell r="AO64">
            <v>6852995</v>
          </cell>
          <cell r="AP64">
            <v>6700000</v>
          </cell>
          <cell r="AQ64">
            <v>1.0228350746268657</v>
          </cell>
        </row>
        <row r="65">
          <cell r="B65" t="str">
            <v>IMPERIAL TARLAC</v>
          </cell>
          <cell r="C65" t="str">
            <v>RAGUINDIN, VESPER</v>
          </cell>
          <cell r="D65">
            <v>45040</v>
          </cell>
          <cell r="E65">
            <v>0</v>
          </cell>
          <cell r="F65">
            <v>0</v>
          </cell>
          <cell r="G65" t="e">
            <v>#DIV/0!</v>
          </cell>
          <cell r="H65">
            <v>0</v>
          </cell>
          <cell r="I65">
            <v>0</v>
          </cell>
          <cell r="J65" t="e">
            <v>#DIV/0!</v>
          </cell>
          <cell r="K65">
            <v>0</v>
          </cell>
          <cell r="L65">
            <v>0</v>
          </cell>
          <cell r="M65" t="e">
            <v>#DIV/0!</v>
          </cell>
          <cell r="N65">
            <v>0</v>
          </cell>
          <cell r="O65">
            <v>93333</v>
          </cell>
          <cell r="P65">
            <v>0</v>
          </cell>
          <cell r="Q65">
            <v>282925</v>
          </cell>
          <cell r="R65">
            <v>650000</v>
          </cell>
          <cell r="S65">
            <v>0.43526923076923074</v>
          </cell>
          <cell r="T65">
            <v>304740</v>
          </cell>
          <cell r="U65">
            <v>550000</v>
          </cell>
          <cell r="V65">
            <v>0.55407272727272727</v>
          </cell>
          <cell r="W65">
            <v>445120</v>
          </cell>
          <cell r="X65">
            <v>550000</v>
          </cell>
          <cell r="Y65">
            <v>0.80930909090909087</v>
          </cell>
          <cell r="Z65">
            <v>113575</v>
          </cell>
          <cell r="AA65">
            <v>550000</v>
          </cell>
          <cell r="AB65">
            <v>0.20649999999999999</v>
          </cell>
          <cell r="AC65">
            <v>244545</v>
          </cell>
          <cell r="AD65">
            <v>550000</v>
          </cell>
          <cell r="AE65">
            <v>0.4446272727272727</v>
          </cell>
          <cell r="AF65">
            <v>300130</v>
          </cell>
          <cell r="AG65">
            <v>550000</v>
          </cell>
          <cell r="AH65">
            <v>0.54569090909090912</v>
          </cell>
          <cell r="AI65">
            <v>273045</v>
          </cell>
          <cell r="AJ65">
            <v>550000</v>
          </cell>
          <cell r="AK65">
            <v>0.49644545454545452</v>
          </cell>
          <cell r="AL65">
            <v>247860</v>
          </cell>
          <cell r="AM65">
            <v>550000</v>
          </cell>
          <cell r="AN65">
            <v>0.45065454545454547</v>
          </cell>
          <cell r="AO65">
            <v>2211940</v>
          </cell>
          <cell r="AP65">
            <v>4593333</v>
          </cell>
          <cell r="AQ65">
            <v>0.4815544616512672</v>
          </cell>
        </row>
        <row r="66">
          <cell r="B66" t="str">
            <v>IMPERIAL APP. ZAMBOANGA</v>
          </cell>
          <cell r="C66" t="str">
            <v>ELAVASATOS,  MAE ANNE</v>
          </cell>
          <cell r="D66">
            <v>44767</v>
          </cell>
          <cell r="E66">
            <v>674885</v>
          </cell>
          <cell r="F66">
            <v>700000</v>
          </cell>
          <cell r="G66">
            <v>0.96412142857142857</v>
          </cell>
          <cell r="H66">
            <v>586195</v>
          </cell>
          <cell r="I66">
            <v>700000</v>
          </cell>
          <cell r="J66">
            <v>0.83742142857142854</v>
          </cell>
          <cell r="K66">
            <v>222140</v>
          </cell>
          <cell r="L66">
            <v>700000</v>
          </cell>
          <cell r="M66">
            <v>0.31734285714285715</v>
          </cell>
          <cell r="N66">
            <v>1860175</v>
          </cell>
          <cell r="O66">
            <v>700000</v>
          </cell>
          <cell r="P66">
            <v>2.6573928571428573</v>
          </cell>
          <cell r="Q66">
            <v>1351025</v>
          </cell>
          <cell r="R66">
            <v>700000</v>
          </cell>
          <cell r="S66">
            <v>1.9300357142857143</v>
          </cell>
          <cell r="T66">
            <v>2709485</v>
          </cell>
          <cell r="U66">
            <v>900000</v>
          </cell>
          <cell r="V66">
            <v>3.0105388888888891</v>
          </cell>
          <cell r="W66">
            <v>1650390</v>
          </cell>
          <cell r="X66">
            <v>1000000</v>
          </cell>
          <cell r="Y66">
            <v>1.65039</v>
          </cell>
          <cell r="Z66">
            <v>1045825</v>
          </cell>
          <cell r="AA66">
            <v>1050000</v>
          </cell>
          <cell r="AB66">
            <v>0.99602380952380953</v>
          </cell>
          <cell r="AC66">
            <v>2890160</v>
          </cell>
          <cell r="AD66">
            <v>1100000</v>
          </cell>
          <cell r="AE66">
            <v>2.6274181818181819</v>
          </cell>
          <cell r="AF66">
            <v>698265</v>
          </cell>
          <cell r="AG66">
            <v>1250000</v>
          </cell>
          <cell r="AH66">
            <v>0.558612</v>
          </cell>
          <cell r="AI66">
            <v>0</v>
          </cell>
          <cell r="AJ66">
            <v>1250000</v>
          </cell>
          <cell r="AK66">
            <v>0</v>
          </cell>
          <cell r="AL66">
            <v>0</v>
          </cell>
          <cell r="AM66">
            <v>0</v>
          </cell>
          <cell r="AN66" t="e">
            <v>#DIV/0!</v>
          </cell>
          <cell r="AO66">
            <v>13688545</v>
          </cell>
          <cell r="AP66">
            <v>10050000</v>
          </cell>
          <cell r="AQ66">
            <v>1.3620442786069651</v>
          </cell>
        </row>
      </sheetData>
      <sheetData sheetId="2">
        <row r="9">
          <cell r="B9" t="str">
            <v xml:space="preserve">DIMDI MAIN SN PEDRO </v>
          </cell>
        </row>
      </sheetData>
      <sheetData sheetId="3">
        <row r="9">
          <cell r="B9" t="str">
            <v>FIESTA APP. CALUMPANG</v>
          </cell>
        </row>
      </sheetData>
      <sheetData sheetId="4">
        <row r="9">
          <cell r="B9" t="str">
            <v>BUDGETWISE AYALA</v>
          </cell>
        </row>
      </sheetData>
      <sheetData sheetId="5">
        <row r="9">
          <cell r="B9" t="str">
            <v>M. SOLID CABADBARAN</v>
          </cell>
        </row>
      </sheetData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BENSON"/>
      <sheetName val="ANSON"/>
      <sheetName val="BINONDO"/>
      <sheetName val="BINONDO (2)"/>
      <sheetName val="ABENSON (2)"/>
      <sheetName val="ALLHOME (2)"/>
      <sheetName val="ROBINSON"/>
      <sheetName val="WESTERN"/>
      <sheetName val="ALLHOME"/>
    </sheetNames>
    <sheetDataSet>
      <sheetData sheetId="0">
        <row r="8">
          <cell r="B8" t="str">
            <v>ABE Q.AVE (NEW BRANCH)</v>
          </cell>
        </row>
      </sheetData>
      <sheetData sheetId="1">
        <row r="8">
          <cell r="B8" t="str">
            <v>ANSON @ HOME PASIG</v>
          </cell>
          <cell r="C8" t="str">
            <v>EDDIE BOY BUNOL</v>
          </cell>
          <cell r="D8">
            <v>44587</v>
          </cell>
          <cell r="E8">
            <v>525345</v>
          </cell>
          <cell r="F8">
            <v>2300000</v>
          </cell>
          <cell r="G8">
            <v>0.22841086956521739</v>
          </cell>
          <cell r="H8">
            <v>2849235</v>
          </cell>
          <cell r="I8">
            <v>2500000</v>
          </cell>
          <cell r="J8">
            <v>1.139694</v>
          </cell>
          <cell r="K8">
            <v>806760</v>
          </cell>
          <cell r="L8">
            <v>3800000</v>
          </cell>
          <cell r="M8">
            <v>0.21230526315789475</v>
          </cell>
          <cell r="N8">
            <v>5319960</v>
          </cell>
          <cell r="O8">
            <v>3800000</v>
          </cell>
          <cell r="P8">
            <v>1.3999894736842105</v>
          </cell>
          <cell r="Q8">
            <v>4193925</v>
          </cell>
          <cell r="R8">
            <v>4000000</v>
          </cell>
          <cell r="S8">
            <v>1.04848125</v>
          </cell>
          <cell r="T8">
            <v>634685</v>
          </cell>
          <cell r="U8">
            <v>3850000</v>
          </cell>
          <cell r="V8">
            <v>0.16485324675324675</v>
          </cell>
          <cell r="W8">
            <v>4452550</v>
          </cell>
          <cell r="X8">
            <v>3100000</v>
          </cell>
          <cell r="Y8">
            <v>1.4363064516129032</v>
          </cell>
          <cell r="Z8">
            <v>3003670</v>
          </cell>
          <cell r="AA8">
            <v>2900000</v>
          </cell>
          <cell r="AB8">
            <v>1.0357482758620689</v>
          </cell>
          <cell r="AC8">
            <v>3395085</v>
          </cell>
          <cell r="AD8">
            <v>3050000</v>
          </cell>
          <cell r="AE8">
            <v>1.1131426229508197</v>
          </cell>
          <cell r="AF8">
            <v>3756220</v>
          </cell>
          <cell r="AG8">
            <v>2700000</v>
          </cell>
          <cell r="AH8">
            <v>1.3911925925925925</v>
          </cell>
          <cell r="AI8">
            <v>450515</v>
          </cell>
          <cell r="AJ8">
            <v>2700000</v>
          </cell>
          <cell r="AK8">
            <v>0.1668574074074074</v>
          </cell>
          <cell r="AL8">
            <v>3976190</v>
          </cell>
          <cell r="AM8">
            <v>2700000</v>
          </cell>
          <cell r="AN8">
            <v>1.4726629629629631</v>
          </cell>
          <cell r="AO8">
            <v>33364140</v>
          </cell>
          <cell r="AP8">
            <v>37400000</v>
          </cell>
          <cell r="AQ8">
            <v>0.89208930481283422</v>
          </cell>
        </row>
        <row r="9">
          <cell r="B9" t="str">
            <v>ANSON @ HOME TRINOMA</v>
          </cell>
          <cell r="C9" t="str">
            <v>ANUEGO, HADJ O.</v>
          </cell>
          <cell r="D9">
            <v>43307</v>
          </cell>
          <cell r="E9">
            <v>1019550</v>
          </cell>
          <cell r="F9">
            <v>1500000</v>
          </cell>
          <cell r="G9">
            <v>0.67969999999999997</v>
          </cell>
          <cell r="H9">
            <v>1298685</v>
          </cell>
          <cell r="I9">
            <v>1250000</v>
          </cell>
          <cell r="J9">
            <v>1.038948</v>
          </cell>
          <cell r="K9">
            <v>1740505</v>
          </cell>
          <cell r="L9">
            <v>1700000</v>
          </cell>
          <cell r="M9">
            <v>1.0238264705882354</v>
          </cell>
          <cell r="N9">
            <v>2201600</v>
          </cell>
          <cell r="O9">
            <v>2100000</v>
          </cell>
          <cell r="P9">
            <v>1.0483809523809524</v>
          </cell>
          <cell r="Q9">
            <v>1855615</v>
          </cell>
          <cell r="R9">
            <v>2700000</v>
          </cell>
          <cell r="S9">
            <v>0.68726481481481483</v>
          </cell>
          <cell r="T9">
            <v>2584735</v>
          </cell>
          <cell r="U9">
            <v>2500000</v>
          </cell>
          <cell r="V9">
            <v>1.0338940000000001</v>
          </cell>
          <cell r="W9">
            <v>1159045</v>
          </cell>
          <cell r="X9">
            <v>1750000</v>
          </cell>
          <cell r="Y9">
            <v>0.66231142857142855</v>
          </cell>
          <cell r="Z9">
            <v>1914780</v>
          </cell>
          <cell r="AA9">
            <v>1750000</v>
          </cell>
          <cell r="AB9">
            <v>1.09416</v>
          </cell>
          <cell r="AC9">
            <v>1120115</v>
          </cell>
          <cell r="AD9">
            <v>1950000</v>
          </cell>
          <cell r="AE9">
            <v>0.57441794871794871</v>
          </cell>
          <cell r="AF9">
            <v>1428035</v>
          </cell>
          <cell r="AG9">
            <v>1800000</v>
          </cell>
          <cell r="AH9">
            <v>0.7933527777777778</v>
          </cell>
          <cell r="AI9">
            <v>1530680</v>
          </cell>
          <cell r="AJ9">
            <v>1500000</v>
          </cell>
          <cell r="AK9">
            <v>1.0204533333333334</v>
          </cell>
          <cell r="AL9">
            <v>1108950</v>
          </cell>
          <cell r="AM9">
            <v>1500000</v>
          </cell>
          <cell r="AN9">
            <v>0.73929999999999996</v>
          </cell>
          <cell r="AO9">
            <v>18962295</v>
          </cell>
          <cell r="AP9">
            <v>22000000</v>
          </cell>
          <cell r="AQ9">
            <v>0.86192250000000004</v>
          </cell>
        </row>
        <row r="10">
          <cell r="B10" t="str">
            <v>ANSON ALABANG</v>
          </cell>
          <cell r="C10" t="str">
            <v>TUYAY, GEORGE KEVIN T.</v>
          </cell>
          <cell r="D10">
            <v>43590</v>
          </cell>
          <cell r="E10">
            <v>1580385</v>
          </cell>
          <cell r="F10">
            <v>2500000</v>
          </cell>
          <cell r="G10">
            <v>0.63215399999999999</v>
          </cell>
          <cell r="H10">
            <v>2450930</v>
          </cell>
          <cell r="I10">
            <v>2300000</v>
          </cell>
          <cell r="J10">
            <v>1.0656217391304348</v>
          </cell>
          <cell r="K10">
            <v>2316050</v>
          </cell>
          <cell r="L10">
            <v>3400000</v>
          </cell>
          <cell r="M10">
            <v>0.68119117647058824</v>
          </cell>
          <cell r="N10">
            <v>3904065</v>
          </cell>
          <cell r="O10">
            <v>3400000</v>
          </cell>
          <cell r="P10">
            <v>1.1482544117647058</v>
          </cell>
          <cell r="Q10">
            <v>4860445</v>
          </cell>
          <cell r="R10">
            <v>4600000</v>
          </cell>
          <cell r="S10">
            <v>1.0566184782608696</v>
          </cell>
          <cell r="T10">
            <v>3965950</v>
          </cell>
          <cell r="U10">
            <v>3500000</v>
          </cell>
          <cell r="V10">
            <v>1.1331285714285715</v>
          </cell>
          <cell r="W10">
            <v>3481305</v>
          </cell>
          <cell r="X10">
            <v>3250000</v>
          </cell>
          <cell r="Y10">
            <v>1.0711707692307693</v>
          </cell>
          <cell r="Z10">
            <v>2581860</v>
          </cell>
          <cell r="AA10">
            <v>3150000</v>
          </cell>
          <cell r="AB10">
            <v>0.81963809523809528</v>
          </cell>
          <cell r="AC10">
            <v>3436105</v>
          </cell>
          <cell r="AD10">
            <v>3300000</v>
          </cell>
          <cell r="AE10">
            <v>1.0412439393939394</v>
          </cell>
          <cell r="AF10">
            <v>2451735</v>
          </cell>
          <cell r="AG10">
            <v>3300000</v>
          </cell>
          <cell r="AH10">
            <v>0.74295</v>
          </cell>
          <cell r="AI10">
            <v>3431625</v>
          </cell>
          <cell r="AJ10">
            <v>3200000</v>
          </cell>
          <cell r="AK10">
            <v>1.0723828124999999</v>
          </cell>
          <cell r="AL10">
            <v>2928235</v>
          </cell>
          <cell r="AM10">
            <v>2800000</v>
          </cell>
          <cell r="AN10">
            <v>1.0457982142857143</v>
          </cell>
          <cell r="AO10">
            <v>37388690</v>
          </cell>
          <cell r="AP10">
            <v>38700000</v>
          </cell>
          <cell r="AQ10">
            <v>0.96611602067183466</v>
          </cell>
        </row>
        <row r="11">
          <cell r="B11" t="str">
            <v>ANSON BGC</v>
          </cell>
          <cell r="C11" t="str">
            <v xml:space="preserve">DELMAR C. DE LEON </v>
          </cell>
          <cell r="D11">
            <v>45128</v>
          </cell>
          <cell r="W11">
            <v>311655</v>
          </cell>
          <cell r="X11">
            <v>159677</v>
          </cell>
          <cell r="Y11">
            <v>1.9517839137759352</v>
          </cell>
          <cell r="Z11">
            <v>1121785</v>
          </cell>
          <cell r="AA11">
            <v>750000</v>
          </cell>
          <cell r="AB11">
            <v>1.4957133333333332</v>
          </cell>
          <cell r="AC11">
            <v>1102935</v>
          </cell>
          <cell r="AD11">
            <v>1050000</v>
          </cell>
          <cell r="AE11">
            <v>1.0504142857142857</v>
          </cell>
          <cell r="AF11">
            <v>1093840</v>
          </cell>
          <cell r="AG11">
            <v>1000000</v>
          </cell>
          <cell r="AH11">
            <v>1.0938399999999999</v>
          </cell>
          <cell r="AI11">
            <v>1000500</v>
          </cell>
          <cell r="AJ11">
            <v>900000</v>
          </cell>
          <cell r="AK11">
            <v>1.1116666666666666</v>
          </cell>
          <cell r="AL11">
            <v>1001445</v>
          </cell>
          <cell r="AM11">
            <v>900000</v>
          </cell>
          <cell r="AN11">
            <v>1.1127166666666666</v>
          </cell>
          <cell r="AO11">
            <v>5632160</v>
          </cell>
          <cell r="AP11">
            <v>4759677</v>
          </cell>
          <cell r="AQ11">
            <v>1.1833071866011076</v>
          </cell>
        </row>
        <row r="12">
          <cell r="B12" t="str">
            <v>ANSON CAINTA</v>
          </cell>
          <cell r="C12" t="str">
            <v>DAVE PEREJA</v>
          </cell>
          <cell r="D12">
            <v>43044</v>
          </cell>
          <cell r="E12">
            <v>3282160</v>
          </cell>
          <cell r="F12">
            <v>2500000</v>
          </cell>
          <cell r="G12">
            <v>1.312864</v>
          </cell>
          <cell r="H12">
            <v>534510</v>
          </cell>
          <cell r="I12">
            <v>2300000</v>
          </cell>
          <cell r="J12">
            <v>0.23239565217391303</v>
          </cell>
          <cell r="K12">
            <v>4217585</v>
          </cell>
          <cell r="L12">
            <v>4150000</v>
          </cell>
          <cell r="M12">
            <v>1.0162855421686747</v>
          </cell>
          <cell r="N12">
            <v>4811280</v>
          </cell>
          <cell r="O12">
            <v>4650000</v>
          </cell>
          <cell r="P12">
            <v>1.0346838709677419</v>
          </cell>
          <cell r="Q12">
            <v>4529200</v>
          </cell>
          <cell r="R12">
            <v>4500000</v>
          </cell>
          <cell r="S12">
            <v>1.006488888888889</v>
          </cell>
          <cell r="T12">
            <v>637405</v>
          </cell>
          <cell r="U12">
            <v>3500000</v>
          </cell>
          <cell r="V12">
            <v>0.1821157142857143</v>
          </cell>
          <cell r="W12">
            <v>3649475</v>
          </cell>
          <cell r="X12">
            <v>3500000</v>
          </cell>
          <cell r="Y12">
            <v>1.0427071428571428</v>
          </cell>
          <cell r="Z12">
            <v>3312895</v>
          </cell>
          <cell r="AA12">
            <v>3150000</v>
          </cell>
          <cell r="AB12">
            <v>1.0517126984126983</v>
          </cell>
          <cell r="AC12">
            <v>3323790</v>
          </cell>
          <cell r="AD12">
            <v>3300000</v>
          </cell>
          <cell r="AE12">
            <v>1.0072090909090909</v>
          </cell>
          <cell r="AF12">
            <v>652870</v>
          </cell>
          <cell r="AG12">
            <v>2800000</v>
          </cell>
          <cell r="AH12">
            <v>0.23316785714285715</v>
          </cell>
          <cell r="AI12">
            <v>3770555</v>
          </cell>
          <cell r="AJ12">
            <v>2800000</v>
          </cell>
          <cell r="AK12">
            <v>1.3466267857142857</v>
          </cell>
          <cell r="AL12">
            <v>2847125</v>
          </cell>
          <cell r="AM12">
            <v>2800000</v>
          </cell>
          <cell r="AN12">
            <v>1.0168303571428572</v>
          </cell>
          <cell r="AO12">
            <v>35568850</v>
          </cell>
          <cell r="AP12">
            <v>39950000</v>
          </cell>
          <cell r="AQ12">
            <v>0.89033416770963703</v>
          </cell>
        </row>
        <row r="13">
          <cell r="B13" t="str">
            <v>ANSON CAPITOL COMMONS</v>
          </cell>
          <cell r="C13" t="str">
            <v>LLORA, BILLY RENZ S.</v>
          </cell>
          <cell r="D13" t="str">
            <v>08/29/2018</v>
          </cell>
          <cell r="E13">
            <v>2514110</v>
          </cell>
          <cell r="F13">
            <v>2500000</v>
          </cell>
          <cell r="G13">
            <v>1.005644</v>
          </cell>
          <cell r="H13">
            <v>2329365</v>
          </cell>
          <cell r="I13">
            <v>2300000</v>
          </cell>
          <cell r="J13">
            <v>1.0127673913043478</v>
          </cell>
          <cell r="K13">
            <v>2021325</v>
          </cell>
          <cell r="L13">
            <v>5150000</v>
          </cell>
          <cell r="M13">
            <v>0.39249029126213592</v>
          </cell>
          <cell r="N13">
            <v>4594925</v>
          </cell>
          <cell r="O13">
            <v>6800000</v>
          </cell>
          <cell r="P13">
            <v>0.67572426470588232</v>
          </cell>
          <cell r="Q13">
            <v>3971170</v>
          </cell>
          <cell r="R13">
            <v>5950000</v>
          </cell>
          <cell r="S13">
            <v>0.66742352941176475</v>
          </cell>
          <cell r="T13">
            <v>4495605</v>
          </cell>
          <cell r="U13">
            <v>4000000</v>
          </cell>
          <cell r="V13">
            <v>1.1239012500000001</v>
          </cell>
          <cell r="W13">
            <v>2438150</v>
          </cell>
          <cell r="X13">
            <v>3250000</v>
          </cell>
          <cell r="Y13">
            <v>0.75019999999999998</v>
          </cell>
          <cell r="Z13">
            <v>3454745</v>
          </cell>
          <cell r="AA13">
            <v>3250000</v>
          </cell>
          <cell r="AB13">
            <v>1.0629984615384616</v>
          </cell>
          <cell r="AC13">
            <v>2832575</v>
          </cell>
          <cell r="AD13">
            <v>3400000</v>
          </cell>
          <cell r="AE13">
            <v>0.83311029411764703</v>
          </cell>
          <cell r="AF13">
            <v>2288350</v>
          </cell>
          <cell r="AG13">
            <v>3400000</v>
          </cell>
          <cell r="AH13">
            <v>0.67304411764705885</v>
          </cell>
          <cell r="AI13">
            <v>3827210</v>
          </cell>
          <cell r="AJ13">
            <v>3250000</v>
          </cell>
          <cell r="AK13">
            <v>1.177603076923077</v>
          </cell>
          <cell r="AL13">
            <v>2232790</v>
          </cell>
          <cell r="AM13">
            <v>3000000</v>
          </cell>
          <cell r="AN13">
            <v>0.74426333333333339</v>
          </cell>
          <cell r="AO13">
            <v>37000320</v>
          </cell>
          <cell r="AP13">
            <v>46250000</v>
          </cell>
          <cell r="AQ13">
            <v>0.80000691891891895</v>
          </cell>
        </row>
        <row r="14">
          <cell r="B14" t="str">
            <v>ANSON CASH N CARRY</v>
          </cell>
          <cell r="C14" t="str">
            <v>PADILLA, IVAN M.</v>
          </cell>
          <cell r="D14" t="str">
            <v>03/21/2019</v>
          </cell>
          <cell r="E14">
            <v>11656085</v>
          </cell>
          <cell r="F14">
            <v>11000000</v>
          </cell>
          <cell r="G14">
            <v>1.059644090909091</v>
          </cell>
          <cell r="H14">
            <v>10496940</v>
          </cell>
          <cell r="I14">
            <v>10000000</v>
          </cell>
          <cell r="J14">
            <v>1.0496939999999999</v>
          </cell>
          <cell r="K14">
            <v>12087090</v>
          </cell>
          <cell r="L14">
            <v>11500000</v>
          </cell>
          <cell r="M14">
            <v>1.051051304347826</v>
          </cell>
          <cell r="N14">
            <v>13408840</v>
          </cell>
          <cell r="O14">
            <v>12850000</v>
          </cell>
          <cell r="P14">
            <v>1.0434894941634241</v>
          </cell>
          <cell r="Q14">
            <v>13243300</v>
          </cell>
          <cell r="R14">
            <v>13000000</v>
          </cell>
          <cell r="S14">
            <v>1.0187153846153847</v>
          </cell>
          <cell r="T14">
            <v>13676225</v>
          </cell>
          <cell r="U14">
            <v>13000000</v>
          </cell>
          <cell r="V14">
            <v>1.0520173076923076</v>
          </cell>
          <cell r="W14">
            <v>8434410</v>
          </cell>
          <cell r="X14">
            <v>12000000</v>
          </cell>
          <cell r="Y14">
            <v>0.70286749999999998</v>
          </cell>
          <cell r="Z14">
            <v>13186210</v>
          </cell>
          <cell r="AA14">
            <v>12500000</v>
          </cell>
          <cell r="AB14">
            <v>1.0548968000000001</v>
          </cell>
          <cell r="AC14">
            <v>12594155</v>
          </cell>
          <cell r="AD14">
            <v>12150000</v>
          </cell>
          <cell r="AE14">
            <v>1.0365559670781892</v>
          </cell>
          <cell r="AF14">
            <v>12494390</v>
          </cell>
          <cell r="AG14">
            <v>12150000</v>
          </cell>
          <cell r="AH14">
            <v>1.0283448559670783</v>
          </cell>
          <cell r="AI14">
            <v>12458440</v>
          </cell>
          <cell r="AJ14">
            <v>12150000</v>
          </cell>
          <cell r="AK14">
            <v>1.0253860082304527</v>
          </cell>
          <cell r="AL14">
            <v>7429850</v>
          </cell>
          <cell r="AM14">
            <v>12150000</v>
          </cell>
          <cell r="AN14">
            <v>0.61151028806584362</v>
          </cell>
          <cell r="AO14">
            <v>141165935</v>
          </cell>
          <cell r="AP14">
            <v>144450000</v>
          </cell>
          <cell r="AQ14">
            <v>0.97726503980616131</v>
          </cell>
        </row>
        <row r="15">
          <cell r="B15" t="str">
            <v>ANSON FILINVEST</v>
          </cell>
          <cell r="C15" t="str">
            <v>HERNANDEZ, JERIC</v>
          </cell>
          <cell r="D15">
            <v>43881</v>
          </cell>
          <cell r="E15">
            <v>847765</v>
          </cell>
          <cell r="F15">
            <v>1250000</v>
          </cell>
          <cell r="G15">
            <v>0.67821200000000004</v>
          </cell>
          <cell r="H15">
            <v>1433255</v>
          </cell>
          <cell r="I15">
            <v>1000000</v>
          </cell>
          <cell r="J15">
            <v>1.4332549999999999</v>
          </cell>
          <cell r="K15">
            <v>1539265</v>
          </cell>
          <cell r="L15">
            <v>2300000</v>
          </cell>
          <cell r="M15">
            <v>0.66924565217391307</v>
          </cell>
          <cell r="N15">
            <v>2674815</v>
          </cell>
          <cell r="O15">
            <v>2300000</v>
          </cell>
          <cell r="P15">
            <v>1.162963043478261</v>
          </cell>
          <cell r="Q15">
            <v>2991320</v>
          </cell>
          <cell r="R15">
            <v>2200000</v>
          </cell>
          <cell r="S15">
            <v>1.3596909090909091</v>
          </cell>
          <cell r="T15">
            <v>1465305</v>
          </cell>
          <cell r="U15">
            <v>1950000</v>
          </cell>
          <cell r="V15">
            <v>0.7514384615384615</v>
          </cell>
          <cell r="W15">
            <v>1267380</v>
          </cell>
          <cell r="X15">
            <v>1900000</v>
          </cell>
          <cell r="Y15">
            <v>0.66704210526315788</v>
          </cell>
          <cell r="Z15">
            <v>1364410</v>
          </cell>
          <cell r="AA15">
            <v>1900000</v>
          </cell>
          <cell r="AB15">
            <v>0.71811052631578942</v>
          </cell>
          <cell r="AC15">
            <v>332235</v>
          </cell>
          <cell r="AD15">
            <v>1900000</v>
          </cell>
          <cell r="AE15">
            <v>0.17486052631578947</v>
          </cell>
          <cell r="AF15">
            <v>2237295</v>
          </cell>
          <cell r="AG15">
            <v>1650000</v>
          </cell>
          <cell r="AH15">
            <v>1.3559363636363637</v>
          </cell>
          <cell r="AI15">
            <v>1280110</v>
          </cell>
          <cell r="AJ15">
            <v>1650000</v>
          </cell>
          <cell r="AK15">
            <v>0.77582424242424242</v>
          </cell>
          <cell r="AL15">
            <v>1461295</v>
          </cell>
          <cell r="AM15">
            <v>1650000</v>
          </cell>
          <cell r="AN15">
            <v>0.88563333333333338</v>
          </cell>
          <cell r="AO15">
            <v>18894450</v>
          </cell>
          <cell r="AP15">
            <v>21650000</v>
          </cell>
          <cell r="AQ15">
            <v>0.87272286374133945</v>
          </cell>
        </row>
        <row r="16">
          <cell r="B16" t="str">
            <v>ANSON GREENHILLS</v>
          </cell>
          <cell r="C16" t="str">
            <v>MICHAEL PABONITA</v>
          </cell>
          <cell r="D16" t="str">
            <v>16.07/2022</v>
          </cell>
          <cell r="E16">
            <v>2378825</v>
          </cell>
          <cell r="F16">
            <v>2100000</v>
          </cell>
          <cell r="G16">
            <v>1.1327738095238096</v>
          </cell>
          <cell r="H16">
            <v>2284765</v>
          </cell>
          <cell r="I16">
            <v>2100000</v>
          </cell>
          <cell r="J16">
            <v>1.0879833333333333</v>
          </cell>
          <cell r="K16">
            <v>3209585</v>
          </cell>
          <cell r="L16">
            <v>3100000</v>
          </cell>
          <cell r="M16">
            <v>1.03535</v>
          </cell>
          <cell r="N16">
            <v>3430575</v>
          </cell>
          <cell r="O16">
            <v>3200000</v>
          </cell>
          <cell r="P16">
            <v>1.0720546875000001</v>
          </cell>
          <cell r="Q16">
            <v>4080900</v>
          </cell>
          <cell r="R16">
            <v>3600000</v>
          </cell>
          <cell r="S16">
            <v>1.1335833333333334</v>
          </cell>
          <cell r="T16">
            <v>4231455</v>
          </cell>
          <cell r="U16">
            <v>4000000</v>
          </cell>
          <cell r="V16">
            <v>1.0578637500000001</v>
          </cell>
          <cell r="W16">
            <v>3292150</v>
          </cell>
          <cell r="X16">
            <v>3250000</v>
          </cell>
          <cell r="Y16">
            <v>1.0129692307692308</v>
          </cell>
          <cell r="Z16">
            <v>2384255</v>
          </cell>
          <cell r="AA16">
            <v>3250000</v>
          </cell>
          <cell r="AB16">
            <v>0.73361692307692306</v>
          </cell>
          <cell r="AC16">
            <v>1997000</v>
          </cell>
          <cell r="AD16">
            <v>3150000</v>
          </cell>
          <cell r="AE16">
            <v>0.63396825396825396</v>
          </cell>
          <cell r="AF16">
            <v>2023720</v>
          </cell>
          <cell r="AG16">
            <v>3150000</v>
          </cell>
          <cell r="AH16">
            <v>0.64245079365079361</v>
          </cell>
          <cell r="AI16">
            <v>3055010</v>
          </cell>
          <cell r="AJ16">
            <v>3000000</v>
          </cell>
          <cell r="AK16">
            <v>1.0183366666666667</v>
          </cell>
          <cell r="AL16">
            <v>1877330</v>
          </cell>
          <cell r="AM16">
            <v>3000000</v>
          </cell>
          <cell r="AN16">
            <v>0.62577666666666665</v>
          </cell>
          <cell r="AO16">
            <v>34245570</v>
          </cell>
          <cell r="AP16">
            <v>36900000</v>
          </cell>
          <cell r="AQ16">
            <v>0.92806422764227647</v>
          </cell>
        </row>
        <row r="17">
          <cell r="B17" t="str">
            <v>ANSON LANDMARK MAKATI</v>
          </cell>
          <cell r="C17" t="str">
            <v>EFREN VIERNES</v>
          </cell>
          <cell r="D17">
            <v>44063</v>
          </cell>
          <cell r="E17">
            <v>1836605</v>
          </cell>
          <cell r="F17">
            <v>2700000</v>
          </cell>
          <cell r="G17">
            <v>0.68022407407407404</v>
          </cell>
          <cell r="H17">
            <v>1873830</v>
          </cell>
          <cell r="I17">
            <v>2300000</v>
          </cell>
          <cell r="J17">
            <v>0.81470869565217396</v>
          </cell>
          <cell r="K17">
            <v>2417690</v>
          </cell>
          <cell r="L17">
            <v>3300000</v>
          </cell>
          <cell r="M17">
            <v>0.73263333333333336</v>
          </cell>
          <cell r="N17">
            <v>2023410</v>
          </cell>
          <cell r="O17">
            <v>5050000</v>
          </cell>
          <cell r="P17">
            <v>0.40067524752475248</v>
          </cell>
          <cell r="Q17">
            <v>3128210</v>
          </cell>
          <cell r="R17">
            <v>4950000</v>
          </cell>
          <cell r="S17">
            <v>0.63196161616161617</v>
          </cell>
          <cell r="T17">
            <v>3147465</v>
          </cell>
          <cell r="U17">
            <v>3000000</v>
          </cell>
          <cell r="V17">
            <v>1.0491550000000001</v>
          </cell>
          <cell r="W17">
            <v>3072925</v>
          </cell>
          <cell r="X17">
            <v>2300000</v>
          </cell>
          <cell r="Y17">
            <v>1.3360543478260869</v>
          </cell>
          <cell r="Z17">
            <v>2558110</v>
          </cell>
          <cell r="AA17">
            <v>2400000</v>
          </cell>
          <cell r="AB17">
            <v>1.0658791666666667</v>
          </cell>
          <cell r="AC17">
            <v>1761015</v>
          </cell>
          <cell r="AD17">
            <v>2650000</v>
          </cell>
          <cell r="AE17">
            <v>0.66453396226415096</v>
          </cell>
          <cell r="AF17">
            <v>2754122</v>
          </cell>
          <cell r="AG17">
            <v>2650000</v>
          </cell>
          <cell r="AH17">
            <v>1.039291320754717</v>
          </cell>
          <cell r="AI17">
            <v>2755055</v>
          </cell>
          <cell r="AJ17">
            <v>2500000</v>
          </cell>
          <cell r="AK17">
            <v>1.1020220000000001</v>
          </cell>
          <cell r="AL17">
            <v>1547720</v>
          </cell>
          <cell r="AM17">
            <v>2500000</v>
          </cell>
          <cell r="AN17">
            <v>0.61908799999999997</v>
          </cell>
          <cell r="AO17">
            <v>28876157</v>
          </cell>
          <cell r="AP17">
            <v>36300000</v>
          </cell>
          <cell r="AQ17">
            <v>0.79548641873278236</v>
          </cell>
        </row>
        <row r="18">
          <cell r="B18" t="str">
            <v>ANSON LANDMARK TRINOMA</v>
          </cell>
          <cell r="C18" t="str">
            <v xml:space="preserve">MARK LOUIE RAMOS </v>
          </cell>
          <cell r="D18">
            <v>44400</v>
          </cell>
          <cell r="E18">
            <v>4215865</v>
          </cell>
          <cell r="F18">
            <v>3000000</v>
          </cell>
          <cell r="G18">
            <v>1.4052883333333333</v>
          </cell>
          <cell r="H18">
            <v>3866955</v>
          </cell>
          <cell r="I18">
            <v>3800000</v>
          </cell>
          <cell r="J18">
            <v>1.0176197368421052</v>
          </cell>
          <cell r="K18">
            <v>3640900</v>
          </cell>
          <cell r="L18">
            <v>3500000</v>
          </cell>
          <cell r="M18">
            <v>1.0402571428571428</v>
          </cell>
          <cell r="N18">
            <v>4962535</v>
          </cell>
          <cell r="O18">
            <v>3500000</v>
          </cell>
          <cell r="P18">
            <v>1.4178671428571428</v>
          </cell>
          <cell r="Q18">
            <v>6818185</v>
          </cell>
          <cell r="R18">
            <v>4700000</v>
          </cell>
          <cell r="S18">
            <v>1.4506776595744681</v>
          </cell>
          <cell r="T18">
            <v>6309955</v>
          </cell>
          <cell r="U18">
            <v>4500000</v>
          </cell>
          <cell r="V18">
            <v>1.4022122222222222</v>
          </cell>
          <cell r="W18">
            <v>4603580</v>
          </cell>
          <cell r="X18">
            <v>4500000</v>
          </cell>
          <cell r="Y18">
            <v>1.0230177777777778</v>
          </cell>
          <cell r="Z18">
            <v>4694625</v>
          </cell>
          <cell r="AA18">
            <v>4500000</v>
          </cell>
          <cell r="AB18">
            <v>1.04325</v>
          </cell>
          <cell r="AC18">
            <v>2845200</v>
          </cell>
          <cell r="AD18">
            <v>4650000</v>
          </cell>
          <cell r="AE18">
            <v>0.6118709677419355</v>
          </cell>
          <cell r="AF18">
            <v>1229570</v>
          </cell>
          <cell r="AG18">
            <v>4650000</v>
          </cell>
          <cell r="AH18">
            <v>0.26442365591397848</v>
          </cell>
          <cell r="AI18">
            <v>2814335</v>
          </cell>
          <cell r="AJ18">
            <v>4500000</v>
          </cell>
          <cell r="AK18">
            <v>0.62540777777777778</v>
          </cell>
          <cell r="AL18">
            <v>4656645</v>
          </cell>
          <cell r="AM18">
            <v>4500000</v>
          </cell>
          <cell r="AN18">
            <v>1.03481</v>
          </cell>
          <cell r="AO18">
            <v>50658350</v>
          </cell>
          <cell r="AP18">
            <v>50300000</v>
          </cell>
          <cell r="AQ18">
            <v>1.0071242544731611</v>
          </cell>
        </row>
        <row r="19">
          <cell r="B19" t="str">
            <v>ANSON NUVALI</v>
          </cell>
          <cell r="C19" t="str">
            <v>ARBAN, LAURENCE H.</v>
          </cell>
          <cell r="D19">
            <v>43810</v>
          </cell>
          <cell r="E19">
            <v>471525</v>
          </cell>
          <cell r="F19">
            <v>3350000</v>
          </cell>
          <cell r="G19">
            <v>0.14075373134328359</v>
          </cell>
          <cell r="H19">
            <v>2634895</v>
          </cell>
          <cell r="I19">
            <v>2500000</v>
          </cell>
          <cell r="J19">
            <v>1.053958</v>
          </cell>
          <cell r="K19">
            <v>4564965</v>
          </cell>
          <cell r="L19">
            <v>4300000</v>
          </cell>
          <cell r="M19">
            <v>1.0616197674418604</v>
          </cell>
          <cell r="N19">
            <v>4639000</v>
          </cell>
          <cell r="O19">
            <v>4300000</v>
          </cell>
          <cell r="P19">
            <v>1.0788372093023255</v>
          </cell>
          <cell r="Q19">
            <v>4452370</v>
          </cell>
          <cell r="R19">
            <v>4300000</v>
          </cell>
          <cell r="S19">
            <v>1.0354348837209302</v>
          </cell>
          <cell r="T19">
            <v>5224330</v>
          </cell>
          <cell r="U19">
            <v>4000000</v>
          </cell>
          <cell r="V19">
            <v>1.3060825</v>
          </cell>
          <cell r="W19">
            <v>3977450</v>
          </cell>
          <cell r="X19">
            <v>3900000</v>
          </cell>
          <cell r="Y19">
            <v>1.0198589743589743</v>
          </cell>
          <cell r="Z19">
            <v>4797395</v>
          </cell>
          <cell r="AA19">
            <v>3650000</v>
          </cell>
          <cell r="AB19">
            <v>1.314354794520548</v>
          </cell>
          <cell r="AC19">
            <v>4042770</v>
          </cell>
          <cell r="AD19">
            <v>3800000</v>
          </cell>
          <cell r="AE19">
            <v>1.0638868421052632</v>
          </cell>
          <cell r="AF19">
            <v>2582350</v>
          </cell>
          <cell r="AG19">
            <v>3800000</v>
          </cell>
          <cell r="AH19">
            <v>0.67956578947368418</v>
          </cell>
          <cell r="AI19">
            <v>2501200</v>
          </cell>
          <cell r="AJ19">
            <v>3800000</v>
          </cell>
          <cell r="AK19">
            <v>0.65821052631578947</v>
          </cell>
          <cell r="AL19">
            <v>3859895</v>
          </cell>
          <cell r="AM19">
            <v>3600000</v>
          </cell>
          <cell r="AN19">
            <v>1.0721930555555557</v>
          </cell>
          <cell r="AO19">
            <v>43748145</v>
          </cell>
          <cell r="AP19">
            <v>45300000</v>
          </cell>
          <cell r="AQ19">
            <v>0.96574271523178812</v>
          </cell>
        </row>
        <row r="20">
          <cell r="B20" t="str">
            <v>ANSON MAKATI THE LINK</v>
          </cell>
          <cell r="C20" t="str">
            <v>GULAPA, DANIEL D.</v>
          </cell>
          <cell r="D20">
            <v>42914</v>
          </cell>
          <cell r="E20">
            <v>4794045</v>
          </cell>
          <cell r="F20">
            <v>4500000</v>
          </cell>
          <cell r="G20">
            <v>1.0653433333333333</v>
          </cell>
          <cell r="H20">
            <v>3767260</v>
          </cell>
          <cell r="I20">
            <v>3500000</v>
          </cell>
          <cell r="J20">
            <v>1.07636</v>
          </cell>
          <cell r="K20">
            <v>4968360</v>
          </cell>
          <cell r="L20">
            <v>4600000</v>
          </cell>
          <cell r="M20">
            <v>1.0800782608695652</v>
          </cell>
          <cell r="N20">
            <v>6282830</v>
          </cell>
          <cell r="O20">
            <v>5850000</v>
          </cell>
          <cell r="P20">
            <v>1.0739880341880341</v>
          </cell>
          <cell r="Q20">
            <v>6404330</v>
          </cell>
          <cell r="R20">
            <v>6000000</v>
          </cell>
          <cell r="S20">
            <v>1.0673883333333334</v>
          </cell>
          <cell r="T20">
            <v>5820010</v>
          </cell>
          <cell r="U20">
            <v>5500000</v>
          </cell>
          <cell r="V20">
            <v>1.0581836363636363</v>
          </cell>
          <cell r="W20">
            <v>6730740</v>
          </cell>
          <cell r="X20">
            <v>4900000</v>
          </cell>
          <cell r="Y20">
            <v>1.3736204081632652</v>
          </cell>
          <cell r="Z20">
            <v>5620550</v>
          </cell>
          <cell r="AA20">
            <v>5300000</v>
          </cell>
          <cell r="AB20">
            <v>1.0604811320754717</v>
          </cell>
          <cell r="AC20">
            <v>3654615</v>
          </cell>
          <cell r="AD20">
            <v>5450000</v>
          </cell>
          <cell r="AE20">
            <v>0.6705715596330275</v>
          </cell>
          <cell r="AF20">
            <v>3556095</v>
          </cell>
          <cell r="AG20">
            <v>5450000</v>
          </cell>
          <cell r="AH20">
            <v>0.65249449541284399</v>
          </cell>
          <cell r="AI20">
            <v>3563320</v>
          </cell>
          <cell r="AJ20">
            <v>5400000</v>
          </cell>
          <cell r="AK20">
            <v>0.65987407407407406</v>
          </cell>
          <cell r="AL20">
            <v>3425700</v>
          </cell>
          <cell r="AM20">
            <v>5200000</v>
          </cell>
          <cell r="AN20">
            <v>0.65878846153846149</v>
          </cell>
          <cell r="AO20">
            <v>58587855</v>
          </cell>
          <cell r="AP20">
            <v>61650000</v>
          </cell>
          <cell r="AQ20">
            <v>0.95033017031630174</v>
          </cell>
        </row>
        <row r="21">
          <cell r="B21" t="str">
            <v>ANSON PASONG TAMO</v>
          </cell>
          <cell r="C21" t="str">
            <v>ALARO, NIEL JASON C.</v>
          </cell>
          <cell r="D21">
            <v>43578</v>
          </cell>
          <cell r="E21">
            <v>5125775</v>
          </cell>
          <cell r="F21">
            <v>5000000</v>
          </cell>
          <cell r="G21">
            <v>1.025155</v>
          </cell>
          <cell r="H21">
            <v>5383050</v>
          </cell>
          <cell r="I21">
            <v>5000000</v>
          </cell>
          <cell r="J21">
            <v>1.0766100000000001</v>
          </cell>
          <cell r="K21">
            <v>7034660</v>
          </cell>
          <cell r="L21">
            <v>6850000</v>
          </cell>
          <cell r="M21">
            <v>1.0269576642335767</v>
          </cell>
          <cell r="N21">
            <v>9587455</v>
          </cell>
          <cell r="O21">
            <v>7300000</v>
          </cell>
          <cell r="P21">
            <v>1.31335</v>
          </cell>
          <cell r="Q21">
            <v>10620790</v>
          </cell>
          <cell r="R21">
            <v>8000000</v>
          </cell>
          <cell r="S21">
            <v>1.3275987499999999</v>
          </cell>
          <cell r="T21">
            <v>4537415</v>
          </cell>
          <cell r="U21">
            <v>7100000</v>
          </cell>
          <cell r="V21">
            <v>0.63907253521126761</v>
          </cell>
          <cell r="W21">
            <v>9522500</v>
          </cell>
          <cell r="X21">
            <v>7000000</v>
          </cell>
          <cell r="Y21">
            <v>1.3603571428571428</v>
          </cell>
          <cell r="Z21">
            <v>2164170</v>
          </cell>
          <cell r="AA21">
            <v>7000000</v>
          </cell>
          <cell r="AB21">
            <v>0.30916714285714286</v>
          </cell>
          <cell r="AC21">
            <v>7238580</v>
          </cell>
          <cell r="AD21">
            <v>7150000</v>
          </cell>
          <cell r="AE21">
            <v>1.0123888111888113</v>
          </cell>
          <cell r="AF21">
            <v>7064440</v>
          </cell>
          <cell r="AG21">
            <v>6700000</v>
          </cell>
          <cell r="AH21">
            <v>1.0543940298507464</v>
          </cell>
          <cell r="AI21">
            <v>6818465</v>
          </cell>
          <cell r="AJ21">
            <v>6600000</v>
          </cell>
          <cell r="AK21">
            <v>1.0331007575757576</v>
          </cell>
          <cell r="AL21">
            <v>5059695</v>
          </cell>
          <cell r="AM21">
            <v>6600000</v>
          </cell>
          <cell r="AN21">
            <v>0.76662045454545458</v>
          </cell>
          <cell r="AO21">
            <v>80156995</v>
          </cell>
          <cell r="AP21">
            <v>80300000</v>
          </cell>
          <cell r="AQ21">
            <v>0.99821911581569112</v>
          </cell>
        </row>
        <row r="22">
          <cell r="B22" t="str">
            <v>ANSON SALAZAR</v>
          </cell>
          <cell r="C22" t="str">
            <v>LORENZO, JEFFREY C.</v>
          </cell>
          <cell r="D22" t="str">
            <v>04/27/2016</v>
          </cell>
          <cell r="E22">
            <v>561115</v>
          </cell>
          <cell r="F22">
            <v>2000000</v>
          </cell>
          <cell r="G22">
            <v>0.28055750000000002</v>
          </cell>
          <cell r="H22">
            <v>2195595</v>
          </cell>
          <cell r="I22">
            <v>1500000</v>
          </cell>
          <cell r="J22">
            <v>1.46373</v>
          </cell>
          <cell r="K22">
            <v>196514</v>
          </cell>
          <cell r="L22">
            <v>2700000</v>
          </cell>
          <cell r="M22">
            <v>7.2782962962962966E-2</v>
          </cell>
          <cell r="P22" t="e">
            <v>#DIV/0!</v>
          </cell>
          <cell r="S22" t="e">
            <v>#DIV/0!</v>
          </cell>
          <cell r="V22" t="e">
            <v>#DIV/0!</v>
          </cell>
          <cell r="Y22" t="e">
            <v>#DIV/0!</v>
          </cell>
          <cell r="AB22" t="e">
            <v>#DIV/0!</v>
          </cell>
          <cell r="AE22" t="e">
            <v>#DIV/0!</v>
          </cell>
          <cell r="AH22" t="e">
            <v>#DIV/0!</v>
          </cell>
          <cell r="AK22" t="e">
            <v>#DIV/0!</v>
          </cell>
          <cell r="AN22" t="e">
            <v>#DIV/0!</v>
          </cell>
          <cell r="AO22">
            <v>2953224</v>
          </cell>
          <cell r="AP22">
            <v>6200000</v>
          </cell>
          <cell r="AQ22">
            <v>0.47632645161290321</v>
          </cell>
        </row>
        <row r="23">
          <cell r="C23" t="str">
            <v>AP ESPANTO (PROBY)</v>
          </cell>
          <cell r="D23">
            <v>45042</v>
          </cell>
          <cell r="O23">
            <v>75000</v>
          </cell>
          <cell r="P23">
            <v>0</v>
          </cell>
          <cell r="Q23">
            <v>3275675</v>
          </cell>
          <cell r="R23">
            <v>2500000</v>
          </cell>
          <cell r="S23">
            <v>1.31027</v>
          </cell>
          <cell r="T23">
            <v>1062825</v>
          </cell>
          <cell r="U23">
            <v>2700000</v>
          </cell>
          <cell r="V23">
            <v>0.39363888888888887</v>
          </cell>
          <cell r="X23">
            <v>3300000</v>
          </cell>
          <cell r="Y23">
            <v>0</v>
          </cell>
          <cell r="AB23" t="e">
            <v>#DIV/0!</v>
          </cell>
          <cell r="AE23" t="e">
            <v>#DIV/0!</v>
          </cell>
          <cell r="AH23" t="e">
            <v>#DIV/0!</v>
          </cell>
          <cell r="AK23" t="e">
            <v>#DIV/0!</v>
          </cell>
          <cell r="AN23" t="e">
            <v>#DIV/0!</v>
          </cell>
          <cell r="AO23">
            <v>4338500</v>
          </cell>
          <cell r="AP23">
            <v>8575000</v>
          </cell>
          <cell r="AQ23">
            <v>0.5059475218658892</v>
          </cell>
        </row>
        <row r="24">
          <cell r="C24" t="str">
            <v>ROGELIO ROLLOQUE (PROBY)</v>
          </cell>
          <cell r="D24">
            <v>45167</v>
          </cell>
          <cell r="Z24">
            <v>0</v>
          </cell>
          <cell r="AA24">
            <v>43548</v>
          </cell>
          <cell r="AB24">
            <v>0</v>
          </cell>
          <cell r="AC24">
            <v>1125420</v>
          </cell>
          <cell r="AD24">
            <v>550000</v>
          </cell>
          <cell r="AE24">
            <v>2.0462181818181819</v>
          </cell>
          <cell r="AF24">
            <v>1137505</v>
          </cell>
          <cell r="AG24">
            <v>800000</v>
          </cell>
          <cell r="AH24">
            <v>1.42188125</v>
          </cell>
          <cell r="AI24">
            <v>1347940</v>
          </cell>
          <cell r="AJ24">
            <v>800000</v>
          </cell>
          <cell r="AK24">
            <v>1.684925</v>
          </cell>
          <cell r="AL24">
            <v>1678580</v>
          </cell>
          <cell r="AM24">
            <v>900000</v>
          </cell>
          <cell r="AN24">
            <v>1.8650888888888888</v>
          </cell>
          <cell r="AO24">
            <v>5289445</v>
          </cell>
          <cell r="AP24">
            <v>3093548</v>
          </cell>
          <cell r="AQ24">
            <v>1.7098312358495811</v>
          </cell>
        </row>
        <row r="25">
          <cell r="B25" t="str">
            <v>ANSON TRINOMA M5</v>
          </cell>
          <cell r="C25" t="str">
            <v>GERALD QUEZADA (PROBY)</v>
          </cell>
          <cell r="D25">
            <v>44855</v>
          </cell>
          <cell r="E25">
            <v>228455</v>
          </cell>
          <cell r="F25">
            <v>750000</v>
          </cell>
          <cell r="G25">
            <v>0.30460666666666669</v>
          </cell>
          <cell r="J25" t="e">
            <v>#DIV/0!</v>
          </cell>
          <cell r="M25" t="e">
            <v>#DIV/0!</v>
          </cell>
          <cell r="P25" t="e">
            <v>#DIV/0!</v>
          </cell>
          <cell r="S25" t="e">
            <v>#DIV/0!</v>
          </cell>
          <cell r="V25" t="e">
            <v>#DIV/0!</v>
          </cell>
          <cell r="Y25" t="e">
            <v>#DIV/0!</v>
          </cell>
          <cell r="AB25" t="e">
            <v>#DIV/0!</v>
          </cell>
          <cell r="AE25" t="e">
            <v>#DIV/0!</v>
          </cell>
          <cell r="AH25" t="e">
            <v>#DIV/0!</v>
          </cell>
          <cell r="AK25" t="e">
            <v>#DIV/0!</v>
          </cell>
          <cell r="AN25" t="e">
            <v>#DIV/0!</v>
          </cell>
          <cell r="AO25">
            <v>228455</v>
          </cell>
          <cell r="AP25">
            <v>750000</v>
          </cell>
          <cell r="AQ25">
            <v>0.30460666666666669</v>
          </cell>
        </row>
        <row r="26">
          <cell r="C26" t="str">
            <v>RAVY R. FRANCISCO</v>
          </cell>
          <cell r="D26">
            <v>44960</v>
          </cell>
          <cell r="G26" t="e">
            <v>#DIV/0!</v>
          </cell>
          <cell r="H26">
            <v>656990</v>
          </cell>
          <cell r="I26">
            <v>500000</v>
          </cell>
          <cell r="J26">
            <v>1.3139799999999999</v>
          </cell>
          <cell r="K26">
            <v>799875</v>
          </cell>
          <cell r="L26">
            <v>1200000</v>
          </cell>
          <cell r="M26">
            <v>0.66656249999999995</v>
          </cell>
          <cell r="N26">
            <v>1221495</v>
          </cell>
          <cell r="O26">
            <v>1200000</v>
          </cell>
          <cell r="P26">
            <v>1.0179125</v>
          </cell>
          <cell r="Q26">
            <v>1668950</v>
          </cell>
          <cell r="R26">
            <v>1200000</v>
          </cell>
          <cell r="S26">
            <v>1.3907916666666666</v>
          </cell>
          <cell r="T26">
            <v>1035705</v>
          </cell>
          <cell r="U26">
            <v>1000000</v>
          </cell>
          <cell r="V26">
            <v>1.0357050000000001</v>
          </cell>
          <cell r="W26">
            <v>772305</v>
          </cell>
          <cell r="X26">
            <v>1000000</v>
          </cell>
          <cell r="Y26">
            <v>0.77230500000000002</v>
          </cell>
          <cell r="Z26">
            <v>1328005</v>
          </cell>
          <cell r="AA26">
            <v>950000</v>
          </cell>
          <cell r="AB26">
            <v>1.3978999999999999</v>
          </cell>
          <cell r="AC26">
            <v>1508580</v>
          </cell>
          <cell r="AD26">
            <v>1100000</v>
          </cell>
          <cell r="AE26">
            <v>1.3714363636363636</v>
          </cell>
          <cell r="AF26">
            <v>2543905</v>
          </cell>
          <cell r="AG26">
            <v>1800000</v>
          </cell>
          <cell r="AH26">
            <v>1.4132805555555557</v>
          </cell>
          <cell r="AI26">
            <v>2674635</v>
          </cell>
          <cell r="AJ26">
            <v>1800000</v>
          </cell>
          <cell r="AK26">
            <v>1.4859083333333334</v>
          </cell>
          <cell r="AL26">
            <v>1891440</v>
          </cell>
          <cell r="AM26">
            <v>1800000</v>
          </cell>
          <cell r="AN26">
            <v>1.0508</v>
          </cell>
          <cell r="AO26">
            <v>16101885</v>
          </cell>
          <cell r="AP26">
            <v>13550000</v>
          </cell>
          <cell r="AQ26">
            <v>1.1883309963099631</v>
          </cell>
        </row>
      </sheetData>
      <sheetData sheetId="2">
        <row r="24">
          <cell r="B24" t="str">
            <v>POWERAIRE ALABANG</v>
          </cell>
        </row>
        <row r="39">
          <cell r="B39" t="str">
            <v>WELCOME HOME BINONDO</v>
          </cell>
          <cell r="C39" t="str">
            <v>ECARMA, KEVIN B.</v>
          </cell>
          <cell r="D39" t="str">
            <v>03/20/2013</v>
          </cell>
          <cell r="E39">
            <v>3458400</v>
          </cell>
          <cell r="F39">
            <v>5500000</v>
          </cell>
          <cell r="G39">
            <v>0.62880000000000003</v>
          </cell>
          <cell r="H39">
            <v>4825580</v>
          </cell>
          <cell r="I39">
            <v>3500000</v>
          </cell>
          <cell r="J39">
            <v>1.3787371428571429</v>
          </cell>
          <cell r="K39">
            <v>3663365</v>
          </cell>
          <cell r="L39">
            <v>6050000</v>
          </cell>
          <cell r="M39">
            <v>0.60551487603305787</v>
          </cell>
          <cell r="N39">
            <v>2758980</v>
          </cell>
          <cell r="O39">
            <v>7500000</v>
          </cell>
          <cell r="P39">
            <v>0.36786400000000002</v>
          </cell>
          <cell r="Q39">
            <v>7906390</v>
          </cell>
          <cell r="R39">
            <v>7500000</v>
          </cell>
          <cell r="S39">
            <v>1.0541853333333333</v>
          </cell>
          <cell r="T39">
            <v>7657035</v>
          </cell>
          <cell r="U39">
            <v>7500000</v>
          </cell>
          <cell r="V39">
            <v>1.0209379999999999</v>
          </cell>
          <cell r="W39">
            <v>15446815</v>
          </cell>
          <cell r="X39">
            <v>7500000</v>
          </cell>
          <cell r="Y39">
            <v>2.0595753333333335</v>
          </cell>
          <cell r="Z39">
            <v>3652185</v>
          </cell>
          <cell r="AA39">
            <v>5500000</v>
          </cell>
          <cell r="AB39">
            <v>0.66403363636363633</v>
          </cell>
          <cell r="AC39">
            <v>8335100</v>
          </cell>
          <cell r="AD39">
            <v>6000000</v>
          </cell>
          <cell r="AE39">
            <v>1.3891833333333334</v>
          </cell>
          <cell r="AF39">
            <v>3745800</v>
          </cell>
          <cell r="AG39">
            <v>6000000</v>
          </cell>
          <cell r="AH39">
            <v>0.62429999999999997</v>
          </cell>
          <cell r="AI39">
            <v>4284810</v>
          </cell>
          <cell r="AJ39">
            <v>5800000</v>
          </cell>
          <cell r="AK39">
            <v>0.73876034482758624</v>
          </cell>
          <cell r="AL39">
            <v>3727510</v>
          </cell>
          <cell r="AM39">
            <v>5500000</v>
          </cell>
          <cell r="AN39">
            <v>0.67772909090909095</v>
          </cell>
          <cell r="AO39">
            <v>69461970</v>
          </cell>
          <cell r="AP39">
            <v>73850000</v>
          </cell>
          <cell r="AQ39">
            <v>0.94058185511171288</v>
          </cell>
          <cell r="AR39">
            <v>5788497.5</v>
          </cell>
        </row>
        <row r="40">
          <cell r="B40" t="str">
            <v>WELCOME HOME GREENHILLS</v>
          </cell>
          <cell r="C40" t="str">
            <v>FLORES, JERRY D.</v>
          </cell>
          <cell r="D40" t="str">
            <v>11/18/2013</v>
          </cell>
          <cell r="E40">
            <v>5301060</v>
          </cell>
          <cell r="F40">
            <v>7500000</v>
          </cell>
          <cell r="G40">
            <v>0.70680799999999999</v>
          </cell>
          <cell r="H40">
            <v>4886410</v>
          </cell>
          <cell r="I40">
            <v>6000000</v>
          </cell>
          <cell r="J40">
            <v>0.81440166666666669</v>
          </cell>
          <cell r="K40">
            <v>10417815</v>
          </cell>
          <cell r="L40">
            <v>7500000</v>
          </cell>
          <cell r="M40">
            <v>1.3890420000000001</v>
          </cell>
          <cell r="N40">
            <v>7631675</v>
          </cell>
          <cell r="O40">
            <v>7550000</v>
          </cell>
          <cell r="P40">
            <v>1.0108178807947019</v>
          </cell>
          <cell r="Q40">
            <v>9982025</v>
          </cell>
          <cell r="R40">
            <v>9200000</v>
          </cell>
          <cell r="S40">
            <v>1.0850027173913044</v>
          </cell>
          <cell r="T40">
            <v>9232410</v>
          </cell>
          <cell r="U40">
            <v>8200000</v>
          </cell>
          <cell r="V40">
            <v>1.1259036585365854</v>
          </cell>
          <cell r="W40">
            <v>9028110</v>
          </cell>
          <cell r="X40">
            <v>8200000</v>
          </cell>
          <cell r="Y40">
            <v>1.1009890243902438</v>
          </cell>
          <cell r="Z40">
            <v>7518210</v>
          </cell>
          <cell r="AA40">
            <v>7500000</v>
          </cell>
          <cell r="AB40">
            <v>1.0024280000000001</v>
          </cell>
          <cell r="AC40">
            <v>7062475</v>
          </cell>
          <cell r="AD40">
            <v>7000000</v>
          </cell>
          <cell r="AE40">
            <v>1.0089250000000001</v>
          </cell>
          <cell r="AF40">
            <v>7523330</v>
          </cell>
          <cell r="AG40">
            <v>7200000</v>
          </cell>
          <cell r="AH40">
            <v>1.0449069444444445</v>
          </cell>
          <cell r="AI40">
            <v>7216320</v>
          </cell>
          <cell r="AJ40">
            <v>7000000</v>
          </cell>
          <cell r="AK40">
            <v>1.0309028571428571</v>
          </cell>
          <cell r="AL40">
            <v>5062615</v>
          </cell>
          <cell r="AM40">
            <v>7000000</v>
          </cell>
          <cell r="AN40">
            <v>0.72323071428571428</v>
          </cell>
          <cell r="AO40">
            <v>90862455</v>
          </cell>
          <cell r="AP40">
            <v>89850000</v>
          </cell>
          <cell r="AQ40">
            <v>1.0112682804674458</v>
          </cell>
          <cell r="AR40">
            <v>7571871.25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OBINSON"/>
      <sheetName val="WESTERN"/>
      <sheetName val="ALLHOME"/>
      <sheetName val="ANSON"/>
      <sheetName val="ABENSON"/>
      <sheetName val="BINONDO"/>
      <sheetName val="BINONDO (2)"/>
      <sheetName val="ALLHOME (2)"/>
    </sheetNames>
    <sheetDataSet>
      <sheetData sheetId="0"/>
      <sheetData sheetId="1">
        <row r="8">
          <cell r="B8" t="str">
            <v>RA ABREEZA</v>
          </cell>
          <cell r="C8" t="str">
            <v>TUBOG, RACHELL ANN</v>
          </cell>
          <cell r="D8">
            <v>44631</v>
          </cell>
          <cell r="E8">
            <v>475840</v>
          </cell>
          <cell r="F8">
            <v>500000</v>
          </cell>
          <cell r="G8">
            <v>0.95167999999999997</v>
          </cell>
          <cell r="H8">
            <v>154175</v>
          </cell>
          <cell r="I8">
            <v>500000</v>
          </cell>
          <cell r="J8">
            <v>0.30835000000000001</v>
          </cell>
          <cell r="K8">
            <v>223495</v>
          </cell>
          <cell r="L8">
            <v>600000</v>
          </cell>
          <cell r="M8">
            <v>0.37249166666666667</v>
          </cell>
          <cell r="N8">
            <v>0</v>
          </cell>
          <cell r="O8">
            <v>0</v>
          </cell>
          <cell r="P8" t="e">
            <v>#DIV/0!</v>
          </cell>
          <cell r="Q8">
            <v>0</v>
          </cell>
          <cell r="R8">
            <v>0</v>
          </cell>
          <cell r="S8" t="e">
            <v>#DIV/0!</v>
          </cell>
          <cell r="T8">
            <v>665895</v>
          </cell>
          <cell r="U8">
            <v>600000</v>
          </cell>
          <cell r="V8">
            <v>1.1098250000000001</v>
          </cell>
          <cell r="W8">
            <v>224940</v>
          </cell>
          <cell r="X8">
            <v>600000</v>
          </cell>
          <cell r="Y8">
            <v>0.37490000000000001</v>
          </cell>
          <cell r="Z8">
            <v>738875</v>
          </cell>
          <cell r="AA8">
            <v>550000</v>
          </cell>
          <cell r="AB8">
            <v>1.343409090909091</v>
          </cell>
          <cell r="AC8">
            <v>453830</v>
          </cell>
          <cell r="AD8">
            <v>550000</v>
          </cell>
          <cell r="AE8">
            <v>0.82514545454545452</v>
          </cell>
          <cell r="AF8">
            <v>382125</v>
          </cell>
          <cell r="AG8">
            <v>550000</v>
          </cell>
          <cell r="AH8">
            <v>0.69477272727272732</v>
          </cell>
          <cell r="AI8">
            <v>430305</v>
          </cell>
          <cell r="AJ8">
            <v>550000</v>
          </cell>
          <cell r="AK8">
            <v>0.78237272727272722</v>
          </cell>
          <cell r="AL8">
            <v>611090</v>
          </cell>
          <cell r="AM8">
            <v>500000</v>
          </cell>
          <cell r="AN8">
            <v>1.22218</v>
          </cell>
          <cell r="AO8">
            <v>4360570</v>
          </cell>
          <cell r="AP8">
            <v>5500000</v>
          </cell>
          <cell r="AQ8">
            <v>0.79283090909090914</v>
          </cell>
          <cell r="AR8">
            <v>1453523.3333333333</v>
          </cell>
        </row>
        <row r="9">
          <cell r="B9" t="str">
            <v>RA ANTIPOLO</v>
          </cell>
          <cell r="C9" t="str">
            <v>BRILLIANT RAMOS</v>
          </cell>
          <cell r="D9">
            <v>42282</v>
          </cell>
          <cell r="E9">
            <v>558830</v>
          </cell>
          <cell r="F9">
            <v>550000</v>
          </cell>
          <cell r="G9">
            <v>1.0160545454545455</v>
          </cell>
          <cell r="H9">
            <v>253055</v>
          </cell>
          <cell r="I9">
            <v>550000</v>
          </cell>
          <cell r="J9">
            <v>0.46010000000000001</v>
          </cell>
          <cell r="K9">
            <v>1000890</v>
          </cell>
          <cell r="L9">
            <v>1250000</v>
          </cell>
          <cell r="M9">
            <v>0.80071199999999998</v>
          </cell>
          <cell r="N9">
            <v>1703375</v>
          </cell>
          <cell r="O9">
            <v>1250000</v>
          </cell>
          <cell r="P9">
            <v>1.3627</v>
          </cell>
          <cell r="Q9">
            <v>2289840</v>
          </cell>
          <cell r="R9">
            <v>1600000</v>
          </cell>
          <cell r="S9">
            <v>1.4311499999999999</v>
          </cell>
          <cell r="T9">
            <v>834155</v>
          </cell>
          <cell r="U9">
            <v>1300000</v>
          </cell>
          <cell r="V9">
            <v>0.64165769230769232</v>
          </cell>
          <cell r="W9">
            <v>774845</v>
          </cell>
          <cell r="X9">
            <v>1200000</v>
          </cell>
          <cell r="Y9">
            <v>0.64570416666666663</v>
          </cell>
          <cell r="Z9">
            <v>709375</v>
          </cell>
          <cell r="AA9">
            <v>1100000</v>
          </cell>
          <cell r="AB9">
            <v>0.64488636363636365</v>
          </cell>
          <cell r="AC9">
            <v>629280</v>
          </cell>
          <cell r="AD9">
            <v>1000000</v>
          </cell>
          <cell r="AE9">
            <v>0.62927999999999995</v>
          </cell>
          <cell r="AF9">
            <v>482310</v>
          </cell>
          <cell r="AG9">
            <v>850000</v>
          </cell>
          <cell r="AH9">
            <v>0.56742352941176466</v>
          </cell>
          <cell r="AI9">
            <v>567215</v>
          </cell>
          <cell r="AJ9">
            <v>850000</v>
          </cell>
          <cell r="AK9">
            <v>0.66731176470588238</v>
          </cell>
          <cell r="AL9">
            <v>459215</v>
          </cell>
          <cell r="AM9">
            <v>700000</v>
          </cell>
          <cell r="AN9">
            <v>0.65602142857142853</v>
          </cell>
          <cell r="AO9">
            <v>10262385</v>
          </cell>
          <cell r="AP9">
            <v>12200000</v>
          </cell>
          <cell r="AQ9">
            <v>0.84117909836065574</v>
          </cell>
          <cell r="AR9">
            <v>3420795</v>
          </cell>
        </row>
        <row r="10">
          <cell r="B10" t="str">
            <v>RA ARVO</v>
          </cell>
          <cell r="C10" t="str">
            <v>JOJO RESURRECION (PROBY)</v>
          </cell>
          <cell r="D10">
            <v>44733</v>
          </cell>
          <cell r="E10">
            <v>250360</v>
          </cell>
          <cell r="F10">
            <v>550000</v>
          </cell>
          <cell r="G10">
            <v>0.45519999999999999</v>
          </cell>
          <cell r="H10">
            <v>280650</v>
          </cell>
          <cell r="I10">
            <v>550000</v>
          </cell>
          <cell r="J10">
            <v>0.51027272727272732</v>
          </cell>
          <cell r="K10">
            <v>867285</v>
          </cell>
          <cell r="L10">
            <v>850000</v>
          </cell>
          <cell r="M10">
            <v>1.0203352941176471</v>
          </cell>
          <cell r="N10">
            <v>0</v>
          </cell>
          <cell r="O10">
            <v>850000</v>
          </cell>
          <cell r="P10">
            <v>0</v>
          </cell>
          <cell r="Q10">
            <v>0</v>
          </cell>
          <cell r="R10">
            <v>0</v>
          </cell>
          <cell r="S10" t="e">
            <v>#DIV/0!</v>
          </cell>
          <cell r="T10">
            <v>0</v>
          </cell>
          <cell r="U10">
            <v>0</v>
          </cell>
          <cell r="V10" t="e">
            <v>#DIV/0!</v>
          </cell>
          <cell r="W10">
            <v>0</v>
          </cell>
          <cell r="X10">
            <v>0</v>
          </cell>
          <cell r="Y10" t="e">
            <v>#DIV/0!</v>
          </cell>
          <cell r="Z10">
            <v>0</v>
          </cell>
          <cell r="AA10">
            <v>0</v>
          </cell>
          <cell r="AB10" t="e">
            <v>#DIV/0!</v>
          </cell>
          <cell r="AC10">
            <v>0</v>
          </cell>
          <cell r="AD10">
            <v>0</v>
          </cell>
          <cell r="AE10" t="e">
            <v>#DIV/0!</v>
          </cell>
          <cell r="AF10">
            <v>0</v>
          </cell>
          <cell r="AG10">
            <v>0</v>
          </cell>
          <cell r="AH10" t="e">
            <v>#DIV/0!</v>
          </cell>
          <cell r="AI10">
            <v>0</v>
          </cell>
          <cell r="AJ10">
            <v>0</v>
          </cell>
          <cell r="AK10" t="e">
            <v>#DIV/0!</v>
          </cell>
          <cell r="AL10">
            <v>0</v>
          </cell>
          <cell r="AM10">
            <v>0</v>
          </cell>
          <cell r="AN10" t="e">
            <v>#DIV/0!</v>
          </cell>
          <cell r="AO10">
            <v>1398295</v>
          </cell>
          <cell r="AP10">
            <v>2800000</v>
          </cell>
          <cell r="AQ10">
            <v>0.49939107142857142</v>
          </cell>
          <cell r="AR10">
            <v>466098.33333333331</v>
          </cell>
        </row>
        <row r="11">
          <cell r="B11">
            <v>0</v>
          </cell>
          <cell r="C11" t="str">
            <v>MABANSAG, ALDRIN S.</v>
          </cell>
          <cell r="D11" t="str">
            <v>JULY16, 2023</v>
          </cell>
          <cell r="E11">
            <v>0</v>
          </cell>
          <cell r="F11">
            <v>0</v>
          </cell>
          <cell r="G11" t="e">
            <v>#DIV/0!</v>
          </cell>
          <cell r="H11">
            <v>0</v>
          </cell>
          <cell r="I11">
            <v>0</v>
          </cell>
          <cell r="J11" t="e">
            <v>#DIV/0!</v>
          </cell>
          <cell r="K11">
            <v>0</v>
          </cell>
          <cell r="L11">
            <v>0</v>
          </cell>
          <cell r="M11" t="e">
            <v>#DIV/0!</v>
          </cell>
          <cell r="N11">
            <v>0</v>
          </cell>
          <cell r="O11">
            <v>0</v>
          </cell>
          <cell r="P11" t="e">
            <v>#DIV/0!</v>
          </cell>
          <cell r="Q11">
            <v>0</v>
          </cell>
          <cell r="R11">
            <v>0</v>
          </cell>
          <cell r="S11" t="e">
            <v>#DIV/0!</v>
          </cell>
          <cell r="T11">
            <v>0</v>
          </cell>
          <cell r="U11">
            <v>0</v>
          </cell>
          <cell r="V11" t="e">
            <v>#DIV/0!</v>
          </cell>
          <cell r="W11">
            <v>162860</v>
          </cell>
          <cell r="X11">
            <v>232000</v>
          </cell>
          <cell r="Y11">
            <v>0.70198275862068971</v>
          </cell>
          <cell r="Z11">
            <v>480260</v>
          </cell>
          <cell r="AA11">
            <v>600000</v>
          </cell>
          <cell r="AB11">
            <v>0.80043333333333333</v>
          </cell>
          <cell r="AC11">
            <v>778705</v>
          </cell>
          <cell r="AD11">
            <v>600000</v>
          </cell>
          <cell r="AE11">
            <v>1.2978416666666666</v>
          </cell>
          <cell r="AF11">
            <v>240160</v>
          </cell>
          <cell r="AG11">
            <v>600000</v>
          </cell>
          <cell r="AH11">
            <v>0.40026666666666666</v>
          </cell>
          <cell r="AI11">
            <v>270965</v>
          </cell>
          <cell r="AJ11">
            <v>600000</v>
          </cell>
          <cell r="AK11">
            <v>0.45160833333333333</v>
          </cell>
          <cell r="AL11">
            <v>565920</v>
          </cell>
          <cell r="AM11">
            <v>550000</v>
          </cell>
          <cell r="AN11">
            <v>1.0289454545454546</v>
          </cell>
          <cell r="AO11">
            <v>2498870</v>
          </cell>
          <cell r="AP11">
            <v>3182000</v>
          </cell>
          <cell r="AQ11">
            <v>0.78531426775612823</v>
          </cell>
          <cell r="AR11">
            <v>832956.66666666663</v>
          </cell>
        </row>
        <row r="12">
          <cell r="B12" t="str">
            <v>RA BACOLOD</v>
          </cell>
          <cell r="C12" t="str">
            <v>YANGYANG, JEVY</v>
          </cell>
          <cell r="D12">
            <v>42606</v>
          </cell>
          <cell r="E12">
            <v>332385</v>
          </cell>
          <cell r="F12">
            <v>550000</v>
          </cell>
          <cell r="G12">
            <v>0.60433636363636367</v>
          </cell>
          <cell r="H12">
            <v>547815</v>
          </cell>
          <cell r="I12">
            <v>550000</v>
          </cell>
          <cell r="J12">
            <v>0.99602727272727276</v>
          </cell>
          <cell r="K12">
            <v>1092230</v>
          </cell>
          <cell r="L12">
            <v>1200000</v>
          </cell>
          <cell r="M12">
            <v>0.91019166666666662</v>
          </cell>
          <cell r="N12">
            <v>1316330</v>
          </cell>
          <cell r="O12">
            <v>1200000</v>
          </cell>
          <cell r="P12">
            <v>1.0969416666666667</v>
          </cell>
          <cell r="Q12">
            <v>2403445</v>
          </cell>
          <cell r="R12">
            <v>1300000</v>
          </cell>
          <cell r="S12">
            <v>1.8488038461538461</v>
          </cell>
          <cell r="T12">
            <v>920750</v>
          </cell>
          <cell r="U12">
            <v>1400000</v>
          </cell>
          <cell r="V12">
            <v>0.65767857142857145</v>
          </cell>
          <cell r="W12">
            <v>1106335</v>
          </cell>
          <cell r="X12">
            <v>1300000</v>
          </cell>
          <cell r="Y12">
            <v>0.85102692307692307</v>
          </cell>
          <cell r="Z12">
            <v>896975</v>
          </cell>
          <cell r="AA12">
            <v>1200000</v>
          </cell>
          <cell r="AB12">
            <v>0.74747916666666669</v>
          </cell>
          <cell r="AC12">
            <v>909465</v>
          </cell>
          <cell r="AD12">
            <v>1100000</v>
          </cell>
          <cell r="AE12">
            <v>0.8267863636363636</v>
          </cell>
          <cell r="AF12">
            <v>1243125</v>
          </cell>
          <cell r="AG12">
            <v>1000000</v>
          </cell>
          <cell r="AH12">
            <v>1.243125</v>
          </cell>
          <cell r="AI12">
            <v>1271320</v>
          </cell>
          <cell r="AJ12">
            <v>1000000</v>
          </cell>
          <cell r="AK12">
            <v>1.27132</v>
          </cell>
          <cell r="AL12">
            <v>1226920</v>
          </cell>
          <cell r="AM12">
            <v>1000000</v>
          </cell>
          <cell r="AN12">
            <v>1.22692</v>
          </cell>
          <cell r="AO12">
            <v>13267095</v>
          </cell>
          <cell r="AP12">
            <v>12800000</v>
          </cell>
          <cell r="AQ12">
            <v>1.036491796875</v>
          </cell>
          <cell r="AR12">
            <v>4422365</v>
          </cell>
        </row>
        <row r="13">
          <cell r="B13" t="str">
            <v>RA BALAGTAS</v>
          </cell>
          <cell r="C13" t="str">
            <v>ANTHONY CALIP</v>
          </cell>
          <cell r="D13">
            <v>43889</v>
          </cell>
          <cell r="E13">
            <v>0</v>
          </cell>
          <cell r="F13">
            <v>0</v>
          </cell>
          <cell r="G13">
            <v>0</v>
          </cell>
          <cell r="H13">
            <v>101880</v>
          </cell>
          <cell r="I13">
            <v>550000</v>
          </cell>
          <cell r="J13">
            <v>0.18523636363636364</v>
          </cell>
          <cell r="K13">
            <v>585275</v>
          </cell>
          <cell r="L13">
            <v>800000</v>
          </cell>
          <cell r="M13">
            <v>0.73159375000000004</v>
          </cell>
          <cell r="N13">
            <v>1178045</v>
          </cell>
          <cell r="O13">
            <v>800000</v>
          </cell>
          <cell r="P13">
            <v>1.47255625</v>
          </cell>
          <cell r="Q13">
            <v>1532880</v>
          </cell>
          <cell r="R13">
            <v>1400000</v>
          </cell>
          <cell r="S13">
            <v>1.0949142857142857</v>
          </cell>
          <cell r="T13">
            <v>570510</v>
          </cell>
          <cell r="U13">
            <v>900000</v>
          </cell>
          <cell r="V13">
            <v>0.63390000000000002</v>
          </cell>
          <cell r="W13">
            <v>559715</v>
          </cell>
          <cell r="X13">
            <v>800000</v>
          </cell>
          <cell r="Y13">
            <v>0.69964375000000001</v>
          </cell>
          <cell r="Z13">
            <v>482525</v>
          </cell>
          <cell r="AA13">
            <v>700000</v>
          </cell>
          <cell r="AB13">
            <v>0.68932142857142853</v>
          </cell>
          <cell r="AC13">
            <v>157665</v>
          </cell>
          <cell r="AD13">
            <v>700000</v>
          </cell>
          <cell r="AE13">
            <v>0.22523571428571429</v>
          </cell>
          <cell r="AF13">
            <v>404360</v>
          </cell>
          <cell r="AG13">
            <v>600000</v>
          </cell>
          <cell r="AH13">
            <v>0.67393333333333338</v>
          </cell>
          <cell r="AI13">
            <v>212260</v>
          </cell>
          <cell r="AJ13">
            <v>600000</v>
          </cell>
          <cell r="AK13">
            <v>0.35376666666666667</v>
          </cell>
          <cell r="AL13">
            <v>313235</v>
          </cell>
          <cell r="AM13">
            <v>550000</v>
          </cell>
          <cell r="AN13">
            <v>0.56951818181818181</v>
          </cell>
          <cell r="AO13">
            <v>6098350</v>
          </cell>
          <cell r="AP13">
            <v>8400000</v>
          </cell>
          <cell r="AQ13">
            <v>0.72599404761904762</v>
          </cell>
          <cell r="AR13">
            <v>2032783.3333333333</v>
          </cell>
        </row>
        <row r="14">
          <cell r="B14" t="str">
            <v>RA BALER</v>
          </cell>
          <cell r="C14" t="str">
            <v>NERO, NORBERT</v>
          </cell>
          <cell r="D14">
            <v>44897</v>
          </cell>
          <cell r="E14">
            <v>68545</v>
          </cell>
          <cell r="F14">
            <v>500000</v>
          </cell>
          <cell r="G14">
            <v>0.13708999999999999</v>
          </cell>
          <cell r="H14">
            <v>142075</v>
          </cell>
          <cell r="I14">
            <v>400000</v>
          </cell>
          <cell r="J14">
            <v>0.35518749999999999</v>
          </cell>
          <cell r="K14">
            <v>240635</v>
          </cell>
          <cell r="L14">
            <v>550000</v>
          </cell>
          <cell r="M14">
            <v>0.43751818181818181</v>
          </cell>
          <cell r="N14">
            <v>437195</v>
          </cell>
          <cell r="O14">
            <v>550000</v>
          </cell>
          <cell r="P14">
            <v>0.79490000000000005</v>
          </cell>
          <cell r="Q14">
            <v>400695</v>
          </cell>
          <cell r="R14">
            <v>700000</v>
          </cell>
          <cell r="S14">
            <v>0.57242142857142853</v>
          </cell>
          <cell r="T14">
            <v>666875</v>
          </cell>
          <cell r="U14">
            <v>550000</v>
          </cell>
          <cell r="V14">
            <v>1.2124999999999999</v>
          </cell>
          <cell r="W14">
            <v>474615</v>
          </cell>
          <cell r="X14">
            <v>550000</v>
          </cell>
          <cell r="Y14">
            <v>0.86293636363636361</v>
          </cell>
          <cell r="Z14">
            <v>694470</v>
          </cell>
          <cell r="AA14">
            <v>550000</v>
          </cell>
          <cell r="AB14">
            <v>1.2626727272727272</v>
          </cell>
          <cell r="AC14">
            <v>459110</v>
          </cell>
          <cell r="AD14">
            <v>550000</v>
          </cell>
          <cell r="AE14">
            <v>0.83474545454545457</v>
          </cell>
          <cell r="AF14">
            <v>168670</v>
          </cell>
          <cell r="AG14">
            <v>550000</v>
          </cell>
          <cell r="AH14">
            <v>0.30667272727272726</v>
          </cell>
          <cell r="AI14">
            <v>183855</v>
          </cell>
          <cell r="AJ14">
            <v>550000</v>
          </cell>
          <cell r="AK14">
            <v>0.33428181818181818</v>
          </cell>
          <cell r="AL14">
            <v>228260</v>
          </cell>
          <cell r="AM14">
            <v>500000</v>
          </cell>
          <cell r="AN14">
            <v>0.45651999999999998</v>
          </cell>
          <cell r="AO14">
            <v>4165000</v>
          </cell>
          <cell r="AP14">
            <v>6500000</v>
          </cell>
          <cell r="AQ14">
            <v>0.64076923076923076</v>
          </cell>
          <cell r="AR14">
            <v>1388333.3333333333</v>
          </cell>
        </row>
        <row r="15">
          <cell r="B15" t="str">
            <v>RA BINANGONAN</v>
          </cell>
          <cell r="C15" t="str">
            <v>JOMARIE SAMAN</v>
          </cell>
          <cell r="D15">
            <v>43725</v>
          </cell>
          <cell r="E15">
            <v>178170</v>
          </cell>
          <cell r="F15">
            <v>550000</v>
          </cell>
          <cell r="G15">
            <v>0.32394545454545454</v>
          </cell>
          <cell r="H15">
            <v>429380</v>
          </cell>
          <cell r="I15">
            <v>550000</v>
          </cell>
          <cell r="J15">
            <v>0.7806909090909091</v>
          </cell>
          <cell r="K15">
            <v>428630</v>
          </cell>
          <cell r="L15">
            <v>1250000</v>
          </cell>
          <cell r="M15">
            <v>0.34290399999999999</v>
          </cell>
          <cell r="N15">
            <v>957780</v>
          </cell>
          <cell r="O15">
            <v>1250000</v>
          </cell>
          <cell r="P15">
            <v>0.76622400000000002</v>
          </cell>
          <cell r="Q15">
            <v>1250115</v>
          </cell>
          <cell r="R15">
            <v>900000</v>
          </cell>
          <cell r="S15">
            <v>1.3890166666666666</v>
          </cell>
          <cell r="T15">
            <v>861255</v>
          </cell>
          <cell r="U15">
            <v>1200000</v>
          </cell>
          <cell r="V15">
            <v>0.71771249999999998</v>
          </cell>
          <cell r="W15">
            <v>1071615</v>
          </cell>
          <cell r="X15">
            <v>1000000</v>
          </cell>
          <cell r="Y15">
            <v>1.071615</v>
          </cell>
          <cell r="Z15">
            <v>624385</v>
          </cell>
          <cell r="AA15">
            <v>800000</v>
          </cell>
          <cell r="AB15">
            <v>0.78048125000000002</v>
          </cell>
          <cell r="AC15">
            <v>725875</v>
          </cell>
          <cell r="AD15">
            <v>800000</v>
          </cell>
          <cell r="AE15">
            <v>0.90734375</v>
          </cell>
          <cell r="AF15">
            <v>688890</v>
          </cell>
          <cell r="AG15">
            <v>800000</v>
          </cell>
          <cell r="AH15">
            <v>0.86111249999999995</v>
          </cell>
          <cell r="AI15">
            <v>542590</v>
          </cell>
          <cell r="AJ15">
            <v>800000</v>
          </cell>
          <cell r="AK15">
            <v>0.67823750000000005</v>
          </cell>
          <cell r="AL15">
            <v>438420</v>
          </cell>
          <cell r="AM15">
            <v>700000</v>
          </cell>
          <cell r="AN15">
            <v>0.62631428571428571</v>
          </cell>
          <cell r="AO15">
            <v>8197105</v>
          </cell>
          <cell r="AP15">
            <v>10600000</v>
          </cell>
          <cell r="AQ15">
            <v>0.77331179245283022</v>
          </cell>
          <cell r="AR15">
            <v>2732368.3333333335</v>
          </cell>
        </row>
        <row r="16">
          <cell r="B16" t="str">
            <v>RA BUTUAN</v>
          </cell>
          <cell r="C16" t="str">
            <v>TIJADA, ANTHONY</v>
          </cell>
          <cell r="D16">
            <v>44915</v>
          </cell>
          <cell r="E16">
            <v>67130</v>
          </cell>
          <cell r="F16">
            <v>500000</v>
          </cell>
          <cell r="G16">
            <v>0.13425999999999999</v>
          </cell>
          <cell r="H16">
            <v>111300</v>
          </cell>
          <cell r="I16">
            <v>500000</v>
          </cell>
          <cell r="J16">
            <v>0.22259999999999999</v>
          </cell>
          <cell r="K16">
            <v>446595</v>
          </cell>
          <cell r="L16">
            <v>550000</v>
          </cell>
          <cell r="M16">
            <v>0.8119909090909091</v>
          </cell>
          <cell r="N16">
            <v>0</v>
          </cell>
          <cell r="O16">
            <v>0</v>
          </cell>
          <cell r="P16" t="e">
            <v>#DIV/0!</v>
          </cell>
          <cell r="Q16">
            <v>0</v>
          </cell>
          <cell r="R16">
            <v>0</v>
          </cell>
          <cell r="S16" t="e">
            <v>#DIV/0!</v>
          </cell>
          <cell r="T16">
            <v>608120</v>
          </cell>
          <cell r="U16">
            <v>550000</v>
          </cell>
          <cell r="V16">
            <v>1.1056727272727274</v>
          </cell>
          <cell r="W16">
            <v>613620</v>
          </cell>
          <cell r="X16">
            <v>550000</v>
          </cell>
          <cell r="Y16">
            <v>1.1156727272727274</v>
          </cell>
          <cell r="Z16">
            <v>495105</v>
          </cell>
          <cell r="AA16">
            <v>550000</v>
          </cell>
          <cell r="AB16">
            <v>0.90019090909090904</v>
          </cell>
          <cell r="AC16">
            <v>484095</v>
          </cell>
          <cell r="AD16">
            <v>550000</v>
          </cell>
          <cell r="AE16">
            <v>0.88017272727272722</v>
          </cell>
          <cell r="AF16">
            <v>393835</v>
          </cell>
          <cell r="AG16">
            <v>550000</v>
          </cell>
          <cell r="AH16">
            <v>0.71606363636363635</v>
          </cell>
          <cell r="AI16">
            <v>287240</v>
          </cell>
          <cell r="AJ16">
            <v>550000</v>
          </cell>
          <cell r="AK16">
            <v>0.52225454545454542</v>
          </cell>
          <cell r="AL16">
            <v>383515</v>
          </cell>
          <cell r="AM16">
            <v>500000</v>
          </cell>
          <cell r="AN16">
            <v>0.76702999999999999</v>
          </cell>
          <cell r="AO16">
            <v>3890555</v>
          </cell>
          <cell r="AP16">
            <v>5350000</v>
          </cell>
          <cell r="AQ16">
            <v>0.72720654205607471</v>
          </cell>
          <cell r="AR16">
            <v>1296851.6666666667</v>
          </cell>
        </row>
        <row r="17">
          <cell r="B17" t="str">
            <v>RA CABANATUAN</v>
          </cell>
          <cell r="C17" t="str">
            <v>VILLANUEVA, ALEJANDRE III</v>
          </cell>
          <cell r="D17" t="str">
            <v>August 05, 2023</v>
          </cell>
          <cell r="E17">
            <v>0</v>
          </cell>
          <cell r="F17">
            <v>0</v>
          </cell>
          <cell r="G17" t="e">
            <v>#DIV/0!</v>
          </cell>
          <cell r="H17">
            <v>0</v>
          </cell>
          <cell r="I17">
            <v>0</v>
          </cell>
          <cell r="J17" t="e">
            <v>#DIV/0!</v>
          </cell>
          <cell r="K17">
            <v>0</v>
          </cell>
          <cell r="L17">
            <v>0</v>
          </cell>
          <cell r="M17" t="e">
            <v>#DIV/0!</v>
          </cell>
          <cell r="N17">
            <v>0</v>
          </cell>
          <cell r="O17">
            <v>0</v>
          </cell>
          <cell r="P17" t="e">
            <v>#DIV/0!</v>
          </cell>
          <cell r="Q17">
            <v>0</v>
          </cell>
          <cell r="R17">
            <v>0</v>
          </cell>
          <cell r="S17" t="e">
            <v>#DIV/0!</v>
          </cell>
          <cell r="T17">
            <v>0</v>
          </cell>
          <cell r="U17">
            <v>0</v>
          </cell>
          <cell r="V17" t="e">
            <v>#DIV/0!</v>
          </cell>
          <cell r="W17">
            <v>0</v>
          </cell>
          <cell r="X17">
            <v>0</v>
          </cell>
          <cell r="Y17" t="e">
            <v>#DIV/0!</v>
          </cell>
          <cell r="Z17">
            <v>223050</v>
          </cell>
          <cell r="AA17">
            <v>392000</v>
          </cell>
          <cell r="AB17">
            <v>0.56900510204081634</v>
          </cell>
          <cell r="AC17">
            <v>372340</v>
          </cell>
          <cell r="AD17">
            <v>500000</v>
          </cell>
          <cell r="AE17">
            <v>0.74468000000000001</v>
          </cell>
          <cell r="AF17">
            <v>308430</v>
          </cell>
          <cell r="AG17">
            <v>500000</v>
          </cell>
          <cell r="AH17">
            <v>0.61685999999999996</v>
          </cell>
          <cell r="AI17">
            <v>206450</v>
          </cell>
          <cell r="AJ17">
            <v>500000</v>
          </cell>
          <cell r="AK17">
            <v>0.41289999999999999</v>
          </cell>
          <cell r="AL17">
            <v>0</v>
          </cell>
          <cell r="AM17">
            <v>322500</v>
          </cell>
          <cell r="AN17">
            <v>0</v>
          </cell>
          <cell r="AO17">
            <v>1110270</v>
          </cell>
          <cell r="AP17">
            <v>2214500</v>
          </cell>
          <cell r="AQ17">
            <v>0.50136373899300068</v>
          </cell>
          <cell r="AR17">
            <v>370090</v>
          </cell>
        </row>
        <row r="18">
          <cell r="B18" t="str">
            <v>RA CAINTA</v>
          </cell>
          <cell r="C18" t="str">
            <v>ORONAN, JOANNE</v>
          </cell>
          <cell r="D18" t="str">
            <v>October 07, 2023</v>
          </cell>
          <cell r="E18">
            <v>0</v>
          </cell>
          <cell r="F18">
            <v>0</v>
          </cell>
          <cell r="G18" t="e">
            <v>#DIV/0!</v>
          </cell>
          <cell r="H18">
            <v>0</v>
          </cell>
          <cell r="I18">
            <v>0</v>
          </cell>
          <cell r="J18" t="e">
            <v>#DIV/0!</v>
          </cell>
          <cell r="K18">
            <v>0</v>
          </cell>
          <cell r="L18">
            <v>0</v>
          </cell>
          <cell r="M18" t="e">
            <v>#DIV/0!</v>
          </cell>
          <cell r="N18">
            <v>0</v>
          </cell>
          <cell r="O18">
            <v>0</v>
          </cell>
          <cell r="P18" t="e">
            <v>#DIV/0!</v>
          </cell>
          <cell r="Q18">
            <v>0</v>
          </cell>
          <cell r="R18">
            <v>0</v>
          </cell>
          <cell r="S18" t="e">
            <v>#DIV/0!</v>
          </cell>
          <cell r="T18">
            <v>0</v>
          </cell>
          <cell r="U18">
            <v>0</v>
          </cell>
          <cell r="V18" t="e">
            <v>#DIV/0!</v>
          </cell>
          <cell r="W18">
            <v>0</v>
          </cell>
          <cell r="X18">
            <v>0</v>
          </cell>
          <cell r="Y18" t="e">
            <v>#DIV/0!</v>
          </cell>
          <cell r="Z18">
            <v>0</v>
          </cell>
          <cell r="AA18">
            <v>0</v>
          </cell>
          <cell r="AB18" t="e">
            <v>#DIV/0!</v>
          </cell>
          <cell r="AC18">
            <v>0</v>
          </cell>
          <cell r="AD18">
            <v>0</v>
          </cell>
          <cell r="AE18">
            <v>0</v>
          </cell>
          <cell r="AF18">
            <v>261349</v>
          </cell>
          <cell r="AG18">
            <v>362900</v>
          </cell>
          <cell r="AH18">
            <v>0.72016809038302565</v>
          </cell>
          <cell r="AI18">
            <v>229560</v>
          </cell>
          <cell r="AJ18">
            <v>550000</v>
          </cell>
          <cell r="AK18">
            <v>0.41738181818181819</v>
          </cell>
          <cell r="AL18">
            <v>416525</v>
          </cell>
          <cell r="AM18">
            <v>500000</v>
          </cell>
          <cell r="AN18">
            <v>0.83304999999999996</v>
          </cell>
          <cell r="AO18">
            <v>907434</v>
          </cell>
          <cell r="AP18">
            <v>1412900</v>
          </cell>
          <cell r="AQ18">
            <v>0.64224927454172265</v>
          </cell>
          <cell r="AR18">
            <v>302478</v>
          </cell>
        </row>
        <row r="19">
          <cell r="B19">
            <v>0</v>
          </cell>
          <cell r="C19" t="str">
            <v>JHON MARK ESPADA</v>
          </cell>
          <cell r="D19">
            <v>44581</v>
          </cell>
          <cell r="E19">
            <v>351850</v>
          </cell>
          <cell r="F19">
            <v>500000</v>
          </cell>
          <cell r="G19">
            <v>0.70369999999999999</v>
          </cell>
          <cell r="H19">
            <v>377545</v>
          </cell>
          <cell r="I19">
            <v>500000</v>
          </cell>
          <cell r="J19">
            <v>0.75509000000000004</v>
          </cell>
          <cell r="K19">
            <v>615600</v>
          </cell>
          <cell r="L19">
            <v>600000</v>
          </cell>
          <cell r="M19">
            <v>1.026</v>
          </cell>
          <cell r="N19">
            <v>1473975</v>
          </cell>
          <cell r="O19">
            <v>600000</v>
          </cell>
          <cell r="P19">
            <v>2.4566249999999998</v>
          </cell>
          <cell r="Q19">
            <v>1309075</v>
          </cell>
          <cell r="R19">
            <v>1150000</v>
          </cell>
          <cell r="S19">
            <v>1.1383260869565217</v>
          </cell>
          <cell r="T19">
            <v>440805</v>
          </cell>
          <cell r="U19">
            <v>850000</v>
          </cell>
          <cell r="V19">
            <v>0.51859411764705887</v>
          </cell>
          <cell r="W19">
            <v>135080</v>
          </cell>
          <cell r="X19">
            <v>800000</v>
          </cell>
          <cell r="Y19">
            <v>0.16885</v>
          </cell>
          <cell r="Z19">
            <v>0</v>
          </cell>
          <cell r="AA19">
            <v>0</v>
          </cell>
          <cell r="AB19" t="e">
            <v>#DIV/0!</v>
          </cell>
          <cell r="AC19">
            <v>0</v>
          </cell>
          <cell r="AD19">
            <v>0</v>
          </cell>
          <cell r="AE19" t="e">
            <v>#DIV/0!</v>
          </cell>
          <cell r="AF19">
            <v>0</v>
          </cell>
          <cell r="AG19">
            <v>0</v>
          </cell>
          <cell r="AH19" t="e">
            <v>#DIV/0!</v>
          </cell>
          <cell r="AI19">
            <v>0</v>
          </cell>
          <cell r="AJ19">
            <v>0</v>
          </cell>
          <cell r="AK19" t="e">
            <v>#DIV/0!</v>
          </cell>
          <cell r="AL19">
            <v>0</v>
          </cell>
          <cell r="AM19">
            <v>0</v>
          </cell>
          <cell r="AN19" t="e">
            <v>#DIV/0!</v>
          </cell>
          <cell r="AO19">
            <v>4703930</v>
          </cell>
          <cell r="AP19">
            <v>5000000</v>
          </cell>
          <cell r="AQ19">
            <v>0.94078600000000001</v>
          </cell>
          <cell r="AR19">
            <v>1567976.6666666667</v>
          </cell>
        </row>
        <row r="20">
          <cell r="B20" t="str">
            <v>RA CALAPAN</v>
          </cell>
          <cell r="C20" t="str">
            <v>ALDABA, JOHN CARLO</v>
          </cell>
          <cell r="D20">
            <v>45140</v>
          </cell>
          <cell r="E20">
            <v>0</v>
          </cell>
          <cell r="F20">
            <v>0</v>
          </cell>
          <cell r="G20" t="e">
            <v>#DIV/0!</v>
          </cell>
          <cell r="H20">
            <v>0</v>
          </cell>
          <cell r="I20">
            <v>0</v>
          </cell>
          <cell r="J20" t="e">
            <v>#DIV/0!</v>
          </cell>
          <cell r="K20">
            <v>0</v>
          </cell>
          <cell r="L20">
            <v>0</v>
          </cell>
          <cell r="M20" t="e">
            <v>#DIV/0!</v>
          </cell>
          <cell r="N20">
            <v>0</v>
          </cell>
          <cell r="O20">
            <v>0</v>
          </cell>
          <cell r="P20" t="e">
            <v>#DIV/0!</v>
          </cell>
          <cell r="Q20">
            <v>0</v>
          </cell>
          <cell r="R20">
            <v>0</v>
          </cell>
          <cell r="S20" t="e">
            <v>#DIV/0!</v>
          </cell>
          <cell r="T20">
            <v>0</v>
          </cell>
          <cell r="U20">
            <v>0</v>
          </cell>
          <cell r="V20" t="e">
            <v>#DIV/0!</v>
          </cell>
          <cell r="W20">
            <v>0</v>
          </cell>
          <cell r="X20">
            <v>0</v>
          </cell>
          <cell r="Y20" t="e">
            <v>#DIV/0!</v>
          </cell>
          <cell r="Z20">
            <v>411085</v>
          </cell>
          <cell r="AA20">
            <v>435000</v>
          </cell>
          <cell r="AB20">
            <v>0.94502298850574717</v>
          </cell>
          <cell r="AC20">
            <v>0</v>
          </cell>
          <cell r="AD20">
            <v>500000</v>
          </cell>
          <cell r="AE20">
            <v>0</v>
          </cell>
          <cell r="AF20">
            <v>0</v>
          </cell>
          <cell r="AG20">
            <v>500000</v>
          </cell>
          <cell r="AH20">
            <v>0</v>
          </cell>
          <cell r="AI20">
            <v>0</v>
          </cell>
          <cell r="AJ20">
            <v>500000</v>
          </cell>
          <cell r="AK20">
            <v>0</v>
          </cell>
          <cell r="AL20">
            <v>0</v>
          </cell>
          <cell r="AM20">
            <v>500000</v>
          </cell>
          <cell r="AN20">
            <v>0</v>
          </cell>
          <cell r="AO20">
            <v>411085</v>
          </cell>
          <cell r="AP20">
            <v>2435000</v>
          </cell>
          <cell r="AQ20">
            <v>0.16882340862422998</v>
          </cell>
          <cell r="AR20">
            <v>137028.33333333334</v>
          </cell>
        </row>
        <row r="21">
          <cell r="B21" t="str">
            <v>RA CALASIAO</v>
          </cell>
          <cell r="C21" t="str">
            <v>CALAGNAS, KEYSARY</v>
          </cell>
          <cell r="D21" t="str">
            <v>December  05, 2023</v>
          </cell>
          <cell r="E21">
            <v>0</v>
          </cell>
          <cell r="F21">
            <v>0</v>
          </cell>
          <cell r="G21" t="e">
            <v>#DIV/0!</v>
          </cell>
          <cell r="H21">
            <v>0</v>
          </cell>
          <cell r="I21">
            <v>0</v>
          </cell>
          <cell r="J21" t="e">
            <v>#DIV/0!</v>
          </cell>
          <cell r="K21">
            <v>0</v>
          </cell>
          <cell r="L21">
            <v>0</v>
          </cell>
          <cell r="M21" t="e">
            <v>#DIV/0!</v>
          </cell>
          <cell r="N21">
            <v>0</v>
          </cell>
          <cell r="O21">
            <v>0</v>
          </cell>
          <cell r="P21" t="e">
            <v>#DIV/0!</v>
          </cell>
          <cell r="Q21">
            <v>0</v>
          </cell>
          <cell r="R21">
            <v>0</v>
          </cell>
          <cell r="S21" t="e">
            <v>#DIV/0!</v>
          </cell>
          <cell r="T21">
            <v>0</v>
          </cell>
          <cell r="U21">
            <v>0</v>
          </cell>
          <cell r="V21" t="e">
            <v>#DIV/0!</v>
          </cell>
          <cell r="W21">
            <v>0</v>
          </cell>
          <cell r="X21">
            <v>0</v>
          </cell>
          <cell r="Y21" t="e">
            <v>#DIV/0!</v>
          </cell>
          <cell r="Z21">
            <v>0</v>
          </cell>
          <cell r="AA21">
            <v>0</v>
          </cell>
          <cell r="AB21" t="e">
            <v>#DIV/0!</v>
          </cell>
          <cell r="AC21">
            <v>0</v>
          </cell>
          <cell r="AD21">
            <v>0</v>
          </cell>
          <cell r="AE21" t="e">
            <v>#DIV/0!</v>
          </cell>
          <cell r="AF21">
            <v>0</v>
          </cell>
          <cell r="AG21">
            <v>0</v>
          </cell>
          <cell r="AH21" t="e">
            <v>#DIV/0!</v>
          </cell>
          <cell r="AI21">
            <v>0</v>
          </cell>
          <cell r="AJ21">
            <v>0</v>
          </cell>
          <cell r="AK21" t="e">
            <v>#DIV/0!</v>
          </cell>
          <cell r="AL21">
            <v>57690</v>
          </cell>
          <cell r="AM21">
            <v>377000</v>
          </cell>
          <cell r="AN21">
            <v>0.1530238726790451</v>
          </cell>
          <cell r="AO21">
            <v>57690</v>
          </cell>
          <cell r="AP21">
            <v>377000</v>
          </cell>
          <cell r="AQ21">
            <v>0.1530238726790451</v>
          </cell>
          <cell r="AR21">
            <v>19230</v>
          </cell>
        </row>
        <row r="22">
          <cell r="B22" t="str">
            <v>RA COTABATO</v>
          </cell>
          <cell r="C22" t="str">
            <v xml:space="preserve">JAN ASTER LARROZA     </v>
          </cell>
          <cell r="D22" t="str">
            <v>November 11,2018</v>
          </cell>
          <cell r="E22">
            <v>92685</v>
          </cell>
          <cell r="F22">
            <v>500000</v>
          </cell>
          <cell r="G22">
            <v>0.18537000000000001</v>
          </cell>
          <cell r="H22">
            <v>246970</v>
          </cell>
          <cell r="I22">
            <v>500000</v>
          </cell>
          <cell r="J22">
            <v>0.49393999999999999</v>
          </cell>
          <cell r="K22">
            <v>390950</v>
          </cell>
          <cell r="L22">
            <v>550000</v>
          </cell>
          <cell r="M22">
            <v>0.71081818181818179</v>
          </cell>
          <cell r="N22">
            <v>0</v>
          </cell>
          <cell r="O22">
            <v>0</v>
          </cell>
          <cell r="P22" t="e">
            <v>#DIV/0!</v>
          </cell>
          <cell r="Q22">
            <v>0</v>
          </cell>
          <cell r="R22">
            <v>0</v>
          </cell>
          <cell r="S22" t="e">
            <v>#DIV/0!</v>
          </cell>
          <cell r="T22">
            <v>843655</v>
          </cell>
          <cell r="U22">
            <v>600000</v>
          </cell>
          <cell r="V22">
            <v>1.4060916666666667</v>
          </cell>
          <cell r="W22">
            <v>669500</v>
          </cell>
          <cell r="X22">
            <v>550000</v>
          </cell>
          <cell r="Y22">
            <v>1.2172727272727273</v>
          </cell>
          <cell r="Z22">
            <v>766980</v>
          </cell>
          <cell r="AA22">
            <v>650000</v>
          </cell>
          <cell r="AB22">
            <v>1.1799692307692307</v>
          </cell>
          <cell r="AC22">
            <v>874395</v>
          </cell>
          <cell r="AD22">
            <v>600000</v>
          </cell>
          <cell r="AE22">
            <v>1.457325</v>
          </cell>
          <cell r="AF22">
            <v>653680</v>
          </cell>
          <cell r="AG22">
            <v>550000</v>
          </cell>
          <cell r="AH22">
            <v>1.188509090909091</v>
          </cell>
          <cell r="AI22">
            <v>704600</v>
          </cell>
          <cell r="AJ22">
            <v>550000</v>
          </cell>
          <cell r="AK22">
            <v>1.2810909090909091</v>
          </cell>
          <cell r="AL22">
            <v>815355</v>
          </cell>
          <cell r="AM22">
            <v>600000</v>
          </cell>
          <cell r="AN22">
            <v>1.3589249999999999</v>
          </cell>
          <cell r="AO22">
            <v>6058770</v>
          </cell>
          <cell r="AP22">
            <v>5650000</v>
          </cell>
          <cell r="AQ22">
            <v>1.0723486725663718</v>
          </cell>
          <cell r="AR22">
            <v>2019590</v>
          </cell>
        </row>
        <row r="23">
          <cell r="B23" t="str">
            <v>RA DASMA</v>
          </cell>
          <cell r="C23" t="str">
            <v>JONIEL OMPOY</v>
          </cell>
          <cell r="D23">
            <v>44827</v>
          </cell>
          <cell r="E23">
            <v>747505</v>
          </cell>
          <cell r="F23">
            <v>600000</v>
          </cell>
          <cell r="G23">
            <v>1.2458416666666667</v>
          </cell>
          <cell r="H23">
            <v>657610</v>
          </cell>
          <cell r="I23">
            <v>600000</v>
          </cell>
          <cell r="J23">
            <v>1.0960166666666666</v>
          </cell>
          <cell r="K23">
            <v>968860</v>
          </cell>
          <cell r="L23">
            <v>900000</v>
          </cell>
          <cell r="M23">
            <v>1.0765111111111112</v>
          </cell>
          <cell r="N23">
            <v>2249335</v>
          </cell>
          <cell r="O23">
            <v>900000</v>
          </cell>
          <cell r="P23">
            <v>2.4992611111111112</v>
          </cell>
          <cell r="Q23">
            <v>1840255</v>
          </cell>
          <cell r="R23">
            <v>2000000</v>
          </cell>
          <cell r="S23">
            <v>0.92012749999999999</v>
          </cell>
          <cell r="T23">
            <v>1747985</v>
          </cell>
          <cell r="U23">
            <v>1500000</v>
          </cell>
          <cell r="V23">
            <v>1.1653233333333333</v>
          </cell>
          <cell r="W23">
            <v>1440020</v>
          </cell>
          <cell r="X23">
            <v>1400000</v>
          </cell>
          <cell r="Y23">
            <v>1.0285857142857142</v>
          </cell>
          <cell r="Z23">
            <v>1565835</v>
          </cell>
          <cell r="AA23">
            <v>1000000</v>
          </cell>
          <cell r="AB23">
            <v>1.5658350000000001</v>
          </cell>
          <cell r="AC23">
            <v>773270</v>
          </cell>
          <cell r="AD23">
            <v>1100000</v>
          </cell>
          <cell r="AE23">
            <v>0.7029727272727273</v>
          </cell>
          <cell r="AF23">
            <v>796095</v>
          </cell>
          <cell r="AG23">
            <v>1000000</v>
          </cell>
          <cell r="AH23">
            <v>0.796095</v>
          </cell>
          <cell r="AI23">
            <v>966290</v>
          </cell>
          <cell r="AJ23">
            <v>900000</v>
          </cell>
          <cell r="AK23">
            <v>1.0736555555555556</v>
          </cell>
          <cell r="AL23">
            <v>795480</v>
          </cell>
          <cell r="AM23">
            <v>1000000</v>
          </cell>
          <cell r="AN23">
            <v>0.79547999999999996</v>
          </cell>
          <cell r="AO23">
            <v>14548540</v>
          </cell>
          <cell r="AP23">
            <v>12900000</v>
          </cell>
          <cell r="AQ23">
            <v>1.1277937984496125</v>
          </cell>
          <cell r="AR23">
            <v>4849513.333333333</v>
          </cell>
        </row>
        <row r="24">
          <cell r="B24" t="str">
            <v>RA DIGOS</v>
          </cell>
          <cell r="C24" t="str">
            <v xml:space="preserve">GLENN SARIOL      </v>
          </cell>
          <cell r="D24" t="str">
            <v>April 11,2016</v>
          </cell>
          <cell r="E24">
            <v>335385</v>
          </cell>
          <cell r="F24">
            <v>500000</v>
          </cell>
          <cell r="G24">
            <v>0.67076999999999998</v>
          </cell>
          <cell r="H24">
            <v>194765</v>
          </cell>
          <cell r="I24">
            <v>500000</v>
          </cell>
          <cell r="J24">
            <v>0.38952999999999999</v>
          </cell>
          <cell r="K24">
            <v>271055</v>
          </cell>
          <cell r="L24">
            <v>650000</v>
          </cell>
          <cell r="M24">
            <v>0.4170076923076923</v>
          </cell>
          <cell r="N24">
            <v>0</v>
          </cell>
          <cell r="O24">
            <v>0</v>
          </cell>
          <cell r="P24" t="e">
            <v>#DIV/0!</v>
          </cell>
          <cell r="Q24">
            <v>0</v>
          </cell>
          <cell r="R24">
            <v>0</v>
          </cell>
          <cell r="S24" t="e">
            <v>#DIV/0!</v>
          </cell>
          <cell r="T24">
            <v>665280</v>
          </cell>
          <cell r="U24">
            <v>550000</v>
          </cell>
          <cell r="V24">
            <v>1.2096</v>
          </cell>
          <cell r="W24">
            <v>644605</v>
          </cell>
          <cell r="X24">
            <v>550000</v>
          </cell>
          <cell r="Y24">
            <v>1.172009090909091</v>
          </cell>
          <cell r="Z24">
            <v>732570</v>
          </cell>
          <cell r="AA24">
            <v>600000</v>
          </cell>
          <cell r="AB24">
            <v>1.22095</v>
          </cell>
          <cell r="AC24">
            <v>472600</v>
          </cell>
          <cell r="AD24">
            <v>600000</v>
          </cell>
          <cell r="AE24">
            <v>0.78766666666666663</v>
          </cell>
          <cell r="AF24">
            <v>735380</v>
          </cell>
          <cell r="AG24">
            <v>600000</v>
          </cell>
          <cell r="AH24">
            <v>1.2256333333333334</v>
          </cell>
          <cell r="AI24">
            <v>698585</v>
          </cell>
          <cell r="AJ24">
            <v>600000</v>
          </cell>
          <cell r="AK24">
            <v>1.1643083333333333</v>
          </cell>
          <cell r="AL24">
            <v>664590</v>
          </cell>
          <cell r="AM24">
            <v>600000</v>
          </cell>
          <cell r="AN24">
            <v>1.10765</v>
          </cell>
          <cell r="AO24">
            <v>5414815</v>
          </cell>
          <cell r="AP24">
            <v>5750000</v>
          </cell>
          <cell r="AQ24">
            <v>0.94170695652173908</v>
          </cell>
          <cell r="AR24">
            <v>1804938.3333333333</v>
          </cell>
        </row>
        <row r="25">
          <cell r="B25" t="str">
            <v>RA DUMAGUETE</v>
          </cell>
          <cell r="C25" t="str">
            <v>FABURADA, ROMEL</v>
          </cell>
          <cell r="D25">
            <v>44811</v>
          </cell>
          <cell r="E25">
            <v>227855</v>
          </cell>
          <cell r="F25">
            <v>500000</v>
          </cell>
          <cell r="G25">
            <v>0.45571</v>
          </cell>
          <cell r="H25">
            <v>331100</v>
          </cell>
          <cell r="I25">
            <v>500000</v>
          </cell>
          <cell r="J25">
            <v>0.66220000000000001</v>
          </cell>
          <cell r="K25">
            <v>904450</v>
          </cell>
          <cell r="L25">
            <v>550000</v>
          </cell>
          <cell r="M25">
            <v>1.6444545454545454</v>
          </cell>
          <cell r="N25">
            <v>1300285</v>
          </cell>
          <cell r="O25">
            <v>850000</v>
          </cell>
          <cell r="P25">
            <v>1.5297470588235293</v>
          </cell>
          <cell r="Q25">
            <v>1323765</v>
          </cell>
          <cell r="R25">
            <v>1150000</v>
          </cell>
          <cell r="S25">
            <v>1.1511</v>
          </cell>
          <cell r="T25">
            <v>1168005</v>
          </cell>
          <cell r="U25">
            <v>850000</v>
          </cell>
          <cell r="V25">
            <v>1.3741235294117646</v>
          </cell>
          <cell r="W25">
            <v>651580</v>
          </cell>
          <cell r="X25">
            <v>850000</v>
          </cell>
          <cell r="Y25">
            <v>0.76656470588235293</v>
          </cell>
          <cell r="Z25">
            <v>764085</v>
          </cell>
          <cell r="AA25">
            <v>800000</v>
          </cell>
          <cell r="AB25">
            <v>0.95510625000000005</v>
          </cell>
          <cell r="AC25">
            <v>477410</v>
          </cell>
          <cell r="AD25">
            <v>800000</v>
          </cell>
          <cell r="AE25">
            <v>0.59676249999999997</v>
          </cell>
          <cell r="AF25">
            <v>534705</v>
          </cell>
          <cell r="AG25">
            <v>800000</v>
          </cell>
          <cell r="AH25">
            <v>0.66838125000000004</v>
          </cell>
          <cell r="AI25">
            <v>908675</v>
          </cell>
          <cell r="AJ25">
            <v>800000</v>
          </cell>
          <cell r="AK25">
            <v>1.13584375</v>
          </cell>
          <cell r="AL25">
            <v>665885</v>
          </cell>
          <cell r="AM25">
            <v>600000</v>
          </cell>
          <cell r="AN25">
            <v>1.1098083333333333</v>
          </cell>
          <cell r="AO25">
            <v>9257800</v>
          </cell>
          <cell r="AP25">
            <v>9050000</v>
          </cell>
          <cell r="AQ25">
            <v>1.0229613259668509</v>
          </cell>
          <cell r="AR25">
            <v>3085933.3333333335</v>
          </cell>
        </row>
        <row r="26">
          <cell r="B26" t="str">
            <v>RA ERMITA</v>
          </cell>
          <cell r="C26" t="str">
            <v>CARLOS ABACA</v>
          </cell>
          <cell r="D26">
            <v>42801</v>
          </cell>
          <cell r="E26">
            <v>878325</v>
          </cell>
          <cell r="F26">
            <v>600000</v>
          </cell>
          <cell r="G26">
            <v>1.463875</v>
          </cell>
          <cell r="H26">
            <v>609770</v>
          </cell>
          <cell r="I26">
            <v>550000</v>
          </cell>
          <cell r="J26">
            <v>1.1086727272727273</v>
          </cell>
          <cell r="K26">
            <v>902125</v>
          </cell>
          <cell r="L26">
            <v>1200000</v>
          </cell>
          <cell r="M26">
            <v>0.75177083333333339</v>
          </cell>
          <cell r="N26">
            <v>1497915</v>
          </cell>
          <cell r="O26">
            <v>1200000</v>
          </cell>
          <cell r="P26">
            <v>1.2482625000000001</v>
          </cell>
          <cell r="Q26">
            <v>2129555</v>
          </cell>
          <cell r="R26">
            <v>1250000</v>
          </cell>
          <cell r="S26">
            <v>1.7036439999999999</v>
          </cell>
          <cell r="T26">
            <v>1351945</v>
          </cell>
          <cell r="U26">
            <v>1350000</v>
          </cell>
          <cell r="V26">
            <v>1.0014407407407406</v>
          </cell>
          <cell r="W26">
            <v>1100905</v>
          </cell>
          <cell r="X26">
            <v>1250000</v>
          </cell>
          <cell r="Y26">
            <v>0.88072399999999995</v>
          </cell>
          <cell r="Z26">
            <v>751075</v>
          </cell>
          <cell r="AA26">
            <v>1200000</v>
          </cell>
          <cell r="AB26">
            <v>0.62589583333333332</v>
          </cell>
          <cell r="AC26">
            <v>1116985</v>
          </cell>
          <cell r="AD26">
            <v>1100000</v>
          </cell>
          <cell r="AE26">
            <v>1.0154409090909091</v>
          </cell>
          <cell r="AF26">
            <v>1120850</v>
          </cell>
          <cell r="AG26">
            <v>1000000</v>
          </cell>
          <cell r="AH26">
            <v>1.1208499999999999</v>
          </cell>
          <cell r="AI26">
            <v>617195</v>
          </cell>
          <cell r="AJ26">
            <v>1000000</v>
          </cell>
          <cell r="AK26">
            <v>0.61719500000000005</v>
          </cell>
          <cell r="AL26">
            <v>680445</v>
          </cell>
          <cell r="AM26">
            <v>1000000</v>
          </cell>
          <cell r="AN26">
            <v>0.68044499999999997</v>
          </cell>
          <cell r="AO26">
            <v>12757090</v>
          </cell>
          <cell r="AP26">
            <v>12700000</v>
          </cell>
          <cell r="AQ26">
            <v>1.0044952755905512</v>
          </cell>
          <cell r="AR26">
            <v>4252363.333333333</v>
          </cell>
        </row>
        <row r="27">
          <cell r="B27" t="str">
            <v>RA FESTIVAL MALL</v>
          </cell>
          <cell r="C27" t="str">
            <v>ZHANDER DEYTA</v>
          </cell>
          <cell r="D27" t="str">
            <v>September 11, 2023</v>
          </cell>
          <cell r="E27">
            <v>0</v>
          </cell>
          <cell r="F27">
            <v>0</v>
          </cell>
          <cell r="G27" t="e">
            <v>#DIV/0!</v>
          </cell>
          <cell r="H27">
            <v>0</v>
          </cell>
          <cell r="I27">
            <v>0</v>
          </cell>
          <cell r="J27" t="e">
            <v>#DIV/0!</v>
          </cell>
          <cell r="K27">
            <v>0</v>
          </cell>
          <cell r="L27">
            <v>0</v>
          </cell>
          <cell r="M27" t="e">
            <v>#DIV/0!</v>
          </cell>
          <cell r="N27">
            <v>0</v>
          </cell>
          <cell r="O27">
            <v>0</v>
          </cell>
          <cell r="P27" t="e">
            <v>#DIV/0!</v>
          </cell>
          <cell r="Q27">
            <v>0</v>
          </cell>
          <cell r="R27">
            <v>0</v>
          </cell>
          <cell r="S27" t="e">
            <v>#DIV/0!</v>
          </cell>
          <cell r="T27">
            <v>0</v>
          </cell>
          <cell r="U27">
            <v>0</v>
          </cell>
          <cell r="V27" t="e">
            <v>#DIV/0!</v>
          </cell>
          <cell r="W27">
            <v>0</v>
          </cell>
          <cell r="X27">
            <v>0</v>
          </cell>
          <cell r="Y27" t="e">
            <v>#DIV/0!</v>
          </cell>
          <cell r="Z27">
            <v>0</v>
          </cell>
          <cell r="AA27">
            <v>0</v>
          </cell>
          <cell r="AB27" t="e">
            <v>#DIV/0!</v>
          </cell>
          <cell r="AC27">
            <v>212065</v>
          </cell>
          <cell r="AD27">
            <v>240000</v>
          </cell>
          <cell r="AE27">
            <v>0.88360416666666663</v>
          </cell>
          <cell r="AF27">
            <v>267230</v>
          </cell>
          <cell r="AG27">
            <v>600000</v>
          </cell>
          <cell r="AH27">
            <v>0.44538333333333335</v>
          </cell>
          <cell r="AI27">
            <v>596300</v>
          </cell>
          <cell r="AJ27">
            <v>600000</v>
          </cell>
          <cell r="AK27">
            <v>0.99383333333333335</v>
          </cell>
          <cell r="AL27">
            <v>446235</v>
          </cell>
          <cell r="AM27">
            <v>600000</v>
          </cell>
          <cell r="AN27">
            <v>0.74372499999999997</v>
          </cell>
          <cell r="AO27">
            <v>1521830</v>
          </cell>
          <cell r="AP27">
            <v>2040000</v>
          </cell>
          <cell r="AQ27">
            <v>0.74599509803921571</v>
          </cell>
          <cell r="AR27">
            <v>507276.66666666669</v>
          </cell>
        </row>
        <row r="28">
          <cell r="B28" t="str">
            <v>RA GALLERIA</v>
          </cell>
          <cell r="C28" t="str">
            <v>JEFFREY ANACTA</v>
          </cell>
          <cell r="D28">
            <v>43621</v>
          </cell>
          <cell r="E28">
            <v>884380</v>
          </cell>
          <cell r="F28">
            <v>750000</v>
          </cell>
          <cell r="G28">
            <v>1.1791733333333334</v>
          </cell>
          <cell r="H28">
            <v>765830</v>
          </cell>
          <cell r="I28">
            <v>550000</v>
          </cell>
          <cell r="J28">
            <v>1.3924181818181818</v>
          </cell>
          <cell r="K28">
            <v>865362</v>
          </cell>
          <cell r="L28">
            <v>1400000</v>
          </cell>
          <cell r="M28">
            <v>0.61811571428571432</v>
          </cell>
          <cell r="N28">
            <v>1885165</v>
          </cell>
          <cell r="O28">
            <v>1400000</v>
          </cell>
          <cell r="P28">
            <v>1.3465464285714286</v>
          </cell>
          <cell r="Q28">
            <v>1384760</v>
          </cell>
          <cell r="R28">
            <v>1150000</v>
          </cell>
          <cell r="S28">
            <v>1.2041391304347826</v>
          </cell>
          <cell r="T28">
            <v>789580</v>
          </cell>
          <cell r="U28">
            <v>1050000</v>
          </cell>
          <cell r="V28">
            <v>0.75198095238095242</v>
          </cell>
          <cell r="W28">
            <v>607590</v>
          </cell>
          <cell r="X28">
            <v>1000000</v>
          </cell>
          <cell r="Y28">
            <v>0.60758999999999996</v>
          </cell>
          <cell r="Z28">
            <v>766270</v>
          </cell>
          <cell r="AA28">
            <v>800000</v>
          </cell>
          <cell r="AB28">
            <v>0.95783750000000001</v>
          </cell>
          <cell r="AC28">
            <v>741075</v>
          </cell>
          <cell r="AD28">
            <v>800000</v>
          </cell>
          <cell r="AE28">
            <v>0.92634375000000002</v>
          </cell>
          <cell r="AF28">
            <v>682110</v>
          </cell>
          <cell r="AG28">
            <v>800000</v>
          </cell>
          <cell r="AH28">
            <v>0.85263750000000005</v>
          </cell>
          <cell r="AI28">
            <v>664200</v>
          </cell>
          <cell r="AJ28">
            <v>750000</v>
          </cell>
          <cell r="AK28">
            <v>0.88560000000000005</v>
          </cell>
          <cell r="AL28">
            <v>899675</v>
          </cell>
          <cell r="AM28">
            <v>750000</v>
          </cell>
          <cell r="AN28">
            <v>1.1995666666666667</v>
          </cell>
          <cell r="AO28">
            <v>10935997</v>
          </cell>
          <cell r="AP28">
            <v>11200000</v>
          </cell>
          <cell r="AQ28">
            <v>0.97642830357142862</v>
          </cell>
          <cell r="AR28">
            <v>3645332.3333333335</v>
          </cell>
        </row>
        <row r="29">
          <cell r="B29" t="str">
            <v>RA GALLERIA CEBU</v>
          </cell>
          <cell r="C29" t="str">
            <v>ARMANDO OLIVEROS, JR.</v>
          </cell>
          <cell r="D29" t="str">
            <v>August 10,2018</v>
          </cell>
          <cell r="E29">
            <v>187765</v>
          </cell>
          <cell r="F29">
            <v>700000</v>
          </cell>
          <cell r="G29">
            <v>0.2682357142857143</v>
          </cell>
          <cell r="H29">
            <v>660390</v>
          </cell>
          <cell r="I29">
            <v>600000</v>
          </cell>
          <cell r="J29">
            <v>1.1006499999999999</v>
          </cell>
          <cell r="K29">
            <v>552895</v>
          </cell>
          <cell r="L29">
            <v>850000</v>
          </cell>
          <cell r="M29">
            <v>0.65046470588235294</v>
          </cell>
          <cell r="N29">
            <v>650915</v>
          </cell>
          <cell r="O29">
            <v>850000</v>
          </cell>
          <cell r="P29">
            <v>0.76578235294117647</v>
          </cell>
          <cell r="Q29">
            <v>903235</v>
          </cell>
          <cell r="R29">
            <v>1400000</v>
          </cell>
          <cell r="S29">
            <v>0.64516785714285718</v>
          </cell>
          <cell r="T29">
            <v>1180410</v>
          </cell>
          <cell r="U29">
            <v>900000</v>
          </cell>
          <cell r="V29">
            <v>1.3115666666666668</v>
          </cell>
          <cell r="W29">
            <v>1108995</v>
          </cell>
          <cell r="X29">
            <v>750000</v>
          </cell>
          <cell r="Y29">
            <v>1.4786600000000001</v>
          </cell>
          <cell r="Z29">
            <v>988590</v>
          </cell>
          <cell r="AA29">
            <v>800000</v>
          </cell>
          <cell r="AB29">
            <v>1.2357374999999999</v>
          </cell>
          <cell r="AC29">
            <v>747275</v>
          </cell>
          <cell r="AD29">
            <v>800000</v>
          </cell>
          <cell r="AE29">
            <v>0.93409374999999994</v>
          </cell>
          <cell r="AF29">
            <v>801160</v>
          </cell>
          <cell r="AG29">
            <v>800000</v>
          </cell>
          <cell r="AH29">
            <v>1.00145</v>
          </cell>
          <cell r="AI29">
            <v>862830</v>
          </cell>
          <cell r="AJ29">
            <v>750000</v>
          </cell>
          <cell r="AK29">
            <v>1.1504399999999999</v>
          </cell>
          <cell r="AL29">
            <v>1028210</v>
          </cell>
          <cell r="AM29">
            <v>850000</v>
          </cell>
          <cell r="AN29">
            <v>1.2096588235294117</v>
          </cell>
          <cell r="AO29">
            <v>9672670</v>
          </cell>
          <cell r="AP29">
            <v>10050000</v>
          </cell>
          <cell r="AQ29">
            <v>0.96245472636815921</v>
          </cell>
          <cell r="AR29">
            <v>3224223.3333333335</v>
          </cell>
        </row>
        <row r="30">
          <cell r="B30" t="str">
            <v>RA GAPAN</v>
          </cell>
          <cell r="C30" t="str">
            <v>DE GUZMAN, JHON LIESTER</v>
          </cell>
          <cell r="D30" t="str">
            <v>December 16, 2023</v>
          </cell>
          <cell r="E30">
            <v>0</v>
          </cell>
          <cell r="F30">
            <v>0</v>
          </cell>
          <cell r="G30" t="e">
            <v>#DIV/0!</v>
          </cell>
          <cell r="H30">
            <v>0</v>
          </cell>
          <cell r="I30">
            <v>0</v>
          </cell>
          <cell r="J30" t="e">
            <v>#DIV/0!</v>
          </cell>
          <cell r="K30">
            <v>0</v>
          </cell>
          <cell r="L30">
            <v>0</v>
          </cell>
          <cell r="M30" t="e">
            <v>#DIV/0!</v>
          </cell>
          <cell r="N30">
            <v>0</v>
          </cell>
          <cell r="O30">
            <v>0</v>
          </cell>
          <cell r="P30" t="e">
            <v>#DIV/0!</v>
          </cell>
          <cell r="Q30">
            <v>0</v>
          </cell>
          <cell r="R30">
            <v>0</v>
          </cell>
          <cell r="S30" t="e">
            <v>#DIV/0!</v>
          </cell>
          <cell r="T30">
            <v>0</v>
          </cell>
          <cell r="U30">
            <v>0</v>
          </cell>
          <cell r="V30" t="e">
            <v>#DIV/0!</v>
          </cell>
          <cell r="W30">
            <v>0</v>
          </cell>
          <cell r="X30">
            <v>0</v>
          </cell>
          <cell r="Y30" t="e">
            <v>#DIV/0!</v>
          </cell>
          <cell r="Z30">
            <v>0</v>
          </cell>
          <cell r="AA30">
            <v>0</v>
          </cell>
          <cell r="AB30" t="e">
            <v>#DIV/0!</v>
          </cell>
          <cell r="AC30">
            <v>0</v>
          </cell>
          <cell r="AD30">
            <v>0</v>
          </cell>
          <cell r="AE30" t="e">
            <v>#DIV/0!</v>
          </cell>
          <cell r="AF30">
            <v>0</v>
          </cell>
          <cell r="AG30">
            <v>0</v>
          </cell>
          <cell r="AH30" t="e">
            <v>#DIV/0!</v>
          </cell>
          <cell r="AI30">
            <v>0</v>
          </cell>
          <cell r="AJ30">
            <v>0</v>
          </cell>
          <cell r="AK30" t="e">
            <v>#DIV/0!</v>
          </cell>
          <cell r="AL30">
            <v>20990</v>
          </cell>
          <cell r="AM30">
            <v>233000</v>
          </cell>
          <cell r="AN30">
            <v>9.008583690987125E-2</v>
          </cell>
          <cell r="AO30">
            <v>20990</v>
          </cell>
          <cell r="AP30">
            <v>233000</v>
          </cell>
          <cell r="AQ30">
            <v>9.008583690987125E-2</v>
          </cell>
          <cell r="AR30">
            <v>6996.666666666667</v>
          </cell>
        </row>
        <row r="31">
          <cell r="B31">
            <v>0</v>
          </cell>
          <cell r="C31" t="str">
            <v>CANLAPAN, JERIC</v>
          </cell>
          <cell r="D31">
            <v>44887</v>
          </cell>
          <cell r="E31">
            <v>275345</v>
          </cell>
          <cell r="F31">
            <v>500000</v>
          </cell>
          <cell r="G31">
            <v>0.55069000000000001</v>
          </cell>
          <cell r="H31">
            <v>54485</v>
          </cell>
          <cell r="I31">
            <v>400000</v>
          </cell>
          <cell r="J31">
            <v>0.13621249999999999</v>
          </cell>
          <cell r="K31">
            <v>0</v>
          </cell>
          <cell r="L31">
            <v>550000</v>
          </cell>
          <cell r="M31">
            <v>0</v>
          </cell>
          <cell r="N31">
            <v>0</v>
          </cell>
          <cell r="O31">
            <v>0</v>
          </cell>
          <cell r="P31" t="e">
            <v>#DIV/0!</v>
          </cell>
          <cell r="Q31">
            <v>0</v>
          </cell>
          <cell r="R31">
            <v>0</v>
          </cell>
          <cell r="S31" t="e">
            <v>#DIV/0!</v>
          </cell>
          <cell r="T31">
            <v>0</v>
          </cell>
          <cell r="U31">
            <v>0</v>
          </cell>
          <cell r="V31" t="e">
            <v>#DIV/0!</v>
          </cell>
          <cell r="W31">
            <v>0</v>
          </cell>
          <cell r="X31">
            <v>0</v>
          </cell>
          <cell r="Y31" t="e">
            <v>#DIV/0!</v>
          </cell>
          <cell r="Z31">
            <v>0</v>
          </cell>
          <cell r="AA31">
            <v>0</v>
          </cell>
          <cell r="AB31" t="e">
            <v>#DIV/0!</v>
          </cell>
          <cell r="AC31">
            <v>0</v>
          </cell>
          <cell r="AD31">
            <v>0</v>
          </cell>
          <cell r="AE31" t="e">
            <v>#DIV/0!</v>
          </cell>
          <cell r="AF31">
            <v>0</v>
          </cell>
          <cell r="AG31">
            <v>0</v>
          </cell>
          <cell r="AH31" t="e">
            <v>#DIV/0!</v>
          </cell>
          <cell r="AI31">
            <v>0</v>
          </cell>
          <cell r="AJ31">
            <v>0</v>
          </cell>
          <cell r="AK31" t="e">
            <v>#DIV/0!</v>
          </cell>
          <cell r="AL31">
            <v>0</v>
          </cell>
          <cell r="AM31">
            <v>0</v>
          </cell>
          <cell r="AN31" t="e">
            <v>#DIV/0!</v>
          </cell>
          <cell r="AO31">
            <v>329830</v>
          </cell>
          <cell r="AP31">
            <v>1450000</v>
          </cell>
          <cell r="AQ31">
            <v>0.22746896551724138</v>
          </cell>
          <cell r="AR31">
            <v>109943.33333333333</v>
          </cell>
        </row>
        <row r="32">
          <cell r="B32">
            <v>0</v>
          </cell>
          <cell r="C32" t="str">
            <v>MARIN, IVAN RENZ</v>
          </cell>
          <cell r="D32">
            <v>45002</v>
          </cell>
          <cell r="E32">
            <v>0</v>
          </cell>
          <cell r="F32">
            <v>0</v>
          </cell>
          <cell r="G32" t="e">
            <v>#DIV/0!</v>
          </cell>
          <cell r="H32">
            <v>0</v>
          </cell>
          <cell r="I32">
            <v>0</v>
          </cell>
          <cell r="J32" t="e">
            <v>#DIV/0!</v>
          </cell>
          <cell r="K32">
            <v>113370</v>
          </cell>
          <cell r="L32">
            <v>193548</v>
          </cell>
          <cell r="M32">
            <v>0.58574617149234298</v>
          </cell>
          <cell r="N32">
            <v>614525</v>
          </cell>
          <cell r="O32">
            <v>550000</v>
          </cell>
          <cell r="P32">
            <v>1.1173181818181819</v>
          </cell>
          <cell r="Q32">
            <v>785490</v>
          </cell>
          <cell r="R32">
            <v>550000</v>
          </cell>
          <cell r="S32">
            <v>1.4281636363636363</v>
          </cell>
          <cell r="T32">
            <v>561530</v>
          </cell>
          <cell r="U32">
            <v>550000</v>
          </cell>
          <cell r="V32">
            <v>1.0209636363636363</v>
          </cell>
          <cell r="W32">
            <v>336650</v>
          </cell>
          <cell r="X32">
            <v>550000</v>
          </cell>
          <cell r="Y32">
            <v>0.61209090909090913</v>
          </cell>
          <cell r="Z32">
            <v>397550</v>
          </cell>
          <cell r="AA32">
            <v>550000</v>
          </cell>
          <cell r="AB32">
            <v>0.7228181818181818</v>
          </cell>
          <cell r="AC32">
            <v>10495</v>
          </cell>
          <cell r="AD32">
            <v>600000</v>
          </cell>
          <cell r="AE32">
            <v>1.7491666666666666E-2</v>
          </cell>
          <cell r="AF32">
            <v>560205</v>
          </cell>
          <cell r="AG32">
            <v>550000</v>
          </cell>
          <cell r="AH32">
            <v>1.0185545454545455</v>
          </cell>
          <cell r="AI32">
            <v>100280</v>
          </cell>
          <cell r="AJ32">
            <v>550000</v>
          </cell>
          <cell r="AK32">
            <v>0.18232727272727273</v>
          </cell>
          <cell r="AL32">
            <v>0</v>
          </cell>
          <cell r="AM32">
            <v>0</v>
          </cell>
          <cell r="AN32" t="e">
            <v>#DIV/0!</v>
          </cell>
          <cell r="AO32">
            <v>3480095</v>
          </cell>
          <cell r="AP32">
            <v>4643548</v>
          </cell>
          <cell r="AQ32">
            <v>0.74944740530301401</v>
          </cell>
          <cell r="AR32">
            <v>1160031.6666666667</v>
          </cell>
        </row>
        <row r="33">
          <cell r="B33" t="str">
            <v>RA GENERAL TRIAS</v>
          </cell>
          <cell r="C33" t="str">
            <v>ARTHUR FLORES</v>
          </cell>
          <cell r="D33">
            <v>43728</v>
          </cell>
          <cell r="E33">
            <v>1017515</v>
          </cell>
          <cell r="F33">
            <v>700000</v>
          </cell>
          <cell r="G33">
            <v>1.4535928571428571</v>
          </cell>
          <cell r="H33">
            <v>877490</v>
          </cell>
          <cell r="I33">
            <v>850000</v>
          </cell>
          <cell r="J33">
            <v>1.0323411764705883</v>
          </cell>
          <cell r="K33">
            <v>1748135</v>
          </cell>
          <cell r="L33">
            <v>1250000</v>
          </cell>
          <cell r="M33">
            <v>1.3985080000000001</v>
          </cell>
          <cell r="N33">
            <v>2708820</v>
          </cell>
          <cell r="O33">
            <v>1700000</v>
          </cell>
          <cell r="P33">
            <v>1.5934235294117647</v>
          </cell>
          <cell r="Q33">
            <v>3952640</v>
          </cell>
          <cell r="R33">
            <v>2600000</v>
          </cell>
          <cell r="S33">
            <v>1.5202461538461538</v>
          </cell>
          <cell r="T33">
            <v>2731635</v>
          </cell>
          <cell r="U33">
            <v>2000000</v>
          </cell>
          <cell r="V33">
            <v>1.3658174999999999</v>
          </cell>
          <cell r="W33">
            <v>2000440</v>
          </cell>
          <cell r="X33">
            <v>1800000</v>
          </cell>
          <cell r="Y33">
            <v>1.1113555555555557</v>
          </cell>
          <cell r="Z33">
            <v>1726800</v>
          </cell>
          <cell r="AA33">
            <v>1200000</v>
          </cell>
          <cell r="AB33">
            <v>1.4390000000000001</v>
          </cell>
          <cell r="AC33">
            <v>2175510</v>
          </cell>
          <cell r="AD33">
            <v>1300000</v>
          </cell>
          <cell r="AE33">
            <v>1.6734692307692307</v>
          </cell>
          <cell r="AF33">
            <v>1756560</v>
          </cell>
          <cell r="AG33">
            <v>1300000</v>
          </cell>
          <cell r="AH33">
            <v>1.3512</v>
          </cell>
          <cell r="AI33">
            <v>1537070</v>
          </cell>
          <cell r="AJ33">
            <v>1500000</v>
          </cell>
          <cell r="AK33">
            <v>1.0247133333333334</v>
          </cell>
          <cell r="AL33">
            <v>1741485</v>
          </cell>
          <cell r="AM33">
            <v>1500000</v>
          </cell>
          <cell r="AN33">
            <v>1.16099</v>
          </cell>
          <cell r="AO33">
            <v>23974100</v>
          </cell>
          <cell r="AP33">
            <v>17700000</v>
          </cell>
          <cell r="AQ33">
            <v>1.3544689265536722</v>
          </cell>
          <cell r="AR33">
            <v>7991366.666666667</v>
          </cell>
        </row>
        <row r="34">
          <cell r="B34" t="str">
            <v>RA GENSAN</v>
          </cell>
          <cell r="C34" t="str">
            <v>GUTIERREZ, JASON</v>
          </cell>
          <cell r="D34">
            <v>44460</v>
          </cell>
          <cell r="E34">
            <v>139205</v>
          </cell>
          <cell r="F34">
            <v>500000</v>
          </cell>
          <cell r="G34">
            <v>0.27840999999999999</v>
          </cell>
          <cell r="H34">
            <v>424545</v>
          </cell>
          <cell r="I34">
            <v>500000</v>
          </cell>
          <cell r="J34">
            <v>0.84909000000000001</v>
          </cell>
          <cell r="K34">
            <v>161580</v>
          </cell>
          <cell r="L34">
            <v>550000</v>
          </cell>
          <cell r="M34">
            <v>0.2937818181818182</v>
          </cell>
          <cell r="N34">
            <v>0</v>
          </cell>
          <cell r="O34">
            <v>0</v>
          </cell>
          <cell r="P34" t="e">
            <v>#DIV/0!</v>
          </cell>
          <cell r="Q34">
            <v>0</v>
          </cell>
          <cell r="R34">
            <v>0</v>
          </cell>
          <cell r="S34" t="e">
            <v>#DIV/0!</v>
          </cell>
          <cell r="T34">
            <v>888090</v>
          </cell>
          <cell r="U34">
            <v>600000</v>
          </cell>
          <cell r="V34">
            <v>1.4801500000000001</v>
          </cell>
          <cell r="W34">
            <v>495830</v>
          </cell>
          <cell r="X34">
            <v>650000</v>
          </cell>
          <cell r="Y34">
            <v>0.76281538461538456</v>
          </cell>
          <cell r="Z34">
            <v>874280</v>
          </cell>
          <cell r="AA34">
            <v>600000</v>
          </cell>
          <cell r="AB34">
            <v>1.4571333333333334</v>
          </cell>
          <cell r="AC34">
            <v>713595</v>
          </cell>
          <cell r="AD34">
            <v>500000</v>
          </cell>
          <cell r="AE34">
            <v>1.42719</v>
          </cell>
          <cell r="AF34">
            <v>417615</v>
          </cell>
          <cell r="AG34">
            <v>550000</v>
          </cell>
          <cell r="AH34">
            <v>0.75929999999999997</v>
          </cell>
          <cell r="AI34">
            <v>421925</v>
          </cell>
          <cell r="AJ34">
            <v>550000</v>
          </cell>
          <cell r="AK34">
            <v>0.76713636363636362</v>
          </cell>
          <cell r="AL34">
            <v>583525</v>
          </cell>
          <cell r="AM34">
            <v>354800</v>
          </cell>
          <cell r="AN34">
            <v>1.6446589627959414</v>
          </cell>
          <cell r="AO34">
            <v>5120190</v>
          </cell>
          <cell r="AP34">
            <v>5354800</v>
          </cell>
          <cell r="AQ34">
            <v>0.9561869724359453</v>
          </cell>
          <cell r="AR34">
            <v>1706730</v>
          </cell>
        </row>
        <row r="35">
          <cell r="B35" t="str">
            <v>RA ILIGAN</v>
          </cell>
          <cell r="C35" t="str">
            <v>CUBAR, MICHAEL EARVIN</v>
          </cell>
          <cell r="D35" t="str">
            <v>August 06, 2023</v>
          </cell>
          <cell r="E35">
            <v>0</v>
          </cell>
          <cell r="F35">
            <v>0</v>
          </cell>
          <cell r="G35" t="e">
            <v>#DIV/0!</v>
          </cell>
          <cell r="H35">
            <v>0</v>
          </cell>
          <cell r="I35">
            <v>0</v>
          </cell>
          <cell r="J35" t="e">
            <v>#DIV/0!</v>
          </cell>
          <cell r="K35">
            <v>0</v>
          </cell>
          <cell r="L35">
            <v>0</v>
          </cell>
          <cell r="M35" t="e">
            <v>#DIV/0!</v>
          </cell>
          <cell r="N35">
            <v>0</v>
          </cell>
          <cell r="O35">
            <v>0</v>
          </cell>
          <cell r="P35" t="e">
            <v>#DIV/0!</v>
          </cell>
          <cell r="Q35">
            <v>0</v>
          </cell>
          <cell r="R35">
            <v>0</v>
          </cell>
          <cell r="S35" t="e">
            <v>#DIV/0!</v>
          </cell>
          <cell r="T35">
            <v>0</v>
          </cell>
          <cell r="U35">
            <v>0</v>
          </cell>
          <cell r="V35" t="e">
            <v>#DIV/0!</v>
          </cell>
          <cell r="W35">
            <v>0</v>
          </cell>
          <cell r="X35">
            <v>0</v>
          </cell>
          <cell r="Y35" t="e">
            <v>#DIV/0!</v>
          </cell>
          <cell r="Z35">
            <v>1087740</v>
          </cell>
          <cell r="AA35">
            <v>377000</v>
          </cell>
          <cell r="AB35">
            <v>2.8852519893899204</v>
          </cell>
          <cell r="AC35">
            <v>436815</v>
          </cell>
          <cell r="AD35">
            <v>500000</v>
          </cell>
          <cell r="AE35">
            <v>0.87363000000000002</v>
          </cell>
          <cell r="AF35">
            <v>537915</v>
          </cell>
          <cell r="AG35">
            <v>500000</v>
          </cell>
          <cell r="AH35">
            <v>1.0758300000000001</v>
          </cell>
          <cell r="AI35">
            <v>611105</v>
          </cell>
          <cell r="AJ35">
            <v>500000</v>
          </cell>
          <cell r="AK35">
            <v>1.22221</v>
          </cell>
          <cell r="AL35">
            <v>571385</v>
          </cell>
          <cell r="AM35">
            <v>500000</v>
          </cell>
          <cell r="AN35">
            <v>1.1427700000000001</v>
          </cell>
          <cell r="AO35">
            <v>3244960</v>
          </cell>
          <cell r="AP35">
            <v>2377000</v>
          </cell>
          <cell r="AQ35">
            <v>1.3651493479175432</v>
          </cell>
          <cell r="AR35">
            <v>1081653.3333333333</v>
          </cell>
        </row>
        <row r="36">
          <cell r="B36" t="str">
            <v>RA ILIGAN</v>
          </cell>
          <cell r="C36" t="str">
            <v>CAMPECIÑO, CENON</v>
          </cell>
          <cell r="D36">
            <v>44629</v>
          </cell>
          <cell r="E36">
            <v>99485</v>
          </cell>
          <cell r="F36">
            <v>500000</v>
          </cell>
          <cell r="G36">
            <v>0.19897000000000001</v>
          </cell>
          <cell r="H36">
            <v>231560</v>
          </cell>
          <cell r="I36">
            <v>500000</v>
          </cell>
          <cell r="J36">
            <v>0.46311999999999998</v>
          </cell>
          <cell r="K36">
            <v>281350</v>
          </cell>
          <cell r="L36">
            <v>550000</v>
          </cell>
          <cell r="M36">
            <v>0.51154545454545453</v>
          </cell>
          <cell r="N36">
            <v>0</v>
          </cell>
          <cell r="O36">
            <v>0</v>
          </cell>
          <cell r="P36" t="e">
            <v>#DIV/0!</v>
          </cell>
          <cell r="Q36">
            <v>0</v>
          </cell>
          <cell r="R36">
            <v>0</v>
          </cell>
          <cell r="S36" t="e">
            <v>#DIV/0!</v>
          </cell>
          <cell r="T36">
            <v>0</v>
          </cell>
          <cell r="U36">
            <v>0</v>
          </cell>
          <cell r="V36" t="e">
            <v>#DIV/0!</v>
          </cell>
          <cell r="W36">
            <v>0</v>
          </cell>
          <cell r="X36">
            <v>0</v>
          </cell>
          <cell r="Y36" t="e">
            <v>#DIV/0!</v>
          </cell>
          <cell r="Z36">
            <v>0</v>
          </cell>
          <cell r="AA36">
            <v>0</v>
          </cell>
          <cell r="AB36" t="e">
            <v>#DIV/0!</v>
          </cell>
          <cell r="AC36">
            <v>0</v>
          </cell>
          <cell r="AD36">
            <v>0</v>
          </cell>
          <cell r="AE36" t="e">
            <v>#DIV/0!</v>
          </cell>
          <cell r="AF36">
            <v>0</v>
          </cell>
          <cell r="AG36">
            <v>0</v>
          </cell>
          <cell r="AH36" t="e">
            <v>#DIV/0!</v>
          </cell>
          <cell r="AI36">
            <v>0</v>
          </cell>
          <cell r="AJ36">
            <v>0</v>
          </cell>
          <cell r="AK36" t="e">
            <v>#DIV/0!</v>
          </cell>
          <cell r="AL36">
            <v>0</v>
          </cell>
          <cell r="AM36">
            <v>0</v>
          </cell>
          <cell r="AN36" t="e">
            <v>#DIV/0!</v>
          </cell>
          <cell r="AO36">
            <v>612395</v>
          </cell>
          <cell r="AP36">
            <v>1550000</v>
          </cell>
          <cell r="AQ36">
            <v>0.39509354838709676</v>
          </cell>
          <cell r="AR36">
            <v>204131.66666666666</v>
          </cell>
        </row>
        <row r="37">
          <cell r="B37" t="str">
            <v>RA LAS PIÑAS</v>
          </cell>
          <cell r="C37" t="str">
            <v>ALLANJO BALDOVIA (PROBY)</v>
          </cell>
          <cell r="D37">
            <v>44789</v>
          </cell>
          <cell r="E37">
            <v>478430</v>
          </cell>
          <cell r="F37">
            <v>500000</v>
          </cell>
          <cell r="G37">
            <v>0.95686000000000004</v>
          </cell>
          <cell r="H37">
            <v>336770</v>
          </cell>
          <cell r="I37">
            <v>500000</v>
          </cell>
          <cell r="J37">
            <v>0.67354000000000003</v>
          </cell>
          <cell r="K37">
            <v>883765</v>
          </cell>
          <cell r="L37">
            <v>850000</v>
          </cell>
          <cell r="M37">
            <v>1.0397235294117646</v>
          </cell>
          <cell r="N37">
            <v>946735</v>
          </cell>
          <cell r="O37">
            <v>900000</v>
          </cell>
          <cell r="P37">
            <v>1.0519277777777778</v>
          </cell>
          <cell r="Q37">
            <v>974630</v>
          </cell>
          <cell r="R37">
            <v>950000</v>
          </cell>
          <cell r="S37">
            <v>1.0259263157894736</v>
          </cell>
          <cell r="T37">
            <v>740685</v>
          </cell>
          <cell r="U37">
            <v>700000</v>
          </cell>
          <cell r="V37">
            <v>1.0581214285714287</v>
          </cell>
          <cell r="W37">
            <v>715080</v>
          </cell>
          <cell r="X37">
            <v>700000</v>
          </cell>
          <cell r="Y37">
            <v>1.0215428571428571</v>
          </cell>
          <cell r="Z37">
            <v>499005</v>
          </cell>
          <cell r="AA37">
            <v>700000</v>
          </cell>
          <cell r="AB37">
            <v>0.71286428571428573</v>
          </cell>
          <cell r="AC37">
            <v>332545</v>
          </cell>
          <cell r="AD37">
            <v>700000</v>
          </cell>
          <cell r="AE37">
            <v>0.47506428571428572</v>
          </cell>
          <cell r="AF37">
            <v>544010</v>
          </cell>
          <cell r="AG37">
            <v>700000</v>
          </cell>
          <cell r="AH37">
            <v>0.77715714285714288</v>
          </cell>
          <cell r="AI37">
            <v>226860</v>
          </cell>
          <cell r="AJ37">
            <v>650000</v>
          </cell>
          <cell r="AK37">
            <v>0.34901538461538462</v>
          </cell>
          <cell r="AL37">
            <v>671080</v>
          </cell>
          <cell r="AM37">
            <v>650000</v>
          </cell>
          <cell r="AN37">
            <v>1.0324307692307693</v>
          </cell>
          <cell r="AO37">
            <v>7349595</v>
          </cell>
          <cell r="AP37">
            <v>8500000</v>
          </cell>
          <cell r="AQ37">
            <v>0.86465823529411767</v>
          </cell>
          <cell r="AR37">
            <v>2449865</v>
          </cell>
        </row>
        <row r="38">
          <cell r="B38" t="str">
            <v>RA LEMERY</v>
          </cell>
          <cell r="C38" t="str">
            <v>JOY ANGELO UMALI</v>
          </cell>
          <cell r="D38">
            <v>44860</v>
          </cell>
          <cell r="E38">
            <v>267965</v>
          </cell>
          <cell r="F38">
            <v>500000</v>
          </cell>
          <cell r="G38">
            <v>0.53593000000000002</v>
          </cell>
          <cell r="H38">
            <v>123580</v>
          </cell>
          <cell r="I38">
            <v>500000</v>
          </cell>
          <cell r="J38">
            <v>0.24715999999999999</v>
          </cell>
          <cell r="K38">
            <v>0</v>
          </cell>
          <cell r="L38">
            <v>600000</v>
          </cell>
          <cell r="M38">
            <v>0</v>
          </cell>
          <cell r="N38">
            <v>0</v>
          </cell>
          <cell r="O38">
            <v>0</v>
          </cell>
          <cell r="P38" t="e">
            <v>#DIV/0!</v>
          </cell>
          <cell r="Q38">
            <v>0</v>
          </cell>
          <cell r="R38">
            <v>0</v>
          </cell>
          <cell r="S38" t="e">
            <v>#DIV/0!</v>
          </cell>
          <cell r="T38">
            <v>0</v>
          </cell>
          <cell r="U38">
            <v>0</v>
          </cell>
          <cell r="V38" t="e">
            <v>#DIV/0!</v>
          </cell>
          <cell r="W38">
            <v>0</v>
          </cell>
          <cell r="X38">
            <v>0</v>
          </cell>
          <cell r="Y38" t="e">
            <v>#DIV/0!</v>
          </cell>
          <cell r="Z38">
            <v>0</v>
          </cell>
          <cell r="AA38">
            <v>0</v>
          </cell>
          <cell r="AB38" t="e">
            <v>#DIV/0!</v>
          </cell>
          <cell r="AC38">
            <v>0</v>
          </cell>
          <cell r="AD38">
            <v>0</v>
          </cell>
          <cell r="AE38" t="e">
            <v>#DIV/0!</v>
          </cell>
          <cell r="AF38">
            <v>0</v>
          </cell>
          <cell r="AG38">
            <v>0</v>
          </cell>
          <cell r="AH38" t="e">
            <v>#DIV/0!</v>
          </cell>
          <cell r="AI38">
            <v>0</v>
          </cell>
          <cell r="AJ38">
            <v>0</v>
          </cell>
          <cell r="AK38" t="e">
            <v>#DIV/0!</v>
          </cell>
          <cell r="AL38">
            <v>0</v>
          </cell>
          <cell r="AM38">
            <v>0</v>
          </cell>
          <cell r="AN38" t="e">
            <v>#DIV/0!</v>
          </cell>
          <cell r="AO38">
            <v>391545</v>
          </cell>
          <cell r="AP38">
            <v>1600000</v>
          </cell>
          <cell r="AQ38">
            <v>0.24471562499999999</v>
          </cell>
          <cell r="AR38">
            <v>195772.5</v>
          </cell>
        </row>
        <row r="39">
          <cell r="B39">
            <v>0</v>
          </cell>
          <cell r="C39" t="str">
            <v>JOHN PAUL CHAVEZ (PROBY)</v>
          </cell>
          <cell r="D39">
            <v>45034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193455</v>
          </cell>
          <cell r="O39">
            <v>195000</v>
          </cell>
          <cell r="P39">
            <v>0.99207692307692308</v>
          </cell>
          <cell r="Q39">
            <v>785095</v>
          </cell>
          <cell r="R39">
            <v>600000</v>
          </cell>
          <cell r="S39">
            <v>1.3084916666666666</v>
          </cell>
          <cell r="T39">
            <v>342893</v>
          </cell>
          <cell r="U39">
            <v>700000</v>
          </cell>
          <cell r="V39">
            <v>0.48984714285714287</v>
          </cell>
          <cell r="W39">
            <v>171380</v>
          </cell>
          <cell r="X39">
            <v>600000</v>
          </cell>
          <cell r="Y39">
            <v>0.28563333333333335</v>
          </cell>
          <cell r="Z39">
            <v>79480</v>
          </cell>
          <cell r="AA39">
            <v>500000</v>
          </cell>
          <cell r="AB39">
            <v>0.15895999999999999</v>
          </cell>
          <cell r="AC39">
            <v>74995</v>
          </cell>
          <cell r="AD39">
            <v>500000</v>
          </cell>
          <cell r="AE39">
            <v>0.14999000000000001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1647298</v>
          </cell>
          <cell r="AP39">
            <v>3095000</v>
          </cell>
          <cell r="AQ39">
            <v>0.53224491114701133</v>
          </cell>
          <cell r="AR39">
            <v>823649</v>
          </cell>
        </row>
        <row r="40">
          <cell r="B40">
            <v>0</v>
          </cell>
          <cell r="C40" t="str">
            <v>EGUIA, MARK</v>
          </cell>
          <cell r="D40" t="str">
            <v>October 27, 2023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 t="e">
            <v>#DIV/0!</v>
          </cell>
          <cell r="Q40">
            <v>0</v>
          </cell>
          <cell r="R40">
            <v>0</v>
          </cell>
          <cell r="S40" t="e">
            <v>#DIV/0!</v>
          </cell>
          <cell r="T40">
            <v>0</v>
          </cell>
          <cell r="U40">
            <v>0</v>
          </cell>
          <cell r="V40" t="e">
            <v>#DIV/0!</v>
          </cell>
          <cell r="W40">
            <v>0</v>
          </cell>
          <cell r="X40">
            <v>0</v>
          </cell>
          <cell r="Y40" t="e">
            <v>#DIV/0!</v>
          </cell>
          <cell r="Z40">
            <v>0</v>
          </cell>
          <cell r="AA40">
            <v>0</v>
          </cell>
          <cell r="AB40" t="e">
            <v>#DIV/0!</v>
          </cell>
          <cell r="AC40">
            <v>0</v>
          </cell>
          <cell r="AD40">
            <v>0</v>
          </cell>
          <cell r="AE40" t="e">
            <v>#DIV/0!</v>
          </cell>
          <cell r="AF40">
            <v>20990</v>
          </cell>
          <cell r="AG40">
            <v>72500</v>
          </cell>
          <cell r="AH40">
            <v>0.28951724137931034</v>
          </cell>
          <cell r="AI40">
            <v>372550</v>
          </cell>
          <cell r="AJ40">
            <v>450000</v>
          </cell>
          <cell r="AK40">
            <v>0.8278888888888889</v>
          </cell>
          <cell r="AL40">
            <v>333265</v>
          </cell>
          <cell r="AM40">
            <v>500000</v>
          </cell>
          <cell r="AN40">
            <v>0.66652999999999996</v>
          </cell>
          <cell r="AO40">
            <v>726805</v>
          </cell>
          <cell r="AP40">
            <v>1022500</v>
          </cell>
          <cell r="AQ40">
            <v>0.7108117359413203</v>
          </cell>
          <cell r="AR40">
            <v>242268.33333333334</v>
          </cell>
        </row>
        <row r="41">
          <cell r="B41" t="str">
            <v>RA LIPA</v>
          </cell>
          <cell r="C41" t="str">
            <v>ERIC CABRERA</v>
          </cell>
          <cell r="D41">
            <v>44593</v>
          </cell>
          <cell r="E41">
            <v>382210</v>
          </cell>
          <cell r="F41">
            <v>550000</v>
          </cell>
          <cell r="G41">
            <v>0.69492727272727273</v>
          </cell>
          <cell r="H41">
            <v>357335</v>
          </cell>
          <cell r="I41">
            <v>500000</v>
          </cell>
          <cell r="J41">
            <v>0.71467000000000003</v>
          </cell>
          <cell r="K41">
            <v>776895</v>
          </cell>
          <cell r="L41">
            <v>900000</v>
          </cell>
          <cell r="M41">
            <v>0.86321666666666663</v>
          </cell>
          <cell r="N41">
            <v>1001775</v>
          </cell>
          <cell r="O41">
            <v>900000</v>
          </cell>
          <cell r="P41">
            <v>1.1130833333333334</v>
          </cell>
          <cell r="Q41">
            <v>1455900</v>
          </cell>
          <cell r="R41">
            <v>1150000</v>
          </cell>
          <cell r="S41">
            <v>1.266</v>
          </cell>
          <cell r="T41">
            <v>1153415</v>
          </cell>
          <cell r="U41">
            <v>1150000</v>
          </cell>
          <cell r="V41">
            <v>1.0029695652173913</v>
          </cell>
          <cell r="W41">
            <v>441705</v>
          </cell>
          <cell r="X41">
            <v>850000</v>
          </cell>
          <cell r="Y41">
            <v>0.51965294117647054</v>
          </cell>
          <cell r="Z41">
            <v>1004940</v>
          </cell>
          <cell r="AA41">
            <v>900000</v>
          </cell>
          <cell r="AB41">
            <v>1.1166</v>
          </cell>
          <cell r="AC41">
            <v>681780</v>
          </cell>
          <cell r="AD41">
            <v>900000</v>
          </cell>
          <cell r="AE41">
            <v>0.75753333333333328</v>
          </cell>
          <cell r="AF41">
            <v>915440</v>
          </cell>
          <cell r="AG41">
            <v>900000</v>
          </cell>
          <cell r="AH41">
            <v>1.0171555555555556</v>
          </cell>
          <cell r="AI41">
            <v>863190</v>
          </cell>
          <cell r="AJ41">
            <v>850000</v>
          </cell>
          <cell r="AK41">
            <v>1.0155176470588236</v>
          </cell>
          <cell r="AL41">
            <v>557190</v>
          </cell>
          <cell r="AM41">
            <v>850000</v>
          </cell>
          <cell r="AN41">
            <v>0.65551764705882354</v>
          </cell>
          <cell r="AO41">
            <v>9591775</v>
          </cell>
          <cell r="AP41">
            <v>10400000</v>
          </cell>
          <cell r="AQ41">
            <v>0.92228605769230765</v>
          </cell>
          <cell r="AR41">
            <v>3197258.3333333335</v>
          </cell>
        </row>
        <row r="42">
          <cell r="B42" t="str">
            <v>RA LA UNION</v>
          </cell>
          <cell r="C42" t="str">
            <v>EUSEBIO, RHYAN JINO</v>
          </cell>
          <cell r="D42">
            <v>44864</v>
          </cell>
          <cell r="E42">
            <v>0</v>
          </cell>
          <cell r="F42">
            <v>0</v>
          </cell>
          <cell r="G42" t="e">
            <v>#DIV/0!</v>
          </cell>
          <cell r="H42">
            <v>0</v>
          </cell>
          <cell r="I42">
            <v>0</v>
          </cell>
          <cell r="J42" t="e">
            <v>#DIV/0!</v>
          </cell>
          <cell r="K42">
            <v>0</v>
          </cell>
          <cell r="L42">
            <v>0</v>
          </cell>
          <cell r="M42" t="e">
            <v>#DIV/0!</v>
          </cell>
          <cell r="N42">
            <v>0</v>
          </cell>
          <cell r="O42">
            <v>0</v>
          </cell>
          <cell r="P42" t="e">
            <v>#DIV/0!</v>
          </cell>
          <cell r="Q42">
            <v>0</v>
          </cell>
          <cell r="R42">
            <v>0</v>
          </cell>
          <cell r="S42" t="e">
            <v>#DIV/0!</v>
          </cell>
          <cell r="T42">
            <v>0</v>
          </cell>
          <cell r="U42">
            <v>0</v>
          </cell>
          <cell r="V42" t="e">
            <v>#DIV/0!</v>
          </cell>
          <cell r="W42">
            <v>0</v>
          </cell>
          <cell r="X42">
            <v>0</v>
          </cell>
          <cell r="Y42" t="e">
            <v>#DIV/0!</v>
          </cell>
          <cell r="Z42">
            <v>0</v>
          </cell>
          <cell r="AA42">
            <v>0</v>
          </cell>
          <cell r="AB42" t="e">
            <v>#DIV/0!</v>
          </cell>
          <cell r="AC42">
            <v>0</v>
          </cell>
          <cell r="AD42">
            <v>0</v>
          </cell>
          <cell r="AE42" t="e">
            <v>#DIV/0!</v>
          </cell>
          <cell r="AF42">
            <v>0</v>
          </cell>
          <cell r="AG42">
            <v>0</v>
          </cell>
          <cell r="AH42" t="e">
            <v>#DIV/0!</v>
          </cell>
          <cell r="AI42">
            <v>0</v>
          </cell>
          <cell r="AJ42">
            <v>0</v>
          </cell>
          <cell r="AK42" t="e">
            <v>#DIV/0!</v>
          </cell>
          <cell r="AL42">
            <v>0</v>
          </cell>
          <cell r="AM42">
            <v>0</v>
          </cell>
          <cell r="AN42" t="e">
            <v>#DIV/0!</v>
          </cell>
          <cell r="AO42">
            <v>0</v>
          </cell>
          <cell r="AP42">
            <v>0</v>
          </cell>
          <cell r="AQ42" t="e">
            <v>#DIV/0!</v>
          </cell>
          <cell r="AR42">
            <v>0</v>
          </cell>
        </row>
        <row r="43">
          <cell r="B43">
            <v>0</v>
          </cell>
          <cell r="C43" t="str">
            <v>RAMAS, JOSHUA</v>
          </cell>
          <cell r="D43" t="str">
            <v>July 01, 2023</v>
          </cell>
          <cell r="E43">
            <v>0</v>
          </cell>
          <cell r="F43">
            <v>0</v>
          </cell>
          <cell r="G43" t="e">
            <v>#DIV/0!</v>
          </cell>
          <cell r="H43">
            <v>0</v>
          </cell>
          <cell r="I43">
            <v>0</v>
          </cell>
          <cell r="J43" t="e">
            <v>#DIV/0!</v>
          </cell>
          <cell r="K43">
            <v>0</v>
          </cell>
          <cell r="L43">
            <v>0</v>
          </cell>
          <cell r="M43" t="e">
            <v>#DIV/0!</v>
          </cell>
          <cell r="N43">
            <v>0</v>
          </cell>
          <cell r="O43">
            <v>0</v>
          </cell>
          <cell r="P43" t="e">
            <v>#DIV/0!</v>
          </cell>
          <cell r="Q43">
            <v>0</v>
          </cell>
          <cell r="R43">
            <v>0</v>
          </cell>
          <cell r="S43" t="e">
            <v>#DIV/0!</v>
          </cell>
          <cell r="T43">
            <v>0</v>
          </cell>
          <cell r="U43">
            <v>0</v>
          </cell>
          <cell r="V43" t="e">
            <v>#DIV/0!</v>
          </cell>
          <cell r="W43">
            <v>484370</v>
          </cell>
          <cell r="X43">
            <v>450000</v>
          </cell>
          <cell r="Y43">
            <v>1.0763777777777779</v>
          </cell>
          <cell r="Z43">
            <v>447600</v>
          </cell>
          <cell r="AA43">
            <v>500000</v>
          </cell>
          <cell r="AB43">
            <v>0.8952</v>
          </cell>
          <cell r="AC43">
            <v>292425</v>
          </cell>
          <cell r="AD43">
            <v>500000</v>
          </cell>
          <cell r="AE43">
            <v>0.58484999999999998</v>
          </cell>
          <cell r="AF43">
            <v>620595</v>
          </cell>
          <cell r="AG43">
            <v>500000</v>
          </cell>
          <cell r="AH43">
            <v>1.24119</v>
          </cell>
          <cell r="AI43">
            <v>0</v>
          </cell>
          <cell r="AJ43">
            <v>500000</v>
          </cell>
          <cell r="AK43">
            <v>0</v>
          </cell>
          <cell r="AL43">
            <v>0</v>
          </cell>
          <cell r="AM43">
            <v>322500</v>
          </cell>
          <cell r="AN43">
            <v>0</v>
          </cell>
          <cell r="AO43">
            <v>1844990</v>
          </cell>
          <cell r="AP43">
            <v>2772500</v>
          </cell>
          <cell r="AQ43">
            <v>0.66546077547339944</v>
          </cell>
          <cell r="AR43">
            <v>614996.66666666663</v>
          </cell>
        </row>
        <row r="44">
          <cell r="B44" t="str">
            <v>RA MAGNOLIA</v>
          </cell>
          <cell r="C44" t="str">
            <v>ALBERT PIMENTEL</v>
          </cell>
          <cell r="D44">
            <v>44620</v>
          </cell>
          <cell r="E44">
            <v>319945</v>
          </cell>
          <cell r="F44">
            <v>600000</v>
          </cell>
          <cell r="G44">
            <v>0.53324166666666661</v>
          </cell>
          <cell r="H44">
            <v>566815</v>
          </cell>
          <cell r="I44">
            <v>550000</v>
          </cell>
          <cell r="J44">
            <v>1.0305727272727272</v>
          </cell>
          <cell r="K44">
            <v>516215</v>
          </cell>
          <cell r="L44">
            <v>700000</v>
          </cell>
          <cell r="M44">
            <v>0.73745000000000005</v>
          </cell>
          <cell r="N44">
            <v>752465</v>
          </cell>
          <cell r="O44">
            <v>700000</v>
          </cell>
          <cell r="P44">
            <v>1.0749500000000001</v>
          </cell>
          <cell r="Q44">
            <v>860755</v>
          </cell>
          <cell r="R44">
            <v>700000</v>
          </cell>
          <cell r="S44">
            <v>1.2296499999999999</v>
          </cell>
          <cell r="T44">
            <v>496010</v>
          </cell>
          <cell r="U44">
            <v>700000</v>
          </cell>
          <cell r="V44">
            <v>0.70858571428571426</v>
          </cell>
          <cell r="W44">
            <v>231155</v>
          </cell>
          <cell r="X44">
            <v>650000</v>
          </cell>
          <cell r="Y44">
            <v>0.35562307692307693</v>
          </cell>
          <cell r="Z44">
            <v>237865</v>
          </cell>
          <cell r="AA44">
            <v>550000</v>
          </cell>
          <cell r="AB44">
            <v>0.43248181818181819</v>
          </cell>
          <cell r="AC44">
            <v>117980</v>
          </cell>
          <cell r="AD44">
            <v>600000</v>
          </cell>
          <cell r="AE44">
            <v>0.19663333333333333</v>
          </cell>
          <cell r="AF44">
            <v>615595</v>
          </cell>
          <cell r="AG44">
            <v>600000</v>
          </cell>
          <cell r="AH44">
            <v>1.0259916666666666</v>
          </cell>
          <cell r="AI44">
            <v>381120</v>
          </cell>
          <cell r="AJ44">
            <v>600000</v>
          </cell>
          <cell r="AK44">
            <v>0.63519999999999999</v>
          </cell>
          <cell r="AL44">
            <v>621105</v>
          </cell>
          <cell r="AM44">
            <v>600000</v>
          </cell>
          <cell r="AN44">
            <v>1.035175</v>
          </cell>
          <cell r="AO44">
            <v>5717025</v>
          </cell>
          <cell r="AP44">
            <v>7550000</v>
          </cell>
          <cell r="AQ44">
            <v>0.75722185430463573</v>
          </cell>
          <cell r="AR44">
            <v>1905675</v>
          </cell>
        </row>
        <row r="45">
          <cell r="B45" t="str">
            <v>RA MALABON</v>
          </cell>
          <cell r="C45" t="str">
            <v xml:space="preserve">ALEJANDRO SUMAYO JR </v>
          </cell>
          <cell r="D45">
            <v>44678</v>
          </cell>
          <cell r="E45">
            <v>163850</v>
          </cell>
          <cell r="F45">
            <v>550000</v>
          </cell>
          <cell r="G45">
            <v>0.2979090909090909</v>
          </cell>
          <cell r="H45">
            <v>342540</v>
          </cell>
          <cell r="I45">
            <v>550000</v>
          </cell>
          <cell r="J45">
            <v>0.62280000000000002</v>
          </cell>
          <cell r="K45">
            <v>451815</v>
          </cell>
          <cell r="L45">
            <v>700000</v>
          </cell>
          <cell r="M45">
            <v>0.64544999999999997</v>
          </cell>
          <cell r="N45">
            <v>0</v>
          </cell>
          <cell r="O45">
            <v>0</v>
          </cell>
          <cell r="P45" t="e">
            <v>#DIV/0!</v>
          </cell>
          <cell r="Q45">
            <v>0</v>
          </cell>
          <cell r="R45">
            <v>0</v>
          </cell>
          <cell r="S45" t="e">
            <v>#DIV/0!</v>
          </cell>
          <cell r="T45">
            <v>0</v>
          </cell>
          <cell r="U45">
            <v>0</v>
          </cell>
          <cell r="V45" t="e">
            <v>#DIV/0!</v>
          </cell>
          <cell r="W45">
            <v>0</v>
          </cell>
          <cell r="X45">
            <v>0</v>
          </cell>
          <cell r="Y45" t="e">
            <v>#DIV/0!</v>
          </cell>
          <cell r="Z45">
            <v>0</v>
          </cell>
          <cell r="AA45">
            <v>0</v>
          </cell>
          <cell r="AB45" t="e">
            <v>#DIV/0!</v>
          </cell>
          <cell r="AC45">
            <v>0</v>
          </cell>
          <cell r="AD45">
            <v>0</v>
          </cell>
          <cell r="AE45" t="e">
            <v>#DIV/0!</v>
          </cell>
          <cell r="AF45">
            <v>0</v>
          </cell>
          <cell r="AG45">
            <v>0</v>
          </cell>
          <cell r="AH45" t="e">
            <v>#DIV/0!</v>
          </cell>
          <cell r="AI45">
            <v>0</v>
          </cell>
          <cell r="AJ45">
            <v>0</v>
          </cell>
          <cell r="AK45" t="e">
            <v>#DIV/0!</v>
          </cell>
          <cell r="AL45">
            <v>0</v>
          </cell>
          <cell r="AM45">
            <v>0</v>
          </cell>
          <cell r="AN45" t="e">
            <v>#DIV/0!</v>
          </cell>
          <cell r="AO45">
            <v>958205</v>
          </cell>
          <cell r="AP45">
            <v>1800000</v>
          </cell>
          <cell r="AQ45">
            <v>0.53233611111111112</v>
          </cell>
          <cell r="AR45">
            <v>319401.66666666669</v>
          </cell>
        </row>
        <row r="46">
          <cell r="B46">
            <v>0</v>
          </cell>
          <cell r="C46" t="str">
            <v>MISA, JESSIE (PROBY)</v>
          </cell>
          <cell r="D46">
            <v>45078</v>
          </cell>
          <cell r="E46">
            <v>0</v>
          </cell>
          <cell r="F46">
            <v>0</v>
          </cell>
          <cell r="G46" t="e">
            <v>#DIV/0!</v>
          </cell>
          <cell r="H46">
            <v>0</v>
          </cell>
          <cell r="I46">
            <v>0</v>
          </cell>
          <cell r="J46" t="e">
            <v>#DIV/0!</v>
          </cell>
          <cell r="K46">
            <v>0</v>
          </cell>
          <cell r="L46">
            <v>0</v>
          </cell>
          <cell r="M46" t="e">
            <v>#DIV/0!</v>
          </cell>
          <cell r="N46">
            <v>0</v>
          </cell>
          <cell r="O46">
            <v>0</v>
          </cell>
          <cell r="P46" t="e">
            <v>#DIV/0!</v>
          </cell>
          <cell r="Q46">
            <v>0</v>
          </cell>
          <cell r="R46">
            <v>0</v>
          </cell>
          <cell r="S46" t="e">
            <v>#DIV/0!</v>
          </cell>
          <cell r="T46">
            <v>401700</v>
          </cell>
          <cell r="U46">
            <v>450000</v>
          </cell>
          <cell r="V46">
            <v>0.89266666666666672</v>
          </cell>
          <cell r="W46">
            <v>623285</v>
          </cell>
          <cell r="X46">
            <v>600000</v>
          </cell>
          <cell r="Y46">
            <v>1.0388083333333333</v>
          </cell>
          <cell r="Z46">
            <v>328530</v>
          </cell>
          <cell r="AA46">
            <v>600000</v>
          </cell>
          <cell r="AB46">
            <v>0.54754999999999998</v>
          </cell>
          <cell r="AC46">
            <v>617595</v>
          </cell>
          <cell r="AD46">
            <v>600000</v>
          </cell>
          <cell r="AE46">
            <v>1.029325</v>
          </cell>
          <cell r="AF46">
            <v>263950</v>
          </cell>
          <cell r="AG46">
            <v>600000</v>
          </cell>
          <cell r="AH46">
            <v>0.43991666666666668</v>
          </cell>
          <cell r="AI46">
            <v>488310</v>
          </cell>
          <cell r="AJ46">
            <v>600000</v>
          </cell>
          <cell r="AK46">
            <v>0.81384999999999996</v>
          </cell>
          <cell r="AL46">
            <v>527495</v>
          </cell>
          <cell r="AM46">
            <v>500000</v>
          </cell>
          <cell r="AN46">
            <v>1.0549900000000001</v>
          </cell>
          <cell r="AO46">
            <v>3250865</v>
          </cell>
          <cell r="AP46">
            <v>3950000</v>
          </cell>
          <cell r="AQ46">
            <v>0.82300379746835439</v>
          </cell>
          <cell r="AR46">
            <v>1083621.6666666667</v>
          </cell>
        </row>
        <row r="47">
          <cell r="B47" t="str">
            <v>RA MALOLOS</v>
          </cell>
          <cell r="C47" t="str">
            <v>NELSON SALIVIA</v>
          </cell>
          <cell r="D47">
            <v>42425</v>
          </cell>
          <cell r="E47">
            <v>344975</v>
          </cell>
          <cell r="F47">
            <v>600000</v>
          </cell>
          <cell r="G47">
            <v>0.57495833333333335</v>
          </cell>
          <cell r="H47">
            <v>667335</v>
          </cell>
          <cell r="I47">
            <v>550000</v>
          </cell>
          <cell r="J47">
            <v>1.2133363636363637</v>
          </cell>
          <cell r="K47">
            <v>903650</v>
          </cell>
          <cell r="L47">
            <v>600000</v>
          </cell>
          <cell r="M47">
            <v>1.5060833333333334</v>
          </cell>
          <cell r="N47">
            <v>2060190</v>
          </cell>
          <cell r="O47">
            <v>600000</v>
          </cell>
          <cell r="P47">
            <v>3.4336500000000001</v>
          </cell>
          <cell r="Q47">
            <v>2799600</v>
          </cell>
          <cell r="R47">
            <v>1650000</v>
          </cell>
          <cell r="S47">
            <v>1.6967272727272726</v>
          </cell>
          <cell r="T47">
            <v>0</v>
          </cell>
          <cell r="U47">
            <v>0</v>
          </cell>
          <cell r="V47" t="e">
            <v>#DIV/0!</v>
          </cell>
          <cell r="W47">
            <v>0</v>
          </cell>
          <cell r="X47">
            <v>0</v>
          </cell>
          <cell r="Y47" t="e">
            <v>#DIV/0!</v>
          </cell>
          <cell r="Z47">
            <v>0</v>
          </cell>
          <cell r="AA47">
            <v>0</v>
          </cell>
          <cell r="AB47" t="e">
            <v>#DIV/0!</v>
          </cell>
          <cell r="AC47">
            <v>0</v>
          </cell>
          <cell r="AD47">
            <v>0</v>
          </cell>
          <cell r="AE47" t="e">
            <v>#DIV/0!</v>
          </cell>
          <cell r="AF47">
            <v>0</v>
          </cell>
          <cell r="AG47">
            <v>0</v>
          </cell>
          <cell r="AH47" t="e">
            <v>#DIV/0!</v>
          </cell>
          <cell r="AI47">
            <v>0</v>
          </cell>
          <cell r="AJ47">
            <v>0</v>
          </cell>
          <cell r="AK47" t="e">
            <v>#DIV/0!</v>
          </cell>
          <cell r="AL47">
            <v>0</v>
          </cell>
          <cell r="AM47">
            <v>0</v>
          </cell>
          <cell r="AN47" t="e">
            <v>#DIV/0!</v>
          </cell>
          <cell r="AO47">
            <v>6775750</v>
          </cell>
          <cell r="AP47">
            <v>4000000</v>
          </cell>
          <cell r="AQ47">
            <v>1.6939375000000001</v>
          </cell>
          <cell r="AR47">
            <v>2258583.3333333335</v>
          </cell>
        </row>
        <row r="48">
          <cell r="B48">
            <v>0</v>
          </cell>
          <cell r="C48" t="str">
            <v>SAMPANA, JOHN MARVIN (PROBY)</v>
          </cell>
          <cell r="D48" t="str">
            <v>June 28, 2023</v>
          </cell>
          <cell r="E48">
            <v>0</v>
          </cell>
          <cell r="F48">
            <v>0</v>
          </cell>
          <cell r="G48" t="e">
            <v>#DIV/0!</v>
          </cell>
          <cell r="H48">
            <v>0</v>
          </cell>
          <cell r="I48">
            <v>0</v>
          </cell>
          <cell r="J48" t="e">
            <v>#DIV/0!</v>
          </cell>
          <cell r="K48">
            <v>0</v>
          </cell>
          <cell r="L48">
            <v>0</v>
          </cell>
          <cell r="M48" t="e">
            <v>#DIV/0!</v>
          </cell>
          <cell r="N48">
            <v>0</v>
          </cell>
          <cell r="O48">
            <v>0</v>
          </cell>
          <cell r="P48" t="e">
            <v>#DIV/0!</v>
          </cell>
          <cell r="Q48">
            <v>0</v>
          </cell>
          <cell r="R48">
            <v>0</v>
          </cell>
          <cell r="S48" t="e">
            <v>#DIV/0!</v>
          </cell>
          <cell r="T48">
            <v>172075</v>
          </cell>
          <cell r="U48">
            <v>45000</v>
          </cell>
          <cell r="V48">
            <v>3.8238888888888889</v>
          </cell>
          <cell r="W48">
            <v>790850</v>
          </cell>
          <cell r="X48">
            <v>450000</v>
          </cell>
          <cell r="Y48">
            <v>1.7574444444444444</v>
          </cell>
          <cell r="Z48">
            <v>861685</v>
          </cell>
          <cell r="AA48">
            <v>800000</v>
          </cell>
          <cell r="AB48">
            <v>1.0771062499999999</v>
          </cell>
          <cell r="AC48">
            <v>800275</v>
          </cell>
          <cell r="AD48">
            <v>800000</v>
          </cell>
          <cell r="AE48">
            <v>1.0003437500000001</v>
          </cell>
          <cell r="AF48">
            <v>604805</v>
          </cell>
          <cell r="AG48">
            <v>900000</v>
          </cell>
          <cell r="AH48">
            <v>0.67200555555555552</v>
          </cell>
          <cell r="AI48">
            <v>647000</v>
          </cell>
          <cell r="AJ48">
            <v>800000</v>
          </cell>
          <cell r="AK48">
            <v>0.80874999999999997</v>
          </cell>
          <cell r="AL48">
            <v>648495</v>
          </cell>
          <cell r="AM48">
            <v>900000</v>
          </cell>
          <cell r="AN48">
            <v>0.72055000000000002</v>
          </cell>
          <cell r="AO48">
            <v>4525185</v>
          </cell>
          <cell r="AP48">
            <v>4695000</v>
          </cell>
          <cell r="AQ48">
            <v>0.96383067092651753</v>
          </cell>
          <cell r="AR48">
            <v>1508395</v>
          </cell>
        </row>
        <row r="49">
          <cell r="B49" t="str">
            <v>RA MARQUEE</v>
          </cell>
          <cell r="C49" t="str">
            <v>FAJUTAGANA, RONALD</v>
          </cell>
          <cell r="D49" t="str">
            <v>December  04, 2023</v>
          </cell>
          <cell r="E49">
            <v>0</v>
          </cell>
          <cell r="F49">
            <v>0</v>
          </cell>
          <cell r="G49" t="e">
            <v>#DIV/0!</v>
          </cell>
          <cell r="H49">
            <v>0</v>
          </cell>
          <cell r="I49">
            <v>0</v>
          </cell>
          <cell r="J49" t="e">
            <v>#DIV/0!</v>
          </cell>
          <cell r="K49">
            <v>0</v>
          </cell>
          <cell r="L49">
            <v>0</v>
          </cell>
          <cell r="M49" t="e">
            <v>#DIV/0!</v>
          </cell>
          <cell r="N49">
            <v>0</v>
          </cell>
          <cell r="O49">
            <v>0</v>
          </cell>
          <cell r="P49" t="e">
            <v>#DIV/0!</v>
          </cell>
          <cell r="Q49">
            <v>0</v>
          </cell>
          <cell r="R49">
            <v>0</v>
          </cell>
          <cell r="S49" t="e">
            <v>#DIV/0!</v>
          </cell>
          <cell r="T49">
            <v>0</v>
          </cell>
          <cell r="U49">
            <v>0</v>
          </cell>
          <cell r="V49" t="e">
            <v>#DIV/0!</v>
          </cell>
          <cell r="W49">
            <v>0</v>
          </cell>
          <cell r="X49">
            <v>0</v>
          </cell>
          <cell r="Y49" t="e">
            <v>#DIV/0!</v>
          </cell>
          <cell r="Z49">
            <v>0</v>
          </cell>
          <cell r="AA49">
            <v>0</v>
          </cell>
          <cell r="AB49" t="e">
            <v>#DIV/0!</v>
          </cell>
          <cell r="AC49">
            <v>0</v>
          </cell>
          <cell r="AD49">
            <v>0</v>
          </cell>
          <cell r="AE49" t="e">
            <v>#DIV/0!</v>
          </cell>
          <cell r="AF49">
            <v>0</v>
          </cell>
          <cell r="AG49">
            <v>0</v>
          </cell>
          <cell r="AH49" t="e">
            <v>#DIV/0!</v>
          </cell>
          <cell r="AI49">
            <v>0</v>
          </cell>
          <cell r="AJ49">
            <v>0</v>
          </cell>
          <cell r="AK49" t="e">
            <v>#DIV/0!</v>
          </cell>
          <cell r="AL49">
            <v>212160</v>
          </cell>
          <cell r="AM49">
            <v>406000</v>
          </cell>
          <cell r="AN49">
            <v>0.52256157635467981</v>
          </cell>
          <cell r="AO49">
            <v>212160</v>
          </cell>
          <cell r="AP49">
            <v>406000</v>
          </cell>
          <cell r="AQ49">
            <v>0.52256157635467981</v>
          </cell>
          <cell r="AR49">
            <v>70720</v>
          </cell>
        </row>
        <row r="50">
          <cell r="B50">
            <v>0</v>
          </cell>
          <cell r="C50" t="str">
            <v>DELA CRUZ, CARLO (PROBY)</v>
          </cell>
          <cell r="D50" t="str">
            <v>June 16, 2023</v>
          </cell>
          <cell r="E50">
            <v>0</v>
          </cell>
          <cell r="F50">
            <v>0</v>
          </cell>
          <cell r="G50" t="e">
            <v>#DIV/0!</v>
          </cell>
          <cell r="H50">
            <v>0</v>
          </cell>
          <cell r="I50">
            <v>0</v>
          </cell>
          <cell r="J50" t="e">
            <v>#DIV/0!</v>
          </cell>
          <cell r="K50">
            <v>0</v>
          </cell>
          <cell r="L50">
            <v>0</v>
          </cell>
          <cell r="M50" t="e">
            <v>#DIV/0!</v>
          </cell>
          <cell r="N50">
            <v>0</v>
          </cell>
          <cell r="O50">
            <v>0</v>
          </cell>
          <cell r="P50" t="e">
            <v>#DIV/0!</v>
          </cell>
          <cell r="Q50">
            <v>0</v>
          </cell>
          <cell r="R50">
            <v>0</v>
          </cell>
          <cell r="S50" t="e">
            <v>#DIV/0!</v>
          </cell>
          <cell r="T50">
            <v>20390</v>
          </cell>
          <cell r="U50">
            <v>225000</v>
          </cell>
          <cell r="V50">
            <v>9.0622222222222229E-2</v>
          </cell>
          <cell r="W50">
            <v>277050</v>
          </cell>
          <cell r="X50">
            <v>550000</v>
          </cell>
          <cell r="Y50">
            <v>0.50372727272727269</v>
          </cell>
          <cell r="Z50">
            <v>42790</v>
          </cell>
          <cell r="AA50">
            <v>550000</v>
          </cell>
          <cell r="AB50">
            <v>7.7799999999999994E-2</v>
          </cell>
          <cell r="AC50">
            <v>96480</v>
          </cell>
          <cell r="AD50">
            <v>550000</v>
          </cell>
          <cell r="AE50">
            <v>0.17541818181818181</v>
          </cell>
          <cell r="AF50">
            <v>0</v>
          </cell>
          <cell r="AG50">
            <v>550000</v>
          </cell>
          <cell r="AH50">
            <v>0</v>
          </cell>
          <cell r="AI50">
            <v>0</v>
          </cell>
          <cell r="AJ50">
            <v>550000</v>
          </cell>
          <cell r="AK50">
            <v>0</v>
          </cell>
          <cell r="AL50">
            <v>0</v>
          </cell>
          <cell r="AM50">
            <v>0</v>
          </cell>
          <cell r="AN50" t="e">
            <v>#DIV/0!</v>
          </cell>
          <cell r="AO50">
            <v>436710</v>
          </cell>
          <cell r="AP50">
            <v>2975000</v>
          </cell>
          <cell r="AQ50">
            <v>0.14679327731092437</v>
          </cell>
          <cell r="AR50">
            <v>145570</v>
          </cell>
        </row>
        <row r="51">
          <cell r="B51" t="str">
            <v>RA MARQUINTON</v>
          </cell>
          <cell r="C51" t="str">
            <v>GERONIMO RABAGO JR.</v>
          </cell>
          <cell r="D51">
            <v>43755</v>
          </cell>
          <cell r="E51">
            <v>246855</v>
          </cell>
          <cell r="F51">
            <v>500000</v>
          </cell>
          <cell r="G51">
            <v>0.49370999999999998</v>
          </cell>
          <cell r="H51">
            <v>313540</v>
          </cell>
          <cell r="I51">
            <v>500000</v>
          </cell>
          <cell r="J51">
            <v>0.62707999999999997</v>
          </cell>
          <cell r="K51">
            <v>450910</v>
          </cell>
          <cell r="L51">
            <v>600000</v>
          </cell>
          <cell r="M51">
            <v>0.75151666666666672</v>
          </cell>
          <cell r="N51">
            <v>782555</v>
          </cell>
          <cell r="O51">
            <v>600000</v>
          </cell>
          <cell r="P51">
            <v>1.3042583333333333</v>
          </cell>
          <cell r="Q51">
            <v>646385</v>
          </cell>
          <cell r="R51">
            <v>800000</v>
          </cell>
          <cell r="S51">
            <v>0.80798124999999998</v>
          </cell>
          <cell r="T51">
            <v>399730</v>
          </cell>
          <cell r="U51">
            <v>600000</v>
          </cell>
          <cell r="V51">
            <v>0.66621666666666668</v>
          </cell>
          <cell r="W51">
            <v>581810</v>
          </cell>
          <cell r="X51">
            <v>550000</v>
          </cell>
          <cell r="Y51">
            <v>1.0578363636363637</v>
          </cell>
          <cell r="Z51">
            <v>642105</v>
          </cell>
          <cell r="AA51">
            <v>600000</v>
          </cell>
          <cell r="AB51">
            <v>1.0701750000000001</v>
          </cell>
          <cell r="AC51">
            <v>163750</v>
          </cell>
          <cell r="AD51">
            <v>550000</v>
          </cell>
          <cell r="AE51">
            <v>0.29772727272727273</v>
          </cell>
          <cell r="AF51">
            <v>154165</v>
          </cell>
          <cell r="AG51">
            <v>550000</v>
          </cell>
          <cell r="AH51">
            <v>0.28029999999999999</v>
          </cell>
          <cell r="AI51">
            <v>352640</v>
          </cell>
          <cell r="AJ51">
            <v>550000</v>
          </cell>
          <cell r="AK51">
            <v>0.64116363636363638</v>
          </cell>
          <cell r="AL51">
            <v>716385</v>
          </cell>
          <cell r="AM51">
            <v>550000</v>
          </cell>
          <cell r="AN51">
            <v>1.3025181818181819</v>
          </cell>
          <cell r="AO51">
            <v>5450830</v>
          </cell>
          <cell r="AP51">
            <v>6950000</v>
          </cell>
          <cell r="AQ51">
            <v>0.78429208633093528</v>
          </cell>
          <cell r="AR51">
            <v>1816943.3333333333</v>
          </cell>
        </row>
        <row r="52">
          <cell r="B52" t="str">
            <v>RA METRO EAST</v>
          </cell>
          <cell r="C52" t="str">
            <v>LOUIE FLORES</v>
          </cell>
          <cell r="D52">
            <v>42028</v>
          </cell>
          <cell r="E52">
            <v>380850</v>
          </cell>
          <cell r="F52">
            <v>500000</v>
          </cell>
          <cell r="G52">
            <v>0.76170000000000004</v>
          </cell>
          <cell r="H52">
            <v>511890</v>
          </cell>
          <cell r="I52">
            <v>500000</v>
          </cell>
          <cell r="J52">
            <v>1.0237799999999999</v>
          </cell>
          <cell r="K52">
            <v>1136475</v>
          </cell>
          <cell r="L52">
            <v>1100000</v>
          </cell>
          <cell r="M52">
            <v>1.0331590909090909</v>
          </cell>
          <cell r="N52">
            <v>1004760</v>
          </cell>
          <cell r="O52">
            <v>900000</v>
          </cell>
          <cell r="P52">
            <v>1.1164000000000001</v>
          </cell>
          <cell r="Q52">
            <v>1119310</v>
          </cell>
          <cell r="R52">
            <v>1100000</v>
          </cell>
          <cell r="S52">
            <v>1.0175545454545454</v>
          </cell>
          <cell r="T52">
            <v>1005820</v>
          </cell>
          <cell r="U52">
            <v>1000000</v>
          </cell>
          <cell r="V52">
            <v>1.0058199999999999</v>
          </cell>
          <cell r="W52">
            <v>553705</v>
          </cell>
          <cell r="X52">
            <v>900000</v>
          </cell>
          <cell r="Y52">
            <v>0.61522777777777782</v>
          </cell>
          <cell r="Z52">
            <v>852975</v>
          </cell>
          <cell r="AA52">
            <v>850000</v>
          </cell>
          <cell r="AB52">
            <v>1.0035000000000001</v>
          </cell>
          <cell r="AC52">
            <v>386735</v>
          </cell>
          <cell r="AD52">
            <v>850000</v>
          </cell>
          <cell r="AE52">
            <v>0.45498235294117645</v>
          </cell>
          <cell r="AF52">
            <v>304740</v>
          </cell>
          <cell r="AG52">
            <v>800000</v>
          </cell>
          <cell r="AH52">
            <v>0.38092500000000001</v>
          </cell>
          <cell r="AI52">
            <v>864415</v>
          </cell>
          <cell r="AJ52">
            <v>800000</v>
          </cell>
          <cell r="AK52">
            <v>1.08051875</v>
          </cell>
          <cell r="AL52">
            <v>494410</v>
          </cell>
          <cell r="AM52">
            <v>900000</v>
          </cell>
          <cell r="AN52">
            <v>0.54934444444444441</v>
          </cell>
          <cell r="AO52">
            <v>8616085</v>
          </cell>
          <cell r="AP52">
            <v>10200000</v>
          </cell>
          <cell r="AQ52">
            <v>0.84471421568627447</v>
          </cell>
          <cell r="AR52">
            <v>2872028.3333333335</v>
          </cell>
        </row>
        <row r="53">
          <cell r="B53" t="str">
            <v>RA MEYCAUAN</v>
          </cell>
          <cell r="C53" t="str">
            <v>KEITH ERICKSON GUINARES (PROBY)</v>
          </cell>
          <cell r="D53">
            <v>45073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24995</v>
          </cell>
          <cell r="R53">
            <v>58065</v>
          </cell>
          <cell r="S53">
            <v>0.43046585722896752</v>
          </cell>
          <cell r="T53">
            <v>164570</v>
          </cell>
          <cell r="U53">
            <v>550000</v>
          </cell>
          <cell r="V53">
            <v>0.29921818181818183</v>
          </cell>
          <cell r="W53">
            <v>257245</v>
          </cell>
          <cell r="X53">
            <v>600000</v>
          </cell>
          <cell r="Y53">
            <v>0.42874166666666669</v>
          </cell>
          <cell r="Z53">
            <v>232860</v>
          </cell>
          <cell r="AA53">
            <v>550000</v>
          </cell>
          <cell r="AB53">
            <v>0.42338181818181819</v>
          </cell>
          <cell r="AC53">
            <v>0</v>
          </cell>
          <cell r="AD53">
            <v>165000</v>
          </cell>
          <cell r="AE53">
            <v>0</v>
          </cell>
          <cell r="AF53">
            <v>0</v>
          </cell>
          <cell r="AG53">
            <v>0</v>
          </cell>
          <cell r="AH53" t="e">
            <v>#DIV/0!</v>
          </cell>
          <cell r="AI53">
            <v>0</v>
          </cell>
          <cell r="AJ53">
            <v>0</v>
          </cell>
          <cell r="AK53" t="e">
            <v>#DIV/0!</v>
          </cell>
          <cell r="AL53">
            <v>0</v>
          </cell>
          <cell r="AM53">
            <v>0</v>
          </cell>
          <cell r="AN53" t="e">
            <v>#DIV/0!</v>
          </cell>
          <cell r="AO53">
            <v>679670</v>
          </cell>
          <cell r="AP53">
            <v>1923065</v>
          </cell>
          <cell r="AQ53">
            <v>0.35343059126966586</v>
          </cell>
          <cell r="AR53">
            <v>226556.66666666666</v>
          </cell>
        </row>
        <row r="54">
          <cell r="B54">
            <v>0</v>
          </cell>
          <cell r="C54" t="str">
            <v>GARBIN, PATRICK JAMES N.</v>
          </cell>
          <cell r="D54" t="str">
            <v>November 07, 2023</v>
          </cell>
          <cell r="E54">
            <v>0</v>
          </cell>
          <cell r="F54">
            <v>0</v>
          </cell>
          <cell r="G54" t="e">
            <v>#DIV/0!</v>
          </cell>
          <cell r="H54">
            <v>0</v>
          </cell>
          <cell r="I54">
            <v>0</v>
          </cell>
          <cell r="J54" t="e">
            <v>#DIV/0!</v>
          </cell>
          <cell r="K54">
            <v>0</v>
          </cell>
          <cell r="L54">
            <v>0</v>
          </cell>
          <cell r="M54" t="e">
            <v>#DIV/0!</v>
          </cell>
          <cell r="N54">
            <v>0</v>
          </cell>
          <cell r="O54">
            <v>0</v>
          </cell>
          <cell r="P54" t="e">
            <v>#DIV/0!</v>
          </cell>
          <cell r="Q54">
            <v>0</v>
          </cell>
          <cell r="R54">
            <v>0</v>
          </cell>
          <cell r="S54" t="e">
            <v>#DIV/0!</v>
          </cell>
          <cell r="T54">
            <v>0</v>
          </cell>
          <cell r="U54">
            <v>0</v>
          </cell>
          <cell r="V54" t="e">
            <v>#DIV/0!</v>
          </cell>
          <cell r="W54">
            <v>0</v>
          </cell>
          <cell r="X54">
            <v>0</v>
          </cell>
          <cell r="Y54" t="e">
            <v>#DIV/0!</v>
          </cell>
          <cell r="Z54">
            <v>0</v>
          </cell>
          <cell r="AA54">
            <v>0</v>
          </cell>
          <cell r="AB54" t="e">
            <v>#DIV/0!</v>
          </cell>
          <cell r="AC54">
            <v>0</v>
          </cell>
          <cell r="AD54">
            <v>0</v>
          </cell>
          <cell r="AE54" t="e">
            <v>#DIV/0!</v>
          </cell>
          <cell r="AF54">
            <v>0</v>
          </cell>
          <cell r="AG54">
            <v>0</v>
          </cell>
          <cell r="AH54" t="e">
            <v>#DIV/0!</v>
          </cell>
          <cell r="AI54">
            <v>148975</v>
          </cell>
          <cell r="AJ54">
            <v>360000</v>
          </cell>
          <cell r="AK54">
            <v>0.41381944444444446</v>
          </cell>
          <cell r="AL54">
            <v>246655</v>
          </cell>
          <cell r="AM54">
            <v>500000</v>
          </cell>
          <cell r="AN54">
            <v>0.49331000000000003</v>
          </cell>
          <cell r="AO54">
            <v>395630</v>
          </cell>
          <cell r="AP54">
            <v>860000</v>
          </cell>
          <cell r="AQ54">
            <v>0.46003488372093021</v>
          </cell>
          <cell r="AR54">
            <v>131876.66666666666</v>
          </cell>
        </row>
        <row r="55">
          <cell r="B55" t="str">
            <v>RA MONTALBAN</v>
          </cell>
          <cell r="C55" t="str">
            <v>JHONNEL VILLEZA</v>
          </cell>
          <cell r="D55">
            <v>44456</v>
          </cell>
          <cell r="E55">
            <v>168370</v>
          </cell>
          <cell r="F55">
            <v>500000</v>
          </cell>
          <cell r="G55">
            <v>0.33673999999999998</v>
          </cell>
          <cell r="H55">
            <v>414045</v>
          </cell>
          <cell r="I55">
            <v>500000</v>
          </cell>
          <cell r="J55">
            <v>0.82808999999999999</v>
          </cell>
          <cell r="K55">
            <v>500425</v>
          </cell>
          <cell r="L55">
            <v>600000</v>
          </cell>
          <cell r="M55">
            <v>0.83404166666666668</v>
          </cell>
          <cell r="N55">
            <v>859370</v>
          </cell>
          <cell r="O55">
            <v>600000</v>
          </cell>
          <cell r="P55">
            <v>1.4322833333333334</v>
          </cell>
          <cell r="Q55">
            <v>1261915</v>
          </cell>
          <cell r="R55">
            <v>950000</v>
          </cell>
          <cell r="S55">
            <v>1.3283315789473684</v>
          </cell>
          <cell r="T55">
            <v>782375</v>
          </cell>
          <cell r="U55">
            <v>750000</v>
          </cell>
          <cell r="V55">
            <v>1.0431666666666666</v>
          </cell>
          <cell r="W55">
            <v>462615</v>
          </cell>
          <cell r="X55">
            <v>700000</v>
          </cell>
          <cell r="Y55">
            <v>0.66087857142857143</v>
          </cell>
          <cell r="Z55">
            <v>295060</v>
          </cell>
          <cell r="AA55">
            <v>700000</v>
          </cell>
          <cell r="AB55">
            <v>0.42151428571428573</v>
          </cell>
          <cell r="AC55">
            <v>177170</v>
          </cell>
          <cell r="AD55">
            <v>700000</v>
          </cell>
          <cell r="AE55">
            <v>0.25309999999999999</v>
          </cell>
          <cell r="AF55">
            <v>256160</v>
          </cell>
          <cell r="AG55">
            <v>600000</v>
          </cell>
          <cell r="AH55">
            <v>0.42693333333333333</v>
          </cell>
          <cell r="AI55">
            <v>240465</v>
          </cell>
          <cell r="AJ55">
            <v>600000</v>
          </cell>
          <cell r="AK55">
            <v>0.40077499999999999</v>
          </cell>
          <cell r="AL55">
            <v>429030</v>
          </cell>
          <cell r="AM55">
            <v>600000</v>
          </cell>
          <cell r="AN55">
            <v>0.71504999999999996</v>
          </cell>
          <cell r="AO55">
            <v>5847000</v>
          </cell>
          <cell r="AP55">
            <v>7800000</v>
          </cell>
          <cell r="AQ55">
            <v>0.74961538461538457</v>
          </cell>
          <cell r="AR55">
            <v>1949000</v>
          </cell>
        </row>
        <row r="56">
          <cell r="B56" t="str">
            <v>RA NORTH TACLOBAN</v>
          </cell>
          <cell r="C56" t="str">
            <v>LUMBRE, DARWIN</v>
          </cell>
          <cell r="D56">
            <v>44889</v>
          </cell>
          <cell r="E56">
            <v>101385</v>
          </cell>
          <cell r="F56">
            <v>500000</v>
          </cell>
          <cell r="G56">
            <v>0.20277000000000001</v>
          </cell>
          <cell r="H56">
            <v>588985</v>
          </cell>
          <cell r="I56">
            <v>500000</v>
          </cell>
          <cell r="J56">
            <v>1.17797</v>
          </cell>
          <cell r="K56">
            <v>98610</v>
          </cell>
          <cell r="L56">
            <v>550000</v>
          </cell>
          <cell r="M56">
            <v>0.17929090909090908</v>
          </cell>
          <cell r="N56">
            <v>692400</v>
          </cell>
          <cell r="O56">
            <v>550000</v>
          </cell>
          <cell r="P56">
            <v>1.258909090909091</v>
          </cell>
          <cell r="Q56">
            <v>1180510</v>
          </cell>
          <cell r="R56">
            <v>700000</v>
          </cell>
          <cell r="S56">
            <v>1.6864428571428571</v>
          </cell>
          <cell r="T56">
            <v>1167865</v>
          </cell>
          <cell r="U56">
            <v>750000</v>
          </cell>
          <cell r="V56">
            <v>1.5571533333333334</v>
          </cell>
          <cell r="W56">
            <v>355435</v>
          </cell>
          <cell r="X56">
            <v>900000</v>
          </cell>
          <cell r="Y56">
            <v>0.39492777777777777</v>
          </cell>
          <cell r="Z56">
            <v>801590</v>
          </cell>
          <cell r="AA56">
            <v>800000</v>
          </cell>
          <cell r="AB56">
            <v>1.0019875</v>
          </cell>
          <cell r="AC56">
            <v>303455</v>
          </cell>
          <cell r="AD56">
            <v>800000</v>
          </cell>
          <cell r="AE56">
            <v>0.37931874999999998</v>
          </cell>
          <cell r="AF56">
            <v>452225</v>
          </cell>
          <cell r="AG56">
            <v>700000</v>
          </cell>
          <cell r="AH56">
            <v>0.64603571428571427</v>
          </cell>
          <cell r="AI56">
            <v>657945</v>
          </cell>
          <cell r="AJ56">
            <v>600000</v>
          </cell>
          <cell r="AK56">
            <v>1.0965750000000001</v>
          </cell>
          <cell r="AL56">
            <v>369120</v>
          </cell>
          <cell r="AM56">
            <v>600000</v>
          </cell>
          <cell r="AN56">
            <v>0.61519999999999997</v>
          </cell>
          <cell r="AO56">
            <v>6769525</v>
          </cell>
          <cell r="AP56">
            <v>7950000</v>
          </cell>
          <cell r="AQ56">
            <v>0.85151257861635221</v>
          </cell>
          <cell r="AR56">
            <v>2256508.3333333335</v>
          </cell>
        </row>
        <row r="57">
          <cell r="B57" t="str">
            <v>RA NOVALICHES</v>
          </cell>
          <cell r="C57" t="str">
            <v>PATRICK PADER</v>
          </cell>
          <cell r="D57">
            <v>41945</v>
          </cell>
          <cell r="E57">
            <v>570120</v>
          </cell>
          <cell r="F57">
            <v>550000</v>
          </cell>
          <cell r="G57">
            <v>1.0365818181818183</v>
          </cell>
          <cell r="H57">
            <v>568105</v>
          </cell>
          <cell r="I57">
            <v>550000</v>
          </cell>
          <cell r="J57">
            <v>1.0329181818181818</v>
          </cell>
          <cell r="K57">
            <v>904045</v>
          </cell>
          <cell r="L57">
            <v>1200000</v>
          </cell>
          <cell r="M57">
            <v>0.75337083333333332</v>
          </cell>
          <cell r="N57">
            <v>1511910</v>
          </cell>
          <cell r="O57">
            <v>1200000</v>
          </cell>
          <cell r="P57">
            <v>1.259925</v>
          </cell>
          <cell r="Q57">
            <v>1579930</v>
          </cell>
          <cell r="R57">
            <v>1200000</v>
          </cell>
          <cell r="S57">
            <v>1.3166083333333334</v>
          </cell>
          <cell r="T57">
            <v>829145</v>
          </cell>
          <cell r="U57">
            <v>1000000</v>
          </cell>
          <cell r="V57">
            <v>0.82914500000000002</v>
          </cell>
          <cell r="W57">
            <v>1016145</v>
          </cell>
          <cell r="X57">
            <v>1000000</v>
          </cell>
          <cell r="Y57">
            <v>1.0161450000000001</v>
          </cell>
          <cell r="Z57">
            <v>521505</v>
          </cell>
          <cell r="AA57">
            <v>1000000</v>
          </cell>
          <cell r="AB57">
            <v>0.521505</v>
          </cell>
          <cell r="AC57">
            <v>588195</v>
          </cell>
          <cell r="AD57">
            <v>1000000</v>
          </cell>
          <cell r="AE57">
            <v>0.58819500000000002</v>
          </cell>
          <cell r="AF57">
            <v>867085</v>
          </cell>
          <cell r="AG57">
            <v>900000</v>
          </cell>
          <cell r="AH57">
            <v>0.96342777777777777</v>
          </cell>
          <cell r="AI57">
            <v>663695</v>
          </cell>
          <cell r="AJ57">
            <v>700000</v>
          </cell>
          <cell r="AK57">
            <v>0.9481357142857143</v>
          </cell>
          <cell r="AL57">
            <v>584100</v>
          </cell>
          <cell r="AM57">
            <v>800000</v>
          </cell>
          <cell r="AN57">
            <v>0.73012500000000002</v>
          </cell>
          <cell r="AO57">
            <v>10203980</v>
          </cell>
          <cell r="AP57">
            <v>11100000</v>
          </cell>
          <cell r="AQ57">
            <v>0.91927747747747746</v>
          </cell>
          <cell r="AR57">
            <v>3401326.6666666665</v>
          </cell>
        </row>
        <row r="58">
          <cell r="B58" t="str">
            <v>RA PERDICES</v>
          </cell>
          <cell r="C58" t="str">
            <v>RUALES, REZIL</v>
          </cell>
          <cell r="D58" t="str">
            <v>December 30, 2023</v>
          </cell>
          <cell r="E58">
            <v>0</v>
          </cell>
          <cell r="F58">
            <v>0</v>
          </cell>
          <cell r="G58" t="e">
            <v>#DIV/0!</v>
          </cell>
          <cell r="H58">
            <v>0</v>
          </cell>
          <cell r="I58">
            <v>0</v>
          </cell>
          <cell r="J58" t="e">
            <v>#DIV/0!</v>
          </cell>
          <cell r="K58">
            <v>0</v>
          </cell>
          <cell r="L58">
            <v>0</v>
          </cell>
          <cell r="M58" t="e">
            <v>#DIV/0!</v>
          </cell>
          <cell r="N58">
            <v>0</v>
          </cell>
          <cell r="O58">
            <v>0</v>
          </cell>
          <cell r="P58" t="e">
            <v>#DIV/0!</v>
          </cell>
          <cell r="Q58">
            <v>0</v>
          </cell>
          <cell r="R58">
            <v>0</v>
          </cell>
          <cell r="S58" t="e">
            <v>#DIV/0!</v>
          </cell>
          <cell r="T58">
            <v>0</v>
          </cell>
          <cell r="U58">
            <v>0</v>
          </cell>
          <cell r="V58" t="e">
            <v>#DIV/0!</v>
          </cell>
          <cell r="W58">
            <v>0</v>
          </cell>
          <cell r="X58">
            <v>0</v>
          </cell>
          <cell r="Y58" t="e">
            <v>#DIV/0!</v>
          </cell>
          <cell r="Z58">
            <v>0</v>
          </cell>
          <cell r="AA58">
            <v>0</v>
          </cell>
          <cell r="AB58" t="e">
            <v>#DIV/0!</v>
          </cell>
          <cell r="AC58">
            <v>0</v>
          </cell>
          <cell r="AD58">
            <v>0</v>
          </cell>
          <cell r="AE58" t="e">
            <v>#DIV/0!</v>
          </cell>
          <cell r="AF58">
            <v>0</v>
          </cell>
          <cell r="AG58">
            <v>0</v>
          </cell>
          <cell r="AH58" t="e">
            <v>#DIV/0!</v>
          </cell>
          <cell r="AI58">
            <v>0</v>
          </cell>
          <cell r="AJ58">
            <v>0</v>
          </cell>
          <cell r="AK58" t="e">
            <v>#DIV/0!</v>
          </cell>
          <cell r="AL58">
            <v>19995</v>
          </cell>
          <cell r="AM58">
            <v>29000</v>
          </cell>
          <cell r="AN58">
            <v>0.68948275862068964</v>
          </cell>
          <cell r="AO58">
            <v>19995</v>
          </cell>
          <cell r="AP58">
            <v>29000</v>
          </cell>
          <cell r="AQ58">
            <v>0.68948275862068964</v>
          </cell>
          <cell r="AR58">
            <v>6665</v>
          </cell>
        </row>
        <row r="59">
          <cell r="B59">
            <v>0</v>
          </cell>
          <cell r="C59" t="str">
            <v>VILLEZA, STEAVUN (PROBY)</v>
          </cell>
          <cell r="D59" t="str">
            <v>June 28, 2023</v>
          </cell>
          <cell r="E59">
            <v>0</v>
          </cell>
          <cell r="F59">
            <v>0</v>
          </cell>
          <cell r="G59" t="e">
            <v>#DIV/0!</v>
          </cell>
          <cell r="H59">
            <v>0</v>
          </cell>
          <cell r="I59">
            <v>0</v>
          </cell>
          <cell r="J59" t="e">
            <v>#DIV/0!</v>
          </cell>
          <cell r="K59">
            <v>0</v>
          </cell>
          <cell r="L59">
            <v>0</v>
          </cell>
          <cell r="M59" t="e">
            <v>#DIV/0!</v>
          </cell>
          <cell r="N59">
            <v>0</v>
          </cell>
          <cell r="O59">
            <v>0</v>
          </cell>
          <cell r="P59" t="e">
            <v>#DIV/0!</v>
          </cell>
          <cell r="Q59">
            <v>0</v>
          </cell>
          <cell r="R59">
            <v>0</v>
          </cell>
          <cell r="S59" t="e">
            <v>#DIV/0!</v>
          </cell>
          <cell r="T59">
            <v>0</v>
          </cell>
          <cell r="U59">
            <v>45000</v>
          </cell>
          <cell r="V59">
            <v>0</v>
          </cell>
          <cell r="W59">
            <v>185860</v>
          </cell>
          <cell r="X59">
            <v>450000</v>
          </cell>
          <cell r="Y59">
            <v>0.41302222222222224</v>
          </cell>
          <cell r="Z59">
            <v>313455</v>
          </cell>
          <cell r="AA59">
            <v>500000</v>
          </cell>
          <cell r="AB59">
            <v>0.62690999999999997</v>
          </cell>
          <cell r="AC59">
            <v>129670</v>
          </cell>
          <cell r="AD59">
            <v>500000</v>
          </cell>
          <cell r="AE59">
            <v>0.25934000000000001</v>
          </cell>
          <cell r="AF59">
            <v>0</v>
          </cell>
          <cell r="AG59">
            <v>500000</v>
          </cell>
          <cell r="AH59">
            <v>0</v>
          </cell>
          <cell r="AI59">
            <v>0</v>
          </cell>
          <cell r="AJ59">
            <v>500000</v>
          </cell>
          <cell r="AK59">
            <v>0</v>
          </cell>
          <cell r="AL59">
            <v>0</v>
          </cell>
          <cell r="AM59">
            <v>322500</v>
          </cell>
          <cell r="AN59">
            <v>0</v>
          </cell>
          <cell r="AO59">
            <v>628985</v>
          </cell>
          <cell r="AP59">
            <v>2817500</v>
          </cell>
          <cell r="AQ59">
            <v>0.22324223602484472</v>
          </cell>
          <cell r="AR59">
            <v>209661.66666666666</v>
          </cell>
        </row>
        <row r="60">
          <cell r="B60" t="str">
            <v>RA PLACES TACLOBAN</v>
          </cell>
          <cell r="C60" t="str">
            <v xml:space="preserve">JEKE ROSALES </v>
          </cell>
          <cell r="D60" t="str">
            <v>October 3,2018</v>
          </cell>
          <cell r="E60">
            <v>114480</v>
          </cell>
          <cell r="F60">
            <v>500000</v>
          </cell>
          <cell r="G60">
            <v>0.22896</v>
          </cell>
          <cell r="H60">
            <v>72980</v>
          </cell>
          <cell r="I60">
            <v>500000</v>
          </cell>
          <cell r="J60">
            <v>0.14596000000000001</v>
          </cell>
          <cell r="K60">
            <v>180165</v>
          </cell>
          <cell r="L60">
            <v>900000</v>
          </cell>
          <cell r="M60">
            <v>0.20018333333333332</v>
          </cell>
          <cell r="N60">
            <v>1203760</v>
          </cell>
          <cell r="O60">
            <v>1100000</v>
          </cell>
          <cell r="P60">
            <v>1.0943272727272728</v>
          </cell>
          <cell r="Q60">
            <v>1210110</v>
          </cell>
          <cell r="R60">
            <v>1100000</v>
          </cell>
          <cell r="S60">
            <v>1.1001000000000001</v>
          </cell>
          <cell r="T60">
            <v>168965</v>
          </cell>
          <cell r="U60">
            <v>900000</v>
          </cell>
          <cell r="V60">
            <v>0.1877388888888889</v>
          </cell>
          <cell r="W60">
            <v>828360</v>
          </cell>
          <cell r="X60">
            <v>700000</v>
          </cell>
          <cell r="Y60">
            <v>1.1833714285714285</v>
          </cell>
          <cell r="Z60">
            <v>833535</v>
          </cell>
          <cell r="AA60">
            <v>550000</v>
          </cell>
          <cell r="AB60">
            <v>1.5155181818181818</v>
          </cell>
          <cell r="AC60">
            <v>896180</v>
          </cell>
          <cell r="AD60">
            <v>650000</v>
          </cell>
          <cell r="AE60">
            <v>1.3787384615384615</v>
          </cell>
          <cell r="AF60">
            <v>648095</v>
          </cell>
          <cell r="AG60">
            <v>800000</v>
          </cell>
          <cell r="AH60">
            <v>0.81011875</v>
          </cell>
          <cell r="AI60">
            <v>842085</v>
          </cell>
          <cell r="AJ60">
            <v>700000</v>
          </cell>
          <cell r="AK60">
            <v>1.2029785714285715</v>
          </cell>
          <cell r="AL60">
            <v>852310</v>
          </cell>
          <cell r="AM60">
            <v>750000</v>
          </cell>
          <cell r="AN60">
            <v>1.1364133333333333</v>
          </cell>
          <cell r="AO60">
            <v>7851025</v>
          </cell>
          <cell r="AP60">
            <v>9150000</v>
          </cell>
          <cell r="AQ60">
            <v>0.8580355191256831</v>
          </cell>
          <cell r="AR60">
            <v>2617008.3333333335</v>
          </cell>
        </row>
        <row r="61">
          <cell r="B61" t="str">
            <v>RA PULILAN</v>
          </cell>
          <cell r="C61" t="str">
            <v>ESQUIVEL, MARK EDRIAN A.(PROBY)</v>
          </cell>
          <cell r="D61" t="str">
            <v>June 17, 2023</v>
          </cell>
          <cell r="E61">
            <v>0</v>
          </cell>
          <cell r="F61">
            <v>0</v>
          </cell>
          <cell r="G61" t="e">
            <v>#DIV/0!</v>
          </cell>
          <cell r="H61">
            <v>0</v>
          </cell>
          <cell r="I61">
            <v>0</v>
          </cell>
          <cell r="J61" t="e">
            <v>#DIV/0!</v>
          </cell>
          <cell r="K61">
            <v>0</v>
          </cell>
          <cell r="L61">
            <v>0</v>
          </cell>
          <cell r="M61" t="e">
            <v>#DIV/0!</v>
          </cell>
          <cell r="N61">
            <v>0</v>
          </cell>
          <cell r="O61">
            <v>0</v>
          </cell>
          <cell r="P61" t="e">
            <v>#DIV/0!</v>
          </cell>
          <cell r="Q61">
            <v>0</v>
          </cell>
          <cell r="R61">
            <v>0</v>
          </cell>
          <cell r="S61" t="e">
            <v>#DIV/0!</v>
          </cell>
          <cell r="T61">
            <v>0</v>
          </cell>
          <cell r="U61">
            <v>210000</v>
          </cell>
          <cell r="V61">
            <v>0</v>
          </cell>
          <cell r="W61">
            <v>641790</v>
          </cell>
          <cell r="X61">
            <v>600000</v>
          </cell>
          <cell r="Y61">
            <v>1.06965</v>
          </cell>
          <cell r="Z61">
            <v>0</v>
          </cell>
          <cell r="AA61">
            <v>600000</v>
          </cell>
          <cell r="AB61">
            <v>0</v>
          </cell>
          <cell r="AC61">
            <v>0</v>
          </cell>
          <cell r="AD61">
            <v>600000</v>
          </cell>
          <cell r="AE61">
            <v>0</v>
          </cell>
          <cell r="AF61">
            <v>0</v>
          </cell>
          <cell r="AG61">
            <v>550000</v>
          </cell>
          <cell r="AH61">
            <v>0</v>
          </cell>
          <cell r="AI61">
            <v>487115</v>
          </cell>
          <cell r="AJ61">
            <v>550000</v>
          </cell>
          <cell r="AK61">
            <v>0.88566363636363632</v>
          </cell>
          <cell r="AL61">
            <v>225160</v>
          </cell>
          <cell r="AM61">
            <v>550000</v>
          </cell>
          <cell r="AN61">
            <v>0.40938181818181818</v>
          </cell>
          <cell r="AO61">
            <v>1354065</v>
          </cell>
          <cell r="AP61">
            <v>3660000</v>
          </cell>
          <cell r="AQ61">
            <v>0.36996311475409838</v>
          </cell>
          <cell r="AR61">
            <v>451355</v>
          </cell>
        </row>
        <row r="62">
          <cell r="B62" t="str">
            <v>RA REGALADO</v>
          </cell>
          <cell r="C62" t="str">
            <v>ALFREDO GAEN JR (PROBY)</v>
          </cell>
          <cell r="D62">
            <v>44849</v>
          </cell>
          <cell r="E62">
            <v>97380</v>
          </cell>
          <cell r="F62">
            <v>500000</v>
          </cell>
          <cell r="G62">
            <v>0.19475999999999999</v>
          </cell>
          <cell r="H62">
            <v>374825</v>
          </cell>
          <cell r="I62">
            <v>500000</v>
          </cell>
          <cell r="J62">
            <v>0.74965000000000004</v>
          </cell>
          <cell r="K62">
            <v>632975</v>
          </cell>
          <cell r="L62">
            <v>700000</v>
          </cell>
          <cell r="M62">
            <v>0.90425</v>
          </cell>
          <cell r="N62">
            <v>733870</v>
          </cell>
          <cell r="O62">
            <v>700000</v>
          </cell>
          <cell r="P62">
            <v>1.0483857142857143</v>
          </cell>
          <cell r="Q62">
            <v>730965</v>
          </cell>
          <cell r="R62">
            <v>1000000</v>
          </cell>
          <cell r="S62">
            <v>0.73096499999999998</v>
          </cell>
          <cell r="T62">
            <v>0</v>
          </cell>
          <cell r="U62">
            <v>750000</v>
          </cell>
          <cell r="V62">
            <v>0</v>
          </cell>
          <cell r="W62">
            <v>0</v>
          </cell>
          <cell r="X62">
            <v>0</v>
          </cell>
          <cell r="Y62" t="e">
            <v>#DIV/0!</v>
          </cell>
          <cell r="Z62">
            <v>0</v>
          </cell>
          <cell r="AA62">
            <v>0</v>
          </cell>
          <cell r="AB62" t="e">
            <v>#DIV/0!</v>
          </cell>
          <cell r="AC62">
            <v>0</v>
          </cell>
          <cell r="AD62">
            <v>0</v>
          </cell>
          <cell r="AE62" t="e">
            <v>#DIV/0!</v>
          </cell>
          <cell r="AF62">
            <v>0</v>
          </cell>
          <cell r="AG62">
            <v>0</v>
          </cell>
          <cell r="AH62" t="e">
            <v>#DIV/0!</v>
          </cell>
          <cell r="AI62">
            <v>0</v>
          </cell>
          <cell r="AJ62">
            <v>0</v>
          </cell>
          <cell r="AK62" t="e">
            <v>#DIV/0!</v>
          </cell>
          <cell r="AL62">
            <v>0</v>
          </cell>
          <cell r="AM62">
            <v>0</v>
          </cell>
          <cell r="AN62" t="e">
            <v>#DIV/0!</v>
          </cell>
          <cell r="AO62">
            <v>2570015</v>
          </cell>
          <cell r="AP62">
            <v>4150000</v>
          </cell>
          <cell r="AQ62">
            <v>0.61928072289156622</v>
          </cell>
          <cell r="AR62">
            <v>856671.66666666663</v>
          </cell>
        </row>
        <row r="63">
          <cell r="B63">
            <v>0</v>
          </cell>
          <cell r="C63" t="str">
            <v>GATBONTON, EMARICO</v>
          </cell>
          <cell r="D63" t="str">
            <v>JULY 17, 2023</v>
          </cell>
          <cell r="E63">
            <v>0</v>
          </cell>
          <cell r="F63">
            <v>0</v>
          </cell>
          <cell r="G63" t="e">
            <v>#DIV/0!</v>
          </cell>
          <cell r="H63">
            <v>0</v>
          </cell>
          <cell r="I63">
            <v>0</v>
          </cell>
          <cell r="J63" t="e">
            <v>#DIV/0!</v>
          </cell>
          <cell r="K63">
            <v>0</v>
          </cell>
          <cell r="L63">
            <v>0</v>
          </cell>
          <cell r="M63" t="e">
            <v>#DIV/0!</v>
          </cell>
          <cell r="N63">
            <v>0</v>
          </cell>
          <cell r="O63">
            <v>0</v>
          </cell>
          <cell r="P63" t="e">
            <v>#DIV/0!</v>
          </cell>
          <cell r="Q63">
            <v>0</v>
          </cell>
          <cell r="R63">
            <v>0</v>
          </cell>
          <cell r="S63" t="e">
            <v>#DIV/0!</v>
          </cell>
          <cell r="T63">
            <v>0</v>
          </cell>
          <cell r="U63">
            <v>750000</v>
          </cell>
          <cell r="V63">
            <v>0</v>
          </cell>
          <cell r="W63">
            <v>132775</v>
          </cell>
          <cell r="X63">
            <v>217500</v>
          </cell>
          <cell r="Y63">
            <v>0.61045977011494257</v>
          </cell>
          <cell r="Z63">
            <v>423030</v>
          </cell>
          <cell r="AA63">
            <v>600000</v>
          </cell>
          <cell r="AB63">
            <v>0.70504999999999995</v>
          </cell>
          <cell r="AC63">
            <v>301340</v>
          </cell>
          <cell r="AD63">
            <v>550000</v>
          </cell>
          <cell r="AE63">
            <v>0.5478909090909091</v>
          </cell>
          <cell r="AF63">
            <v>376240</v>
          </cell>
          <cell r="AG63">
            <v>600000</v>
          </cell>
          <cell r="AH63">
            <v>0.62706666666666666</v>
          </cell>
          <cell r="AI63">
            <v>327845</v>
          </cell>
          <cell r="AJ63">
            <v>550000</v>
          </cell>
          <cell r="AK63">
            <v>0.59608181818181816</v>
          </cell>
          <cell r="AL63">
            <v>261760</v>
          </cell>
          <cell r="AM63">
            <v>550000</v>
          </cell>
          <cell r="AN63">
            <v>0.47592727272727275</v>
          </cell>
          <cell r="AO63">
            <v>1822990</v>
          </cell>
          <cell r="AP63">
            <v>3817500</v>
          </cell>
          <cell r="AQ63">
            <v>0.47753503601833663</v>
          </cell>
          <cell r="AR63">
            <v>607663.33333333337</v>
          </cell>
        </row>
        <row r="64">
          <cell r="B64" t="str">
            <v>RA RIVERBANKS</v>
          </cell>
          <cell r="C64" t="str">
            <v>ANTHONY CALIP</v>
          </cell>
          <cell r="D64">
            <v>43889</v>
          </cell>
          <cell r="E64">
            <v>229465</v>
          </cell>
          <cell r="F64">
            <v>500000</v>
          </cell>
          <cell r="G64">
            <v>0.45893</v>
          </cell>
          <cell r="H64">
            <v>0</v>
          </cell>
          <cell r="I64">
            <v>0</v>
          </cell>
          <cell r="J64" t="e">
            <v>#DIV/0!</v>
          </cell>
          <cell r="K64">
            <v>0</v>
          </cell>
          <cell r="L64">
            <v>0</v>
          </cell>
          <cell r="M64" t="e">
            <v>#DIV/0!</v>
          </cell>
          <cell r="N64">
            <v>0</v>
          </cell>
          <cell r="O64">
            <v>0</v>
          </cell>
          <cell r="P64" t="e">
            <v>#DIV/0!</v>
          </cell>
          <cell r="Q64">
            <v>0</v>
          </cell>
          <cell r="R64">
            <v>0</v>
          </cell>
          <cell r="S64" t="e">
            <v>#DIV/0!</v>
          </cell>
          <cell r="T64">
            <v>0</v>
          </cell>
          <cell r="U64">
            <v>0</v>
          </cell>
          <cell r="V64" t="e">
            <v>#DIV/0!</v>
          </cell>
          <cell r="W64">
            <v>0</v>
          </cell>
          <cell r="X64">
            <v>0</v>
          </cell>
          <cell r="Y64" t="e">
            <v>#DIV/0!</v>
          </cell>
          <cell r="Z64">
            <v>0</v>
          </cell>
          <cell r="AA64">
            <v>0</v>
          </cell>
          <cell r="AB64" t="e">
            <v>#DIV/0!</v>
          </cell>
          <cell r="AC64">
            <v>0</v>
          </cell>
          <cell r="AD64">
            <v>0</v>
          </cell>
          <cell r="AE64" t="e">
            <v>#DIV/0!</v>
          </cell>
          <cell r="AF64">
            <v>0</v>
          </cell>
          <cell r="AG64">
            <v>0</v>
          </cell>
          <cell r="AH64" t="e">
            <v>#DIV/0!</v>
          </cell>
          <cell r="AI64">
            <v>0</v>
          </cell>
          <cell r="AJ64">
            <v>0</v>
          </cell>
          <cell r="AK64" t="e">
            <v>#DIV/0!</v>
          </cell>
          <cell r="AL64">
            <v>0</v>
          </cell>
          <cell r="AM64">
            <v>0</v>
          </cell>
          <cell r="AN64" t="e">
            <v>#DIV/0!</v>
          </cell>
          <cell r="AO64">
            <v>229465</v>
          </cell>
          <cell r="AP64">
            <v>500000</v>
          </cell>
          <cell r="AQ64">
            <v>0.45893</v>
          </cell>
          <cell r="AR64">
            <v>76488.333333333328</v>
          </cell>
        </row>
        <row r="65">
          <cell r="B65">
            <v>0</v>
          </cell>
          <cell r="C65" t="str">
            <v>ROLANDO VALENZUELA (PROBY)</v>
          </cell>
          <cell r="D65">
            <v>44958</v>
          </cell>
          <cell r="E65">
            <v>0</v>
          </cell>
          <cell r="F65">
            <v>0</v>
          </cell>
          <cell r="G65">
            <v>0</v>
          </cell>
          <cell r="H65">
            <v>392045</v>
          </cell>
          <cell r="I65">
            <v>500000</v>
          </cell>
          <cell r="J65">
            <v>0.78408999999999995</v>
          </cell>
          <cell r="K65">
            <v>674085</v>
          </cell>
          <cell r="L65">
            <v>900000</v>
          </cell>
          <cell r="M65">
            <v>0.74898333333333333</v>
          </cell>
          <cell r="N65">
            <v>1089520</v>
          </cell>
          <cell r="O65">
            <v>900000</v>
          </cell>
          <cell r="P65">
            <v>1.2105777777777778</v>
          </cell>
          <cell r="Q65">
            <v>1022207</v>
          </cell>
          <cell r="R65">
            <v>1000000</v>
          </cell>
          <cell r="S65">
            <v>1.0222070000000001</v>
          </cell>
          <cell r="T65">
            <v>661885</v>
          </cell>
          <cell r="U65">
            <v>750000</v>
          </cell>
          <cell r="V65">
            <v>0.88251333333333337</v>
          </cell>
          <cell r="W65">
            <v>570510</v>
          </cell>
          <cell r="X65">
            <v>700000</v>
          </cell>
          <cell r="Y65">
            <v>0.81501428571428569</v>
          </cell>
          <cell r="Z65">
            <v>392137</v>
          </cell>
          <cell r="AA65">
            <v>700000</v>
          </cell>
          <cell r="AB65">
            <v>0.56019571428571424</v>
          </cell>
          <cell r="AC65">
            <v>500210</v>
          </cell>
          <cell r="AD65">
            <v>700000</v>
          </cell>
          <cell r="AE65">
            <v>0.71458571428571427</v>
          </cell>
          <cell r="AF65">
            <v>215130</v>
          </cell>
          <cell r="AG65">
            <v>700000</v>
          </cell>
          <cell r="AH65">
            <v>0.30732857142857145</v>
          </cell>
          <cell r="AI65">
            <v>253945</v>
          </cell>
          <cell r="AJ65">
            <v>700000</v>
          </cell>
          <cell r="AK65">
            <v>0.36277857142857145</v>
          </cell>
          <cell r="AL65">
            <v>365925</v>
          </cell>
          <cell r="AM65">
            <v>600000</v>
          </cell>
          <cell r="AN65">
            <v>0.60987499999999994</v>
          </cell>
          <cell r="AO65">
            <v>6137599</v>
          </cell>
          <cell r="AP65">
            <v>8150000</v>
          </cell>
          <cell r="AQ65">
            <v>0.75307963190184046</v>
          </cell>
          <cell r="AR65">
            <v>2045866.3333333333</v>
          </cell>
        </row>
        <row r="66">
          <cell r="B66" t="str">
            <v>RA SAN CARLOS</v>
          </cell>
          <cell r="C66" t="str">
            <v>SISON, REYNALD</v>
          </cell>
          <cell r="D66">
            <v>43700</v>
          </cell>
          <cell r="E66">
            <v>171250</v>
          </cell>
          <cell r="F66">
            <v>500000</v>
          </cell>
          <cell r="G66">
            <v>0.34250000000000003</v>
          </cell>
          <cell r="H66">
            <v>392640</v>
          </cell>
          <cell r="I66">
            <v>500000</v>
          </cell>
          <cell r="J66">
            <v>0.78527999999999998</v>
          </cell>
          <cell r="K66">
            <v>679945</v>
          </cell>
          <cell r="L66">
            <v>1050000</v>
          </cell>
          <cell r="M66">
            <v>0.64756666666666662</v>
          </cell>
          <cell r="N66">
            <v>1247420</v>
          </cell>
          <cell r="O66">
            <v>950000</v>
          </cell>
          <cell r="P66">
            <v>1.3130736842105264</v>
          </cell>
          <cell r="Q66">
            <v>1788420</v>
          </cell>
          <cell r="R66">
            <v>1050000</v>
          </cell>
          <cell r="S66">
            <v>1.7032571428571428</v>
          </cell>
          <cell r="T66">
            <v>807170</v>
          </cell>
          <cell r="U66">
            <v>1100000</v>
          </cell>
          <cell r="V66">
            <v>0.73379090909090905</v>
          </cell>
          <cell r="W66">
            <v>721100</v>
          </cell>
          <cell r="X66">
            <v>1000000</v>
          </cell>
          <cell r="Y66">
            <v>0.72109999999999996</v>
          </cell>
          <cell r="Z66">
            <v>321235</v>
          </cell>
          <cell r="AA66">
            <v>850000</v>
          </cell>
          <cell r="AB66">
            <v>0.37792352941176471</v>
          </cell>
          <cell r="AC66">
            <v>521830</v>
          </cell>
          <cell r="AD66">
            <v>850000</v>
          </cell>
          <cell r="AE66">
            <v>0.61391764705882357</v>
          </cell>
          <cell r="AF66">
            <v>660410</v>
          </cell>
          <cell r="AG66">
            <v>850000</v>
          </cell>
          <cell r="AH66">
            <v>0.77695294117647062</v>
          </cell>
          <cell r="AI66">
            <v>608305</v>
          </cell>
          <cell r="AJ66">
            <v>800000</v>
          </cell>
          <cell r="AK66">
            <v>0.76038125000000001</v>
          </cell>
          <cell r="AL66">
            <v>869645</v>
          </cell>
          <cell r="AM66">
            <v>800000</v>
          </cell>
          <cell r="AN66">
            <v>1.0870562500000001</v>
          </cell>
          <cell r="AO66">
            <v>8789370</v>
          </cell>
          <cell r="AP66">
            <v>10300000</v>
          </cell>
          <cell r="AQ66">
            <v>0.85333689320388351</v>
          </cell>
          <cell r="AR66">
            <v>2929790</v>
          </cell>
        </row>
        <row r="67">
          <cell r="B67" t="str">
            <v>RA SAN FRANCISCO</v>
          </cell>
          <cell r="C67" t="str">
            <v>BIAÑO, MICHAEL VINCENT</v>
          </cell>
          <cell r="D67">
            <v>44973</v>
          </cell>
          <cell r="E67">
            <v>0</v>
          </cell>
          <cell r="F67">
            <v>0</v>
          </cell>
          <cell r="G67" t="e">
            <v>#DIV/0!</v>
          </cell>
          <cell r="H67">
            <v>57790</v>
          </cell>
          <cell r="I67">
            <v>185714</v>
          </cell>
          <cell r="J67">
            <v>0.31117740181138742</v>
          </cell>
          <cell r="K67">
            <v>151470</v>
          </cell>
          <cell r="L67">
            <v>550000</v>
          </cell>
          <cell r="M67">
            <v>0.27539999999999998</v>
          </cell>
          <cell r="N67">
            <v>0</v>
          </cell>
          <cell r="O67">
            <v>0</v>
          </cell>
          <cell r="P67" t="e">
            <v>#DIV/0!</v>
          </cell>
          <cell r="Q67">
            <v>0</v>
          </cell>
          <cell r="R67">
            <v>0</v>
          </cell>
          <cell r="S67" t="e">
            <v>#DIV/0!</v>
          </cell>
          <cell r="T67">
            <v>874970</v>
          </cell>
          <cell r="U67">
            <v>550000</v>
          </cell>
          <cell r="V67">
            <v>1.5908545454545455</v>
          </cell>
          <cell r="W67">
            <v>423530</v>
          </cell>
          <cell r="X67">
            <v>700000</v>
          </cell>
          <cell r="Y67">
            <v>0.6050428571428571</v>
          </cell>
          <cell r="Z67">
            <v>421535</v>
          </cell>
          <cell r="AA67">
            <v>700000</v>
          </cell>
          <cell r="AB67">
            <v>0.6021928571428572</v>
          </cell>
          <cell r="AC67">
            <v>565690</v>
          </cell>
          <cell r="AD67">
            <v>600000</v>
          </cell>
          <cell r="AE67">
            <v>0.94281666666666664</v>
          </cell>
          <cell r="AF67">
            <v>390220</v>
          </cell>
          <cell r="AG67">
            <v>600000</v>
          </cell>
          <cell r="AH67">
            <v>0.65036666666666665</v>
          </cell>
          <cell r="AI67">
            <v>517910</v>
          </cell>
          <cell r="AJ67">
            <v>600000</v>
          </cell>
          <cell r="AK67">
            <v>0.8631833333333333</v>
          </cell>
          <cell r="AL67">
            <v>309445</v>
          </cell>
          <cell r="AM67">
            <v>500000</v>
          </cell>
          <cell r="AN67">
            <v>0.61889000000000005</v>
          </cell>
          <cell r="AO67">
            <v>3712560</v>
          </cell>
          <cell r="AP67">
            <v>4985714</v>
          </cell>
          <cell r="AQ67">
            <v>0.74463958422003351</v>
          </cell>
          <cell r="AR67">
            <v>1237520</v>
          </cell>
        </row>
        <row r="68">
          <cell r="B68" t="str">
            <v>RA SAN NICOLAS</v>
          </cell>
          <cell r="C68" t="str">
            <v>CASIMIRO, CARLO</v>
          </cell>
          <cell r="D68">
            <v>45039</v>
          </cell>
          <cell r="E68">
            <v>0</v>
          </cell>
          <cell r="F68">
            <v>0</v>
          </cell>
          <cell r="G68" t="e">
            <v>#DIV/0!</v>
          </cell>
          <cell r="H68">
            <v>0</v>
          </cell>
          <cell r="I68">
            <v>0</v>
          </cell>
          <cell r="J68" t="e">
            <v>#DIV/0!</v>
          </cell>
          <cell r="K68">
            <v>0</v>
          </cell>
          <cell r="L68">
            <v>0</v>
          </cell>
          <cell r="M68" t="e">
            <v>#DIV/0!</v>
          </cell>
          <cell r="N68">
            <v>0</v>
          </cell>
          <cell r="O68">
            <v>106666</v>
          </cell>
          <cell r="P68">
            <v>0</v>
          </cell>
          <cell r="Q68">
            <v>581150</v>
          </cell>
          <cell r="R68">
            <v>550000</v>
          </cell>
          <cell r="S68">
            <v>1.0566363636363636</v>
          </cell>
          <cell r="T68">
            <v>389035</v>
          </cell>
          <cell r="U68">
            <v>550000</v>
          </cell>
          <cell r="V68">
            <v>0.70733636363636365</v>
          </cell>
          <cell r="W68">
            <v>325740</v>
          </cell>
          <cell r="X68">
            <v>550000</v>
          </cell>
          <cell r="Y68">
            <v>0.59225454545454548</v>
          </cell>
          <cell r="Z68">
            <v>1304815</v>
          </cell>
          <cell r="AA68">
            <v>600000</v>
          </cell>
          <cell r="AB68">
            <v>2.1746916666666665</v>
          </cell>
          <cell r="AC68">
            <v>360130</v>
          </cell>
          <cell r="AD68">
            <v>550000</v>
          </cell>
          <cell r="AE68">
            <v>0.65478181818181813</v>
          </cell>
          <cell r="AF68">
            <v>199695</v>
          </cell>
          <cell r="AG68">
            <v>550000</v>
          </cell>
          <cell r="AH68">
            <v>0.36308181818181817</v>
          </cell>
          <cell r="AI68">
            <v>434140</v>
          </cell>
          <cell r="AJ68">
            <v>550000</v>
          </cell>
          <cell r="AK68">
            <v>0.78934545454545457</v>
          </cell>
          <cell r="AL68">
            <v>293705</v>
          </cell>
          <cell r="AM68">
            <v>500000</v>
          </cell>
          <cell r="AN68">
            <v>0.58740999999999999</v>
          </cell>
          <cell r="AO68">
            <v>3888410</v>
          </cell>
          <cell r="AP68">
            <v>4506666</v>
          </cell>
          <cell r="AQ68">
            <v>0.86281299745754403</v>
          </cell>
          <cell r="AR68">
            <v>1296136.6666666667</v>
          </cell>
        </row>
        <row r="69">
          <cell r="B69" t="str">
            <v>RA SAN PEDRO</v>
          </cell>
          <cell r="C69" t="str">
            <v>JOHN RUZZEL ESPINA</v>
          </cell>
          <cell r="D69">
            <v>41936</v>
          </cell>
          <cell r="E69">
            <v>104680</v>
          </cell>
          <cell r="F69">
            <v>600000</v>
          </cell>
          <cell r="G69">
            <v>0.17446666666666666</v>
          </cell>
          <cell r="H69">
            <v>1124740</v>
          </cell>
          <cell r="I69">
            <v>500000</v>
          </cell>
          <cell r="J69">
            <v>2.2494800000000001</v>
          </cell>
          <cell r="K69">
            <v>1350555</v>
          </cell>
          <cell r="L69">
            <v>1200000</v>
          </cell>
          <cell r="M69">
            <v>1.1254625</v>
          </cell>
          <cell r="N69">
            <v>2210795</v>
          </cell>
          <cell r="O69">
            <v>1250000</v>
          </cell>
          <cell r="P69">
            <v>1.7686360000000001</v>
          </cell>
          <cell r="Q69">
            <v>2614100</v>
          </cell>
          <cell r="R69">
            <v>1950000</v>
          </cell>
          <cell r="S69">
            <v>1.3405641025641026</v>
          </cell>
          <cell r="T69">
            <v>1908300</v>
          </cell>
          <cell r="U69">
            <v>1900000</v>
          </cell>
          <cell r="V69">
            <v>1.0043684210526316</v>
          </cell>
          <cell r="W69">
            <v>1834455</v>
          </cell>
          <cell r="X69">
            <v>1700000</v>
          </cell>
          <cell r="Y69">
            <v>1.0790911764705882</v>
          </cell>
          <cell r="Z69">
            <v>1108245</v>
          </cell>
          <cell r="AA69">
            <v>1700000</v>
          </cell>
          <cell r="AB69">
            <v>0.65190882352941182</v>
          </cell>
          <cell r="AC69">
            <v>1309605</v>
          </cell>
          <cell r="AD69">
            <v>1300000</v>
          </cell>
          <cell r="AE69">
            <v>1.0073884615384616</v>
          </cell>
          <cell r="AF69">
            <v>1361990</v>
          </cell>
          <cell r="AG69">
            <v>1300000</v>
          </cell>
          <cell r="AH69">
            <v>1.0476846153846153</v>
          </cell>
          <cell r="AI69">
            <v>1305160</v>
          </cell>
          <cell r="AJ69">
            <v>1300000</v>
          </cell>
          <cell r="AK69">
            <v>1.0039692307692307</v>
          </cell>
          <cell r="AL69">
            <v>1375200</v>
          </cell>
          <cell r="AM69">
            <v>1200000</v>
          </cell>
          <cell r="AN69">
            <v>1.1459999999999999</v>
          </cell>
          <cell r="AO69">
            <v>17607825</v>
          </cell>
          <cell r="AP69">
            <v>15900000</v>
          </cell>
          <cell r="AQ69">
            <v>1.1074103773584905</v>
          </cell>
          <cell r="AR69">
            <v>5869275</v>
          </cell>
        </row>
        <row r="70">
          <cell r="B70" t="str">
            <v>RA SHOPWISE ANTIPOLO</v>
          </cell>
          <cell r="C70" t="str">
            <v>RONEL CRUSPERO (PROBY)</v>
          </cell>
          <cell r="D70">
            <v>44793</v>
          </cell>
          <cell r="E70">
            <v>0</v>
          </cell>
          <cell r="F70">
            <v>500000</v>
          </cell>
          <cell r="G70">
            <v>0</v>
          </cell>
          <cell r="H70">
            <v>0</v>
          </cell>
          <cell r="I70">
            <v>500000</v>
          </cell>
          <cell r="J70">
            <v>0</v>
          </cell>
          <cell r="K70">
            <v>0</v>
          </cell>
          <cell r="L70">
            <v>0</v>
          </cell>
          <cell r="M70" t="e">
            <v>#DIV/0!</v>
          </cell>
          <cell r="N70">
            <v>0</v>
          </cell>
          <cell r="O70">
            <v>0</v>
          </cell>
          <cell r="P70" t="e">
            <v>#DIV/0!</v>
          </cell>
          <cell r="Q70">
            <v>0</v>
          </cell>
          <cell r="R70">
            <v>0</v>
          </cell>
          <cell r="S70" t="e">
            <v>#DIV/0!</v>
          </cell>
          <cell r="T70">
            <v>0</v>
          </cell>
          <cell r="U70">
            <v>0</v>
          </cell>
          <cell r="V70" t="e">
            <v>#DIV/0!</v>
          </cell>
          <cell r="W70">
            <v>0</v>
          </cell>
          <cell r="X70">
            <v>0</v>
          </cell>
          <cell r="Y70" t="e">
            <v>#DIV/0!</v>
          </cell>
          <cell r="Z70">
            <v>0</v>
          </cell>
          <cell r="AA70">
            <v>0</v>
          </cell>
          <cell r="AB70" t="e">
            <v>#DIV/0!</v>
          </cell>
          <cell r="AC70">
            <v>0</v>
          </cell>
          <cell r="AD70">
            <v>0</v>
          </cell>
          <cell r="AE70" t="e">
            <v>#DIV/0!</v>
          </cell>
          <cell r="AF70">
            <v>0</v>
          </cell>
          <cell r="AG70">
            <v>0</v>
          </cell>
          <cell r="AH70" t="e">
            <v>#DIV/0!</v>
          </cell>
          <cell r="AI70">
            <v>0</v>
          </cell>
          <cell r="AJ70">
            <v>0</v>
          </cell>
          <cell r="AK70" t="e">
            <v>#DIV/0!</v>
          </cell>
          <cell r="AL70">
            <v>0</v>
          </cell>
          <cell r="AM70">
            <v>0</v>
          </cell>
          <cell r="AN70" t="e">
            <v>#DIV/0!</v>
          </cell>
          <cell r="AO70">
            <v>0</v>
          </cell>
          <cell r="AP70">
            <v>1000000</v>
          </cell>
          <cell r="AQ70">
            <v>0</v>
          </cell>
          <cell r="AR70">
            <v>0</v>
          </cell>
        </row>
        <row r="71">
          <cell r="B71">
            <v>0</v>
          </cell>
          <cell r="C71" t="str">
            <v>JOHN FRANCIS JUNIO (PROBY)</v>
          </cell>
          <cell r="D71">
            <v>45008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52590</v>
          </cell>
          <cell r="L71">
            <v>116129</v>
          </cell>
          <cell r="M71">
            <v>0.45285845912734973</v>
          </cell>
          <cell r="N71">
            <v>175860</v>
          </cell>
          <cell r="O71">
            <v>600000</v>
          </cell>
          <cell r="P71">
            <v>0.29310000000000003</v>
          </cell>
          <cell r="Q71">
            <v>198260</v>
          </cell>
          <cell r="R71">
            <v>600000</v>
          </cell>
          <cell r="S71">
            <v>0.33043333333333336</v>
          </cell>
          <cell r="T71">
            <v>47985</v>
          </cell>
          <cell r="U71">
            <v>600000</v>
          </cell>
          <cell r="V71">
            <v>7.9975000000000004E-2</v>
          </cell>
          <cell r="W71">
            <v>126980</v>
          </cell>
          <cell r="X71">
            <v>600000</v>
          </cell>
          <cell r="Y71">
            <v>0.21163333333333334</v>
          </cell>
          <cell r="Z71">
            <v>0</v>
          </cell>
          <cell r="AA71">
            <v>550000</v>
          </cell>
          <cell r="AB71">
            <v>0</v>
          </cell>
          <cell r="AC71">
            <v>0</v>
          </cell>
          <cell r="AD71">
            <v>0</v>
          </cell>
          <cell r="AE71" t="e">
            <v>#DIV/0!</v>
          </cell>
          <cell r="AF71">
            <v>0</v>
          </cell>
          <cell r="AG71">
            <v>0</v>
          </cell>
          <cell r="AH71" t="e">
            <v>#DIV/0!</v>
          </cell>
          <cell r="AI71">
            <v>0</v>
          </cell>
          <cell r="AJ71">
            <v>0</v>
          </cell>
          <cell r="AK71" t="e">
            <v>#DIV/0!</v>
          </cell>
          <cell r="AL71">
            <v>0</v>
          </cell>
          <cell r="AM71">
            <v>0</v>
          </cell>
          <cell r="AN71" t="e">
            <v>#DIV/0!</v>
          </cell>
          <cell r="AO71">
            <v>601675</v>
          </cell>
          <cell r="AP71">
            <v>3066129</v>
          </cell>
          <cell r="AQ71">
            <v>0.19623277428966623</v>
          </cell>
          <cell r="AR71">
            <v>200558.33333333334</v>
          </cell>
        </row>
        <row r="72">
          <cell r="B72" t="str">
            <v>RA SHOPWISE MAKATI</v>
          </cell>
          <cell r="C72" t="str">
            <v>ROMEO SOSOBAN (PROBY)</v>
          </cell>
          <cell r="D72">
            <v>44882</v>
          </cell>
          <cell r="E72">
            <v>52190</v>
          </cell>
          <cell r="F72">
            <v>500000</v>
          </cell>
          <cell r="G72">
            <v>0.10438</v>
          </cell>
          <cell r="H72">
            <v>64185</v>
          </cell>
          <cell r="I72">
            <v>500000</v>
          </cell>
          <cell r="J72">
            <v>0.12837000000000001</v>
          </cell>
          <cell r="K72">
            <v>90480</v>
          </cell>
          <cell r="L72">
            <v>600000</v>
          </cell>
          <cell r="M72">
            <v>0.15079999999999999</v>
          </cell>
          <cell r="N72">
            <v>53690</v>
          </cell>
          <cell r="O72">
            <v>600000</v>
          </cell>
          <cell r="P72">
            <v>8.9483333333333331E-2</v>
          </cell>
          <cell r="Q72">
            <v>218050</v>
          </cell>
          <cell r="R72">
            <v>600000</v>
          </cell>
          <cell r="S72">
            <v>0.36341666666666667</v>
          </cell>
          <cell r="T72">
            <v>56490</v>
          </cell>
          <cell r="U72">
            <v>600000</v>
          </cell>
          <cell r="V72">
            <v>9.4149999999999998E-2</v>
          </cell>
          <cell r="W72">
            <v>0</v>
          </cell>
          <cell r="X72">
            <v>600000</v>
          </cell>
          <cell r="Y72">
            <v>0</v>
          </cell>
          <cell r="Z72">
            <v>0</v>
          </cell>
          <cell r="AA72">
            <v>0</v>
          </cell>
          <cell r="AB72" t="e">
            <v>#DIV/0!</v>
          </cell>
          <cell r="AC72">
            <v>0</v>
          </cell>
          <cell r="AD72">
            <v>0</v>
          </cell>
          <cell r="AE72" t="e">
            <v>#DIV/0!</v>
          </cell>
          <cell r="AF72">
            <v>0</v>
          </cell>
          <cell r="AG72">
            <v>0</v>
          </cell>
          <cell r="AH72" t="e">
            <v>#DIV/0!</v>
          </cell>
          <cell r="AI72">
            <v>0</v>
          </cell>
          <cell r="AJ72">
            <v>0</v>
          </cell>
          <cell r="AK72" t="e">
            <v>#DIV/0!</v>
          </cell>
          <cell r="AL72">
            <v>0</v>
          </cell>
          <cell r="AM72">
            <v>0</v>
          </cell>
          <cell r="AN72" t="e">
            <v>#DIV/0!</v>
          </cell>
          <cell r="AO72">
            <v>535085</v>
          </cell>
          <cell r="AP72">
            <v>4000000</v>
          </cell>
          <cell r="AQ72">
            <v>0.13377125000000001</v>
          </cell>
          <cell r="AR72">
            <v>178361.66666666666</v>
          </cell>
        </row>
        <row r="73">
          <cell r="B73" t="str">
            <v>RA STARMILL</v>
          </cell>
          <cell r="C73" t="str">
            <v>PABUSTAN, GIAN PAUL</v>
          </cell>
          <cell r="D73">
            <v>42864</v>
          </cell>
          <cell r="E73">
            <v>126065</v>
          </cell>
          <cell r="F73">
            <v>850000</v>
          </cell>
          <cell r="G73">
            <v>0.14831176470588237</v>
          </cell>
          <cell r="H73">
            <v>987345</v>
          </cell>
          <cell r="I73">
            <v>600000</v>
          </cell>
          <cell r="J73">
            <v>1.645575</v>
          </cell>
          <cell r="K73">
            <v>240435</v>
          </cell>
          <cell r="L73">
            <v>1500000</v>
          </cell>
          <cell r="M73">
            <v>0.16028999999999999</v>
          </cell>
          <cell r="N73">
            <v>2692040</v>
          </cell>
          <cell r="O73">
            <v>1300000</v>
          </cell>
          <cell r="P73">
            <v>2.0708000000000002</v>
          </cell>
          <cell r="Q73">
            <v>2733440</v>
          </cell>
          <cell r="R73">
            <v>1700000</v>
          </cell>
          <cell r="S73">
            <v>1.6079058823529411</v>
          </cell>
          <cell r="T73">
            <v>1905160</v>
          </cell>
          <cell r="U73">
            <v>1500000</v>
          </cell>
          <cell r="V73">
            <v>1.2701066666666667</v>
          </cell>
          <cell r="W73">
            <v>1389245</v>
          </cell>
          <cell r="X73">
            <v>1500000</v>
          </cell>
          <cell r="Y73">
            <v>0.92616333333333334</v>
          </cell>
          <cell r="Z73">
            <v>133345</v>
          </cell>
          <cell r="AA73">
            <v>1500000</v>
          </cell>
          <cell r="AB73">
            <v>8.8896666666666666E-2</v>
          </cell>
          <cell r="AC73">
            <v>1525440</v>
          </cell>
          <cell r="AD73">
            <v>1250000</v>
          </cell>
          <cell r="AE73">
            <v>1.2203520000000001</v>
          </cell>
          <cell r="AF73">
            <v>881455</v>
          </cell>
          <cell r="AG73">
            <v>1300000</v>
          </cell>
          <cell r="AH73">
            <v>0.67804230769230767</v>
          </cell>
          <cell r="AI73">
            <v>761650</v>
          </cell>
          <cell r="AJ73">
            <v>1250000</v>
          </cell>
          <cell r="AK73">
            <v>0.60931999999999997</v>
          </cell>
          <cell r="AL73">
            <v>1210330</v>
          </cell>
          <cell r="AM73">
            <v>1150000</v>
          </cell>
          <cell r="AN73">
            <v>1.0524608695652173</v>
          </cell>
          <cell r="AO73">
            <v>14585950</v>
          </cell>
          <cell r="AP73">
            <v>15400000</v>
          </cell>
          <cell r="AQ73">
            <v>0.94713961038961036</v>
          </cell>
          <cell r="AR73">
            <v>4861983.333333333</v>
          </cell>
        </row>
        <row r="74">
          <cell r="B74" t="str">
            <v>RA TANAY</v>
          </cell>
          <cell r="C74" t="str">
            <v>ARCHIE CUSTODIO</v>
          </cell>
          <cell r="D74">
            <v>44705</v>
          </cell>
          <cell r="E74">
            <v>525120</v>
          </cell>
          <cell r="F74">
            <v>500000</v>
          </cell>
          <cell r="G74">
            <v>1.0502400000000001</v>
          </cell>
          <cell r="H74">
            <v>664510</v>
          </cell>
          <cell r="I74">
            <v>500000</v>
          </cell>
          <cell r="J74">
            <v>1.3290200000000001</v>
          </cell>
          <cell r="K74">
            <v>644300</v>
          </cell>
          <cell r="L74">
            <v>600000</v>
          </cell>
          <cell r="M74">
            <v>1.0738333333333334</v>
          </cell>
          <cell r="N74">
            <v>844480</v>
          </cell>
          <cell r="O74">
            <v>600000</v>
          </cell>
          <cell r="P74">
            <v>1.4074666666666666</v>
          </cell>
          <cell r="Q74">
            <v>1049650</v>
          </cell>
          <cell r="R74">
            <v>850000</v>
          </cell>
          <cell r="S74">
            <v>1.2348823529411765</v>
          </cell>
          <cell r="T74">
            <v>811980</v>
          </cell>
          <cell r="U74">
            <v>800000</v>
          </cell>
          <cell r="V74">
            <v>1.014975</v>
          </cell>
          <cell r="W74">
            <v>752795</v>
          </cell>
          <cell r="X74">
            <v>750000</v>
          </cell>
          <cell r="Y74">
            <v>1.0037266666666667</v>
          </cell>
          <cell r="Z74">
            <v>902065</v>
          </cell>
          <cell r="AA74">
            <v>900000</v>
          </cell>
          <cell r="AB74">
            <v>1.0022944444444444</v>
          </cell>
          <cell r="AC74">
            <v>913475</v>
          </cell>
          <cell r="AD74">
            <v>900000</v>
          </cell>
          <cell r="AE74">
            <v>1.0149722222222222</v>
          </cell>
          <cell r="AF74">
            <v>566125</v>
          </cell>
          <cell r="AG74">
            <v>900000</v>
          </cell>
          <cell r="AH74">
            <v>0.62902777777777774</v>
          </cell>
          <cell r="AI74">
            <v>500510</v>
          </cell>
          <cell r="AJ74">
            <v>800000</v>
          </cell>
          <cell r="AK74">
            <v>0.62563749999999996</v>
          </cell>
          <cell r="AL74">
            <v>639590</v>
          </cell>
          <cell r="AM74">
            <v>800000</v>
          </cell>
          <cell r="AN74">
            <v>0.79948750000000002</v>
          </cell>
          <cell r="AO74">
            <v>8814600</v>
          </cell>
          <cell r="AP74">
            <v>8900000</v>
          </cell>
          <cell r="AQ74">
            <v>0.99040449438202249</v>
          </cell>
          <cell r="AR74">
            <v>2938200</v>
          </cell>
        </row>
        <row r="75">
          <cell r="B75" t="str">
            <v>RA TORIL</v>
          </cell>
          <cell r="C75" t="str">
            <v>KING ELY TORRES</v>
          </cell>
          <cell r="D75" t="str">
            <v>September 14, 2023</v>
          </cell>
          <cell r="E75">
            <v>0</v>
          </cell>
          <cell r="F75">
            <v>0</v>
          </cell>
          <cell r="G75" t="e">
            <v>#DIV/0!</v>
          </cell>
          <cell r="H75">
            <v>0</v>
          </cell>
          <cell r="I75">
            <v>0</v>
          </cell>
          <cell r="J75" t="e">
            <v>#DIV/0!</v>
          </cell>
          <cell r="K75">
            <v>0</v>
          </cell>
          <cell r="L75">
            <v>0</v>
          </cell>
          <cell r="M75" t="e">
            <v>#DIV/0!</v>
          </cell>
          <cell r="N75">
            <v>0</v>
          </cell>
          <cell r="O75">
            <v>0</v>
          </cell>
          <cell r="P75" t="e">
            <v>#DIV/0!</v>
          </cell>
          <cell r="Q75">
            <v>0</v>
          </cell>
          <cell r="R75">
            <v>0</v>
          </cell>
          <cell r="S75" t="e">
            <v>#DIV/0!</v>
          </cell>
          <cell r="T75">
            <v>0</v>
          </cell>
          <cell r="U75">
            <v>0</v>
          </cell>
          <cell r="V75" t="e">
            <v>#DIV/0!</v>
          </cell>
          <cell r="W75">
            <v>0</v>
          </cell>
          <cell r="X75">
            <v>0</v>
          </cell>
          <cell r="Y75" t="e">
            <v>#DIV/0!</v>
          </cell>
          <cell r="Z75">
            <v>0</v>
          </cell>
          <cell r="AA75">
            <v>0</v>
          </cell>
          <cell r="AB75" t="e">
            <v>#DIV/0!</v>
          </cell>
          <cell r="AC75">
            <v>483205</v>
          </cell>
          <cell r="AD75">
            <v>255000</v>
          </cell>
          <cell r="AE75">
            <v>1.894921568627451</v>
          </cell>
          <cell r="AF75">
            <v>408830</v>
          </cell>
          <cell r="AG75">
            <v>550000</v>
          </cell>
          <cell r="AH75">
            <v>0.74332727272727273</v>
          </cell>
          <cell r="AI75">
            <v>365030</v>
          </cell>
          <cell r="AJ75">
            <v>550000</v>
          </cell>
          <cell r="AK75">
            <v>0.66369090909090911</v>
          </cell>
          <cell r="AL75">
            <v>441320</v>
          </cell>
          <cell r="AM75">
            <v>500000</v>
          </cell>
          <cell r="AN75">
            <v>0.88263999999999998</v>
          </cell>
          <cell r="AO75">
            <v>1698385</v>
          </cell>
          <cell r="AP75">
            <v>1855000</v>
          </cell>
          <cell r="AQ75">
            <v>0.91557142857142859</v>
          </cell>
          <cell r="AR75">
            <v>566128.33333333337</v>
          </cell>
        </row>
        <row r="76">
          <cell r="B76">
            <v>0</v>
          </cell>
          <cell r="C76" t="str">
            <v>FUNATSU, RIKIYA (PROBY)</v>
          </cell>
          <cell r="D76" t="str">
            <v>June 01, 2023</v>
          </cell>
          <cell r="E76">
            <v>0</v>
          </cell>
          <cell r="F76">
            <v>0</v>
          </cell>
          <cell r="G76" t="e">
            <v>#DIV/0!</v>
          </cell>
          <cell r="H76">
            <v>0</v>
          </cell>
          <cell r="I76">
            <v>0</v>
          </cell>
          <cell r="J76" t="e">
            <v>#DIV/0!</v>
          </cell>
          <cell r="K76">
            <v>0</v>
          </cell>
          <cell r="L76">
            <v>0</v>
          </cell>
          <cell r="M76" t="e">
            <v>#DIV/0!</v>
          </cell>
          <cell r="N76">
            <v>0</v>
          </cell>
          <cell r="O76">
            <v>0</v>
          </cell>
          <cell r="P76" t="e">
            <v>#DIV/0!</v>
          </cell>
          <cell r="Q76">
            <v>0</v>
          </cell>
          <cell r="R76">
            <v>0</v>
          </cell>
          <cell r="S76" t="e">
            <v>#DIV/0!</v>
          </cell>
          <cell r="T76">
            <v>132270</v>
          </cell>
          <cell r="U76">
            <v>450000</v>
          </cell>
          <cell r="V76">
            <v>0.29393333333333332</v>
          </cell>
          <cell r="W76">
            <v>549485</v>
          </cell>
          <cell r="X76">
            <v>550000</v>
          </cell>
          <cell r="Y76">
            <v>0.99906363636363638</v>
          </cell>
          <cell r="Z76">
            <v>0</v>
          </cell>
          <cell r="AA76">
            <v>550000</v>
          </cell>
          <cell r="AB76">
            <v>0</v>
          </cell>
          <cell r="AC76">
            <v>0</v>
          </cell>
          <cell r="AD76">
            <v>0</v>
          </cell>
          <cell r="AE76" t="e">
            <v>#DIV/0!</v>
          </cell>
          <cell r="AF76">
            <v>0</v>
          </cell>
          <cell r="AG76">
            <v>0</v>
          </cell>
          <cell r="AH76" t="e">
            <v>#DIV/0!</v>
          </cell>
          <cell r="AI76">
            <v>0</v>
          </cell>
          <cell r="AJ76">
            <v>0</v>
          </cell>
          <cell r="AK76" t="e">
            <v>#DIV/0!</v>
          </cell>
          <cell r="AL76">
            <v>0</v>
          </cell>
          <cell r="AM76">
            <v>0</v>
          </cell>
          <cell r="AN76" t="e">
            <v>#DIV/0!</v>
          </cell>
          <cell r="AO76">
            <v>681755</v>
          </cell>
          <cell r="AP76">
            <v>1550000</v>
          </cell>
          <cell r="AQ76">
            <v>0.43984193548387096</v>
          </cell>
          <cell r="AR76">
            <v>227251.66666666666</v>
          </cell>
        </row>
        <row r="77">
          <cell r="B77" t="str">
            <v>RA TUGUEGARAO</v>
          </cell>
          <cell r="C77" t="str">
            <v>BINARAO, JULIO</v>
          </cell>
          <cell r="D77">
            <v>43330</v>
          </cell>
          <cell r="E77">
            <v>47695</v>
          </cell>
          <cell r="F77">
            <v>500000</v>
          </cell>
          <cell r="G77">
            <v>9.5390000000000003E-2</v>
          </cell>
          <cell r="H77">
            <v>49220</v>
          </cell>
          <cell r="I77">
            <v>500000</v>
          </cell>
          <cell r="J77">
            <v>9.844E-2</v>
          </cell>
          <cell r="K77">
            <v>697520</v>
          </cell>
          <cell r="L77">
            <v>550000</v>
          </cell>
          <cell r="M77">
            <v>1.2682181818181819</v>
          </cell>
          <cell r="N77">
            <v>33520</v>
          </cell>
          <cell r="O77">
            <v>550000</v>
          </cell>
          <cell r="P77">
            <v>6.0945454545454546E-2</v>
          </cell>
          <cell r="Q77">
            <v>1185575</v>
          </cell>
          <cell r="R77">
            <v>700000</v>
          </cell>
          <cell r="S77">
            <v>1.6936785714285714</v>
          </cell>
          <cell r="T77">
            <v>796765</v>
          </cell>
          <cell r="U77">
            <v>650000</v>
          </cell>
          <cell r="V77">
            <v>1.2257923076923076</v>
          </cell>
          <cell r="W77">
            <v>35990</v>
          </cell>
          <cell r="X77">
            <v>550000</v>
          </cell>
          <cell r="Y77">
            <v>6.543636363636364E-2</v>
          </cell>
          <cell r="Z77">
            <v>1074355</v>
          </cell>
          <cell r="AA77">
            <v>550000</v>
          </cell>
          <cell r="AB77">
            <v>1.9533727272727273</v>
          </cell>
          <cell r="AC77">
            <v>28195</v>
          </cell>
          <cell r="AD77">
            <v>550000</v>
          </cell>
          <cell r="AE77">
            <v>5.1263636363636365E-2</v>
          </cell>
          <cell r="AF77">
            <v>605720</v>
          </cell>
          <cell r="AG77">
            <v>550000</v>
          </cell>
          <cell r="AH77">
            <v>1.101309090909091</v>
          </cell>
          <cell r="AI77">
            <v>124270</v>
          </cell>
          <cell r="AJ77">
            <v>550000</v>
          </cell>
          <cell r="AK77">
            <v>0.22594545454545453</v>
          </cell>
          <cell r="AL77">
            <v>43990</v>
          </cell>
          <cell r="AM77">
            <v>550000</v>
          </cell>
          <cell r="AN77">
            <v>7.9981818181818182E-2</v>
          </cell>
          <cell r="AO77">
            <v>4722815</v>
          </cell>
          <cell r="AP77">
            <v>6750000</v>
          </cell>
          <cell r="AQ77">
            <v>0.69967629629629635</v>
          </cell>
          <cell r="AR77">
            <v>1574271.6666666667</v>
          </cell>
        </row>
        <row r="78">
          <cell r="B78" t="str">
            <v>RA VALENZUELA</v>
          </cell>
          <cell r="C78" t="str">
            <v>ERNESTO ROBLES (PROBY)</v>
          </cell>
          <cell r="D78" t="str">
            <v>November 14, 2022</v>
          </cell>
          <cell r="E78">
            <v>120075</v>
          </cell>
          <cell r="F78">
            <v>500000</v>
          </cell>
          <cell r="G78">
            <v>0.24015</v>
          </cell>
          <cell r="H78">
            <v>122975</v>
          </cell>
          <cell r="I78">
            <v>500000</v>
          </cell>
          <cell r="J78">
            <v>0.24595</v>
          </cell>
          <cell r="K78">
            <v>427465</v>
          </cell>
          <cell r="L78">
            <v>600000</v>
          </cell>
          <cell r="M78">
            <v>0.71244166666666664</v>
          </cell>
          <cell r="N78">
            <v>617615</v>
          </cell>
          <cell r="O78">
            <v>600000</v>
          </cell>
          <cell r="P78">
            <v>1.0293583333333334</v>
          </cell>
          <cell r="Q78">
            <v>612580</v>
          </cell>
          <cell r="R78">
            <v>600000</v>
          </cell>
          <cell r="S78">
            <v>1.0209666666666666</v>
          </cell>
          <cell r="T78">
            <v>340235</v>
          </cell>
          <cell r="U78">
            <v>600000</v>
          </cell>
          <cell r="V78">
            <v>0.56705833333333333</v>
          </cell>
          <cell r="W78">
            <v>189545</v>
          </cell>
          <cell r="X78">
            <v>600000</v>
          </cell>
          <cell r="Y78">
            <v>0.31590833333333335</v>
          </cell>
          <cell r="Z78">
            <v>154650</v>
          </cell>
          <cell r="AA78">
            <v>600000</v>
          </cell>
          <cell r="AB78">
            <v>0.25774999999999998</v>
          </cell>
          <cell r="AC78">
            <v>163795</v>
          </cell>
          <cell r="AD78">
            <v>600000</v>
          </cell>
          <cell r="AE78">
            <v>0.27299166666666669</v>
          </cell>
          <cell r="AF78">
            <v>258750</v>
          </cell>
          <cell r="AG78">
            <v>600000</v>
          </cell>
          <cell r="AH78">
            <v>0.43125000000000002</v>
          </cell>
          <cell r="AI78">
            <v>145170</v>
          </cell>
          <cell r="AJ78">
            <v>550000</v>
          </cell>
          <cell r="AK78">
            <v>0.26394545454545454</v>
          </cell>
          <cell r="AL78">
            <v>160470</v>
          </cell>
          <cell r="AM78">
            <v>500000</v>
          </cell>
          <cell r="AN78">
            <v>0.32094</v>
          </cell>
          <cell r="AO78">
            <v>3313325</v>
          </cell>
          <cell r="AP78">
            <v>6850000</v>
          </cell>
          <cell r="AQ78">
            <v>0.48369708029197078</v>
          </cell>
          <cell r="AR78">
            <v>1104441.6666666667</v>
          </cell>
        </row>
        <row r="79">
          <cell r="B79" t="str">
            <v>RA VIGAN</v>
          </cell>
          <cell r="C79" t="str">
            <v>TAQUEBAN, DALE PATRICK</v>
          </cell>
          <cell r="D79">
            <v>43193</v>
          </cell>
          <cell r="E79">
            <v>320195</v>
          </cell>
          <cell r="F79">
            <v>500000</v>
          </cell>
          <cell r="G79">
            <v>0.64039000000000001</v>
          </cell>
          <cell r="H79">
            <v>155875</v>
          </cell>
          <cell r="I79">
            <v>500000</v>
          </cell>
          <cell r="J79">
            <v>0.31175000000000003</v>
          </cell>
          <cell r="K79">
            <v>456325</v>
          </cell>
          <cell r="L79">
            <v>750000</v>
          </cell>
          <cell r="M79">
            <v>0.60843333333333338</v>
          </cell>
          <cell r="N79">
            <v>945550</v>
          </cell>
          <cell r="O79">
            <v>900000</v>
          </cell>
          <cell r="P79">
            <v>1.0506111111111112</v>
          </cell>
          <cell r="Q79">
            <v>1075000</v>
          </cell>
          <cell r="R79">
            <v>900000</v>
          </cell>
          <cell r="S79">
            <v>1.1944444444444444</v>
          </cell>
          <cell r="T79">
            <v>775175</v>
          </cell>
          <cell r="U79">
            <v>750000</v>
          </cell>
          <cell r="V79">
            <v>1.0335666666666667</v>
          </cell>
          <cell r="W79">
            <v>796950</v>
          </cell>
          <cell r="X79">
            <v>700000</v>
          </cell>
          <cell r="Y79">
            <v>1.1385000000000001</v>
          </cell>
          <cell r="Z79">
            <v>528805</v>
          </cell>
          <cell r="AA79">
            <v>700000</v>
          </cell>
          <cell r="AB79">
            <v>0.75543571428571432</v>
          </cell>
          <cell r="AC79">
            <v>441205</v>
          </cell>
          <cell r="AD79">
            <v>700000</v>
          </cell>
          <cell r="AE79">
            <v>0.6302928571428571</v>
          </cell>
          <cell r="AF79">
            <v>177645</v>
          </cell>
          <cell r="AG79">
            <v>700000</v>
          </cell>
          <cell r="AH79">
            <v>0.25377857142857141</v>
          </cell>
          <cell r="AI79">
            <v>611675</v>
          </cell>
          <cell r="AJ79">
            <v>600000</v>
          </cell>
          <cell r="AK79">
            <v>1.0194583333333334</v>
          </cell>
          <cell r="AL79">
            <v>224235</v>
          </cell>
          <cell r="AM79">
            <v>500000</v>
          </cell>
          <cell r="AN79">
            <v>0.44846999999999998</v>
          </cell>
          <cell r="AO79">
            <v>6508635</v>
          </cell>
          <cell r="AP79">
            <v>8200000</v>
          </cell>
          <cell r="AQ79">
            <v>0.79373597560975606</v>
          </cell>
          <cell r="AR79">
            <v>2169545</v>
          </cell>
        </row>
        <row r="80">
          <cell r="B80" t="str">
            <v>RA ZAMBALES</v>
          </cell>
          <cell r="C80" t="str">
            <v>JOSAFAT, JOSEPH MARK</v>
          </cell>
          <cell r="D80">
            <v>43560</v>
          </cell>
          <cell r="E80">
            <v>113285</v>
          </cell>
          <cell r="F80">
            <v>500000</v>
          </cell>
          <cell r="G80">
            <v>0.22656999999999999</v>
          </cell>
          <cell r="H80">
            <v>263655</v>
          </cell>
          <cell r="I80">
            <v>500000</v>
          </cell>
          <cell r="J80">
            <v>0.52730999999999995</v>
          </cell>
          <cell r="K80">
            <v>261950</v>
          </cell>
          <cell r="L80">
            <v>550000</v>
          </cell>
          <cell r="M80">
            <v>0.47627272727272729</v>
          </cell>
          <cell r="N80">
            <v>417370</v>
          </cell>
          <cell r="O80">
            <v>850000</v>
          </cell>
          <cell r="P80">
            <v>0.49102352941176469</v>
          </cell>
          <cell r="Q80">
            <v>624940</v>
          </cell>
          <cell r="R80">
            <v>850000</v>
          </cell>
          <cell r="S80">
            <v>0.73522352941176472</v>
          </cell>
          <cell r="T80">
            <v>438995</v>
          </cell>
          <cell r="U80">
            <v>500000</v>
          </cell>
          <cell r="V80">
            <v>0.87799000000000005</v>
          </cell>
          <cell r="W80">
            <v>240750</v>
          </cell>
          <cell r="X80">
            <v>550000</v>
          </cell>
          <cell r="Y80">
            <v>0.43772727272727274</v>
          </cell>
          <cell r="Z80">
            <v>165560</v>
          </cell>
          <cell r="AA80">
            <v>700000</v>
          </cell>
          <cell r="AB80">
            <v>0.2365142857142857</v>
          </cell>
          <cell r="AC80">
            <v>139660</v>
          </cell>
          <cell r="AD80">
            <v>550000</v>
          </cell>
          <cell r="AE80">
            <v>0.25392727272727272</v>
          </cell>
          <cell r="AF80">
            <v>305550</v>
          </cell>
          <cell r="AG80">
            <v>650000</v>
          </cell>
          <cell r="AH80">
            <v>0.47007692307692306</v>
          </cell>
          <cell r="AI80">
            <v>328040</v>
          </cell>
          <cell r="AJ80">
            <v>550000</v>
          </cell>
          <cell r="AK80">
            <v>0.59643636363636365</v>
          </cell>
          <cell r="AL80">
            <v>187795</v>
          </cell>
          <cell r="AM80">
            <v>500000</v>
          </cell>
          <cell r="AN80">
            <v>0.37558999999999998</v>
          </cell>
          <cell r="AO80">
            <v>3487550</v>
          </cell>
          <cell r="AP80">
            <v>7250000</v>
          </cell>
          <cell r="AQ80">
            <v>0.48104137931034485</v>
          </cell>
          <cell r="AR80">
            <v>1162516.6666666667</v>
          </cell>
        </row>
      </sheetData>
      <sheetData sheetId="2">
        <row r="8">
          <cell r="B8" t="str">
            <v>WESTERN BATANGAS</v>
          </cell>
          <cell r="C8" t="str">
            <v>ARMIELYN ROQUE</v>
          </cell>
          <cell r="D8">
            <v>44407</v>
          </cell>
          <cell r="E8">
            <v>117480</v>
          </cell>
          <cell r="F8">
            <v>800000</v>
          </cell>
          <cell r="G8">
            <v>0.14685000000000001</v>
          </cell>
          <cell r="H8">
            <v>455230</v>
          </cell>
          <cell r="I8">
            <v>750000</v>
          </cell>
          <cell r="J8">
            <v>0.60697333333333336</v>
          </cell>
          <cell r="K8">
            <v>677850</v>
          </cell>
          <cell r="L8">
            <v>800000</v>
          </cell>
          <cell r="M8">
            <v>0.84731250000000002</v>
          </cell>
          <cell r="N8">
            <v>1207905</v>
          </cell>
          <cell r="O8">
            <v>850000</v>
          </cell>
          <cell r="P8">
            <v>1.4210647058823529</v>
          </cell>
          <cell r="Q8">
            <v>1194430</v>
          </cell>
          <cell r="R8">
            <v>900000</v>
          </cell>
          <cell r="S8">
            <v>1.3271444444444445</v>
          </cell>
          <cell r="T8">
            <v>973290</v>
          </cell>
          <cell r="U8">
            <v>1000000</v>
          </cell>
          <cell r="V8">
            <v>0.97328999999999999</v>
          </cell>
          <cell r="W8">
            <v>920995</v>
          </cell>
          <cell r="X8">
            <v>850000</v>
          </cell>
          <cell r="Y8">
            <v>1.0835235294117647</v>
          </cell>
          <cell r="Z8">
            <v>859495</v>
          </cell>
          <cell r="AA8">
            <v>800000</v>
          </cell>
          <cell r="AB8">
            <v>1.0743687500000001</v>
          </cell>
          <cell r="AC8">
            <v>731105</v>
          </cell>
          <cell r="AD8">
            <v>800000</v>
          </cell>
          <cell r="AE8">
            <v>0.91388124999999998</v>
          </cell>
          <cell r="AF8">
            <v>689815</v>
          </cell>
          <cell r="AG8">
            <v>800000</v>
          </cell>
          <cell r="AH8">
            <v>0.86226875000000003</v>
          </cell>
          <cell r="AI8">
            <v>1007800</v>
          </cell>
          <cell r="AJ8">
            <v>800000</v>
          </cell>
          <cell r="AK8">
            <v>1.2597499999999999</v>
          </cell>
          <cell r="AL8">
            <v>548310</v>
          </cell>
          <cell r="AM8">
            <v>900000</v>
          </cell>
          <cell r="AN8">
            <v>0.60923333333333329</v>
          </cell>
          <cell r="AO8">
            <v>9383705</v>
          </cell>
          <cell r="AP8">
            <v>10050000</v>
          </cell>
          <cell r="AQ8">
            <v>0.9337019900497513</v>
          </cell>
        </row>
        <row r="9">
          <cell r="B9" t="str">
            <v>WESTERN CALOOCAN</v>
          </cell>
          <cell r="C9" t="str">
            <v>KEM SEGOVIA</v>
          </cell>
          <cell r="D9">
            <v>45190</v>
          </cell>
          <cell r="E9">
            <v>0</v>
          </cell>
          <cell r="F9">
            <v>0</v>
          </cell>
          <cell r="G9" t="e">
            <v>#DIV/0!</v>
          </cell>
          <cell r="H9">
            <v>0</v>
          </cell>
          <cell r="I9">
            <v>0</v>
          </cell>
          <cell r="J9" t="e">
            <v>#DIV/0!</v>
          </cell>
          <cell r="K9">
            <v>0</v>
          </cell>
          <cell r="L9">
            <v>0</v>
          </cell>
          <cell r="M9" t="e">
            <v>#DIV/0!</v>
          </cell>
          <cell r="N9">
            <v>0</v>
          </cell>
          <cell r="O9">
            <v>0</v>
          </cell>
          <cell r="P9" t="e">
            <v>#DIV/0!</v>
          </cell>
          <cell r="Q9">
            <v>0</v>
          </cell>
          <cell r="R9">
            <v>0</v>
          </cell>
          <cell r="S9" t="e">
            <v>#DIV/0!</v>
          </cell>
          <cell r="T9">
            <v>0</v>
          </cell>
          <cell r="U9">
            <v>0</v>
          </cell>
          <cell r="V9" t="e">
            <v>#DIV/0!</v>
          </cell>
          <cell r="W9">
            <v>0</v>
          </cell>
          <cell r="X9">
            <v>0</v>
          </cell>
          <cell r="Y9" t="e">
            <v>#DIV/0!</v>
          </cell>
          <cell r="Z9">
            <v>0</v>
          </cell>
          <cell r="AA9">
            <v>0</v>
          </cell>
          <cell r="AB9" t="e">
            <v>#DIV/0!</v>
          </cell>
          <cell r="AC9">
            <v>120575</v>
          </cell>
          <cell r="AD9">
            <v>150000</v>
          </cell>
          <cell r="AE9">
            <v>0.80383333333333329</v>
          </cell>
          <cell r="AF9">
            <v>522005</v>
          </cell>
          <cell r="AG9">
            <v>500000</v>
          </cell>
          <cell r="AH9">
            <v>1.0440100000000001</v>
          </cell>
          <cell r="AI9">
            <v>298045</v>
          </cell>
          <cell r="AJ9">
            <v>600000</v>
          </cell>
          <cell r="AK9">
            <v>0.49674166666666669</v>
          </cell>
          <cell r="AL9">
            <v>468020</v>
          </cell>
          <cell r="AM9">
            <v>650000</v>
          </cell>
          <cell r="AN9">
            <v>0.72003076923076925</v>
          </cell>
          <cell r="AO9">
            <v>1408645</v>
          </cell>
          <cell r="AP9">
            <v>1900000</v>
          </cell>
          <cell r="AQ9">
            <v>0.74139210526315791</v>
          </cell>
        </row>
        <row r="10">
          <cell r="B10">
            <v>0</v>
          </cell>
          <cell r="C10" t="str">
            <v xml:space="preserve">WENDEL TAGAYUN </v>
          </cell>
          <cell r="D10">
            <v>42186</v>
          </cell>
          <cell r="E10">
            <v>241355</v>
          </cell>
          <cell r="F10">
            <v>600000</v>
          </cell>
          <cell r="G10">
            <v>0.40225833333333333</v>
          </cell>
          <cell r="H10">
            <v>227860</v>
          </cell>
          <cell r="I10">
            <v>550000</v>
          </cell>
          <cell r="J10">
            <v>0.4142909090909091</v>
          </cell>
          <cell r="K10">
            <v>692800</v>
          </cell>
          <cell r="L10">
            <v>1100000</v>
          </cell>
          <cell r="M10">
            <v>0.62981818181818183</v>
          </cell>
          <cell r="N10">
            <v>1509915</v>
          </cell>
          <cell r="O10">
            <v>1400000</v>
          </cell>
          <cell r="P10">
            <v>1.0785107142857142</v>
          </cell>
          <cell r="Q10">
            <v>1632505</v>
          </cell>
          <cell r="R10">
            <v>1450000</v>
          </cell>
          <cell r="S10">
            <v>1.1258655172413794</v>
          </cell>
          <cell r="T10">
            <v>499315</v>
          </cell>
          <cell r="U10">
            <v>1300000</v>
          </cell>
          <cell r="V10">
            <v>0.38408846153846155</v>
          </cell>
          <cell r="W10">
            <v>440230</v>
          </cell>
          <cell r="X10">
            <v>1000000</v>
          </cell>
          <cell r="Y10">
            <v>0.44023000000000001</v>
          </cell>
          <cell r="Z10">
            <v>597100</v>
          </cell>
          <cell r="AA10">
            <v>800000</v>
          </cell>
          <cell r="AB10">
            <v>0.74637500000000001</v>
          </cell>
          <cell r="AC10">
            <v>0</v>
          </cell>
          <cell r="AD10">
            <v>0</v>
          </cell>
          <cell r="AE10" t="e">
            <v>#DIV/0!</v>
          </cell>
          <cell r="AF10">
            <v>0</v>
          </cell>
          <cell r="AG10">
            <v>0</v>
          </cell>
          <cell r="AH10" t="e">
            <v>#DIV/0!</v>
          </cell>
          <cell r="AI10">
            <v>0</v>
          </cell>
          <cell r="AJ10">
            <v>0</v>
          </cell>
          <cell r="AK10" t="e">
            <v>#DIV/0!</v>
          </cell>
          <cell r="AL10">
            <v>0</v>
          </cell>
          <cell r="AM10">
            <v>0</v>
          </cell>
          <cell r="AN10" t="e">
            <v>#DIV/0!</v>
          </cell>
          <cell r="AO10">
            <v>5841080</v>
          </cell>
          <cell r="AP10">
            <v>8200000</v>
          </cell>
          <cell r="AQ10">
            <v>0.71232682926829272</v>
          </cell>
        </row>
        <row r="11">
          <cell r="B11" t="str">
            <v>WESTERN COMMONWEALTH</v>
          </cell>
          <cell r="C11" t="str">
            <v>JON VINCENT PERILLO</v>
          </cell>
          <cell r="D11">
            <v>43415</v>
          </cell>
          <cell r="E11">
            <v>1333240</v>
          </cell>
          <cell r="F11">
            <v>1300000</v>
          </cell>
          <cell r="G11">
            <v>1.0255692307692308</v>
          </cell>
          <cell r="H11">
            <v>912030</v>
          </cell>
          <cell r="I11">
            <v>1300000</v>
          </cell>
          <cell r="J11">
            <v>0.70156153846153846</v>
          </cell>
          <cell r="K11">
            <v>2735645</v>
          </cell>
          <cell r="L11">
            <v>2000000</v>
          </cell>
          <cell r="M11">
            <v>1.3678224999999999</v>
          </cell>
          <cell r="N11">
            <v>3003145</v>
          </cell>
          <cell r="O11">
            <v>2100000</v>
          </cell>
          <cell r="P11">
            <v>1.4300690476190476</v>
          </cell>
          <cell r="Q11">
            <v>2304905</v>
          </cell>
          <cell r="R11">
            <v>2650000</v>
          </cell>
          <cell r="S11">
            <v>0.8697754716981132</v>
          </cell>
          <cell r="T11">
            <v>1975180</v>
          </cell>
          <cell r="U11">
            <v>2300000</v>
          </cell>
          <cell r="V11">
            <v>0.85877391304347828</v>
          </cell>
          <cell r="W11">
            <v>1468540</v>
          </cell>
          <cell r="X11">
            <v>1800000</v>
          </cell>
          <cell r="Y11">
            <v>0.81585555555555556</v>
          </cell>
          <cell r="Z11">
            <v>1066620</v>
          </cell>
          <cell r="AA11">
            <v>1700000</v>
          </cell>
          <cell r="AB11">
            <v>0.62742352941176471</v>
          </cell>
          <cell r="AC11">
            <v>1183560</v>
          </cell>
          <cell r="AD11">
            <v>1600000</v>
          </cell>
          <cell r="AE11">
            <v>0.73972499999999997</v>
          </cell>
          <cell r="AF11">
            <v>1204360</v>
          </cell>
          <cell r="AG11">
            <v>1500000</v>
          </cell>
          <cell r="AH11">
            <v>0.80290666666666666</v>
          </cell>
          <cell r="AI11">
            <v>636685</v>
          </cell>
          <cell r="AJ11">
            <v>1500000</v>
          </cell>
          <cell r="AK11">
            <v>0.42445666666666665</v>
          </cell>
          <cell r="AL11">
            <v>1332630</v>
          </cell>
          <cell r="AM11">
            <v>1500000</v>
          </cell>
          <cell r="AN11">
            <v>0.88841999999999999</v>
          </cell>
          <cell r="AO11">
            <v>19156540</v>
          </cell>
          <cell r="AP11">
            <v>21250000</v>
          </cell>
          <cell r="AQ11">
            <v>0.9014842352941177</v>
          </cell>
        </row>
        <row r="12">
          <cell r="B12" t="str">
            <v>WESTERN FAIRVIEW TERRACES</v>
          </cell>
          <cell r="C12" t="str">
            <v>FRANCIS IAN BASA</v>
          </cell>
          <cell r="D12">
            <v>43548</v>
          </cell>
          <cell r="E12">
            <v>0</v>
          </cell>
          <cell r="F12">
            <v>800000</v>
          </cell>
          <cell r="G12">
            <v>0</v>
          </cell>
          <cell r="H12">
            <v>0</v>
          </cell>
          <cell r="I12">
            <v>800000</v>
          </cell>
          <cell r="J12">
            <v>0</v>
          </cell>
          <cell r="K12">
            <v>0</v>
          </cell>
          <cell r="L12">
            <v>0</v>
          </cell>
          <cell r="M12" t="e">
            <v>#DIV/0!</v>
          </cell>
          <cell r="N12">
            <v>0</v>
          </cell>
          <cell r="O12">
            <v>0</v>
          </cell>
          <cell r="P12" t="e">
            <v>#DIV/0!</v>
          </cell>
          <cell r="Q12">
            <v>0</v>
          </cell>
          <cell r="R12">
            <v>0</v>
          </cell>
          <cell r="S12" t="e">
            <v>#DIV/0!</v>
          </cell>
          <cell r="T12">
            <v>0</v>
          </cell>
          <cell r="U12">
            <v>0</v>
          </cell>
          <cell r="V12" t="e">
            <v>#DIV/0!</v>
          </cell>
          <cell r="W12">
            <v>0</v>
          </cell>
          <cell r="X12">
            <v>0</v>
          </cell>
          <cell r="Y12" t="e">
            <v>#DIV/0!</v>
          </cell>
          <cell r="Z12">
            <v>0</v>
          </cell>
          <cell r="AA12">
            <v>0</v>
          </cell>
          <cell r="AB12" t="e">
            <v>#DIV/0!</v>
          </cell>
          <cell r="AC12">
            <v>0</v>
          </cell>
          <cell r="AD12">
            <v>0</v>
          </cell>
          <cell r="AE12" t="e">
            <v>#DIV/0!</v>
          </cell>
          <cell r="AF12">
            <v>0</v>
          </cell>
          <cell r="AG12">
            <v>0</v>
          </cell>
          <cell r="AH12" t="e">
            <v>#DIV/0!</v>
          </cell>
          <cell r="AI12">
            <v>0</v>
          </cell>
          <cell r="AJ12">
            <v>0</v>
          </cell>
          <cell r="AK12" t="e">
            <v>#DIV/0!</v>
          </cell>
          <cell r="AL12">
            <v>0</v>
          </cell>
          <cell r="AM12">
            <v>0</v>
          </cell>
          <cell r="AN12" t="e">
            <v>#DIV/0!</v>
          </cell>
          <cell r="AO12">
            <v>0</v>
          </cell>
          <cell r="AP12">
            <v>1600000</v>
          </cell>
          <cell r="AQ12">
            <v>0</v>
          </cell>
        </row>
        <row r="13">
          <cell r="B13">
            <v>0</v>
          </cell>
          <cell r="C13" t="str">
            <v>CARLO VINCENT CASEDA</v>
          </cell>
          <cell r="D13">
            <v>44987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1029765</v>
          </cell>
          <cell r="L13">
            <v>506451</v>
          </cell>
          <cell r="M13">
            <v>2.0332964097217698</v>
          </cell>
          <cell r="N13">
            <v>2069070</v>
          </cell>
          <cell r="O13">
            <v>1000000</v>
          </cell>
          <cell r="P13">
            <v>2.06907</v>
          </cell>
          <cell r="Q13">
            <v>2002150</v>
          </cell>
          <cell r="R13">
            <v>2000000</v>
          </cell>
          <cell r="S13">
            <v>1.0010749999999999</v>
          </cell>
          <cell r="T13">
            <v>1703645</v>
          </cell>
          <cell r="U13">
            <v>1700000</v>
          </cell>
          <cell r="V13">
            <v>1.0021441176470589</v>
          </cell>
          <cell r="W13">
            <v>961120</v>
          </cell>
          <cell r="X13">
            <v>1300000</v>
          </cell>
          <cell r="Y13">
            <v>0.73932307692307697</v>
          </cell>
          <cell r="Z13">
            <v>1110515</v>
          </cell>
          <cell r="AA13">
            <v>1100000</v>
          </cell>
          <cell r="AB13">
            <v>1.009559090909091</v>
          </cell>
          <cell r="AC13">
            <v>253855</v>
          </cell>
          <cell r="AD13">
            <v>1100000</v>
          </cell>
          <cell r="AE13">
            <v>0.23077727272727272</v>
          </cell>
          <cell r="AF13">
            <v>1222285</v>
          </cell>
          <cell r="AG13">
            <v>1100000</v>
          </cell>
          <cell r="AH13">
            <v>1.1111681818181818</v>
          </cell>
          <cell r="AI13">
            <v>634990</v>
          </cell>
          <cell r="AJ13">
            <v>1000000</v>
          </cell>
          <cell r="AK13">
            <v>0.63499000000000005</v>
          </cell>
          <cell r="AL13">
            <v>1018715</v>
          </cell>
          <cell r="AM13">
            <v>1000000</v>
          </cell>
          <cell r="AN13">
            <v>1.018715</v>
          </cell>
          <cell r="AO13">
            <v>12006110</v>
          </cell>
          <cell r="AP13">
            <v>11806451</v>
          </cell>
          <cell r="AQ13">
            <v>1.0169110090746152</v>
          </cell>
        </row>
        <row r="14">
          <cell r="B14" t="str">
            <v>WESTERN FARMERS PLAZA</v>
          </cell>
          <cell r="C14" t="str">
            <v>REGIE JOLANGCOB</v>
          </cell>
          <cell r="D14">
            <v>44408</v>
          </cell>
          <cell r="E14">
            <v>617690</v>
          </cell>
          <cell r="F14">
            <v>1000000</v>
          </cell>
          <cell r="G14">
            <v>0.61768999999999996</v>
          </cell>
          <cell r="H14">
            <v>598810</v>
          </cell>
          <cell r="I14">
            <v>900000</v>
          </cell>
          <cell r="J14">
            <v>0.66534444444444441</v>
          </cell>
          <cell r="K14">
            <v>1262320</v>
          </cell>
          <cell r="L14">
            <v>1250000</v>
          </cell>
          <cell r="M14">
            <v>1.0098560000000001</v>
          </cell>
          <cell r="N14">
            <v>1338190</v>
          </cell>
          <cell r="O14">
            <v>1250000</v>
          </cell>
          <cell r="P14">
            <v>1.0705519999999999</v>
          </cell>
          <cell r="Q14">
            <v>2228245</v>
          </cell>
          <cell r="R14">
            <v>2100000</v>
          </cell>
          <cell r="S14">
            <v>1.0610690476190476</v>
          </cell>
          <cell r="T14">
            <v>1820065</v>
          </cell>
          <cell r="U14">
            <v>1450000</v>
          </cell>
          <cell r="V14">
            <v>1.2552172413793103</v>
          </cell>
          <cell r="W14">
            <v>983585</v>
          </cell>
          <cell r="X14">
            <v>1300000</v>
          </cell>
          <cell r="Y14">
            <v>0.75660384615384613</v>
          </cell>
          <cell r="Z14">
            <v>1179360</v>
          </cell>
          <cell r="AA14">
            <v>1300000</v>
          </cell>
          <cell r="AB14">
            <v>0.90720000000000001</v>
          </cell>
          <cell r="AC14">
            <v>698900</v>
          </cell>
          <cell r="AD14">
            <v>1100000</v>
          </cell>
          <cell r="AE14">
            <v>0.63536363636363635</v>
          </cell>
          <cell r="AF14">
            <v>553300</v>
          </cell>
          <cell r="AG14">
            <v>1100000</v>
          </cell>
          <cell r="AH14">
            <v>0.503</v>
          </cell>
          <cell r="AI14">
            <v>659410</v>
          </cell>
          <cell r="AJ14">
            <v>1000000</v>
          </cell>
          <cell r="AK14">
            <v>0.65941000000000005</v>
          </cell>
          <cell r="AL14">
            <v>940735</v>
          </cell>
          <cell r="AM14">
            <v>900000</v>
          </cell>
          <cell r="AN14">
            <v>1.0452611111111112</v>
          </cell>
          <cell r="AO14">
            <v>12880610</v>
          </cell>
          <cell r="AP14">
            <v>14650000</v>
          </cell>
          <cell r="AQ14">
            <v>0.87922252559726966</v>
          </cell>
        </row>
        <row r="15">
          <cell r="B15" t="str">
            <v>WESTERN FESTIVAL</v>
          </cell>
          <cell r="C15" t="str">
            <v>ROBERT GABELIÑO</v>
          </cell>
          <cell r="D15">
            <v>41003</v>
          </cell>
          <cell r="E15">
            <v>864655</v>
          </cell>
          <cell r="F15">
            <v>1200000</v>
          </cell>
          <cell r="G15">
            <v>0.72054583333333333</v>
          </cell>
          <cell r="H15">
            <v>1435710</v>
          </cell>
          <cell r="I15">
            <v>1000000</v>
          </cell>
          <cell r="J15">
            <v>1.43571</v>
          </cell>
          <cell r="K15">
            <v>1594730</v>
          </cell>
          <cell r="L15">
            <v>2500000</v>
          </cell>
          <cell r="M15">
            <v>0.63789200000000001</v>
          </cell>
          <cell r="N15">
            <v>2740540</v>
          </cell>
          <cell r="O15">
            <v>2700000</v>
          </cell>
          <cell r="P15">
            <v>1.0150148148148148</v>
          </cell>
          <cell r="Q15">
            <v>2747025</v>
          </cell>
          <cell r="R15">
            <v>2550000</v>
          </cell>
          <cell r="S15">
            <v>1.077264705882353</v>
          </cell>
          <cell r="T15">
            <v>1482700</v>
          </cell>
          <cell r="U15">
            <v>2200000</v>
          </cell>
          <cell r="V15">
            <v>0.67395454545454547</v>
          </cell>
          <cell r="W15">
            <v>769610</v>
          </cell>
          <cell r="X15">
            <v>2000000</v>
          </cell>
          <cell r="Y15">
            <v>0.38480500000000001</v>
          </cell>
          <cell r="Z15">
            <v>2034695</v>
          </cell>
          <cell r="AA15">
            <v>1800000</v>
          </cell>
          <cell r="AB15">
            <v>1.1303861111111111</v>
          </cell>
          <cell r="AC15">
            <v>979380</v>
          </cell>
          <cell r="AD15">
            <v>1700000</v>
          </cell>
          <cell r="AE15">
            <v>0.57610588235294113</v>
          </cell>
          <cell r="AF15">
            <v>1328150</v>
          </cell>
          <cell r="AG15">
            <v>1600000</v>
          </cell>
          <cell r="AH15">
            <v>0.83009374999999996</v>
          </cell>
          <cell r="AI15">
            <v>833975</v>
          </cell>
          <cell r="AJ15">
            <v>1500000</v>
          </cell>
          <cell r="AK15">
            <v>0.55598333333333338</v>
          </cell>
          <cell r="AL15">
            <v>882560</v>
          </cell>
          <cell r="AM15">
            <v>1500000</v>
          </cell>
          <cell r="AN15">
            <v>0.5883733333333333</v>
          </cell>
          <cell r="AO15">
            <v>17693730</v>
          </cell>
          <cell r="AP15">
            <v>22250000</v>
          </cell>
          <cell r="AQ15">
            <v>0.79522382022471905</v>
          </cell>
        </row>
        <row r="16">
          <cell r="B16" t="str">
            <v>WESTERN FISHERMALL</v>
          </cell>
          <cell r="C16" t="str">
            <v>ANTONIO PARULAN JR.</v>
          </cell>
          <cell r="D16">
            <v>44579</v>
          </cell>
          <cell r="E16">
            <v>310545</v>
          </cell>
          <cell r="F16">
            <v>1000000</v>
          </cell>
          <cell r="G16">
            <v>0.31054500000000002</v>
          </cell>
          <cell r="H16">
            <v>582120</v>
          </cell>
          <cell r="I16">
            <v>800000</v>
          </cell>
          <cell r="J16">
            <v>0.72765000000000002</v>
          </cell>
          <cell r="K16">
            <v>1625340</v>
          </cell>
          <cell r="L16">
            <v>1600000</v>
          </cell>
          <cell r="M16">
            <v>1.0158374999999999</v>
          </cell>
          <cell r="N16">
            <v>1687870</v>
          </cell>
          <cell r="O16">
            <v>1600000</v>
          </cell>
          <cell r="P16">
            <v>1.0549187499999999</v>
          </cell>
          <cell r="Q16">
            <v>2971065</v>
          </cell>
          <cell r="R16">
            <v>1750000</v>
          </cell>
          <cell r="S16">
            <v>1.6977514285714286</v>
          </cell>
          <cell r="T16">
            <v>2601855</v>
          </cell>
          <cell r="U16">
            <v>1600000</v>
          </cell>
          <cell r="V16">
            <v>1.6261593750000001</v>
          </cell>
          <cell r="W16">
            <v>949725</v>
          </cell>
          <cell r="X16">
            <v>1500000</v>
          </cell>
          <cell r="Y16">
            <v>0.63314999999999999</v>
          </cell>
          <cell r="Z16">
            <v>1017410</v>
          </cell>
          <cell r="AA16">
            <v>1500000</v>
          </cell>
          <cell r="AB16">
            <v>0.67827333333333328</v>
          </cell>
          <cell r="AC16">
            <v>938655</v>
          </cell>
          <cell r="AD16">
            <v>1500000</v>
          </cell>
          <cell r="AE16">
            <v>0.62577000000000005</v>
          </cell>
          <cell r="AF16">
            <v>1099025</v>
          </cell>
          <cell r="AG16">
            <v>1400000</v>
          </cell>
          <cell r="AH16">
            <v>0.7850178571428571</v>
          </cell>
          <cell r="AI16">
            <v>944110</v>
          </cell>
          <cell r="AJ16">
            <v>1300000</v>
          </cell>
          <cell r="AK16">
            <v>0.7262384615384615</v>
          </cell>
          <cell r="AL16">
            <v>427785</v>
          </cell>
          <cell r="AM16">
            <v>1200000</v>
          </cell>
          <cell r="AN16">
            <v>0.35648750000000001</v>
          </cell>
          <cell r="AO16">
            <v>15155505</v>
          </cell>
          <cell r="AP16">
            <v>16750000</v>
          </cell>
          <cell r="AQ16">
            <v>0.90480626865671643</v>
          </cell>
        </row>
        <row r="17">
          <cell r="B17" t="str">
            <v>WESTERN IMUS-ANABU</v>
          </cell>
          <cell r="C17" t="str">
            <v>ARIEL GOHOL (PROBY)</v>
          </cell>
          <cell r="D17">
            <v>44988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563195</v>
          </cell>
          <cell r="L17">
            <v>506451</v>
          </cell>
          <cell r="M17">
            <v>1.1120424285863786</v>
          </cell>
          <cell r="N17">
            <v>772470</v>
          </cell>
          <cell r="O17">
            <v>1000000</v>
          </cell>
          <cell r="P17">
            <v>0.77246999999999999</v>
          </cell>
          <cell r="Q17">
            <v>1571375</v>
          </cell>
          <cell r="R17">
            <v>1000000</v>
          </cell>
          <cell r="S17">
            <v>1.571375</v>
          </cell>
          <cell r="T17">
            <v>888965</v>
          </cell>
          <cell r="U17">
            <v>1300000</v>
          </cell>
          <cell r="V17">
            <v>0.68381923076923079</v>
          </cell>
          <cell r="W17">
            <v>1029655</v>
          </cell>
          <cell r="X17">
            <v>800000</v>
          </cell>
          <cell r="Y17">
            <v>1.28706875</v>
          </cell>
          <cell r="Z17">
            <v>812570</v>
          </cell>
          <cell r="AA17">
            <v>850000</v>
          </cell>
          <cell r="AB17">
            <v>0.95596470588235294</v>
          </cell>
          <cell r="AC17">
            <v>1891795</v>
          </cell>
          <cell r="AD17">
            <v>900000</v>
          </cell>
          <cell r="AE17">
            <v>2.1019944444444443</v>
          </cell>
          <cell r="AF17">
            <v>2742370</v>
          </cell>
          <cell r="AG17">
            <v>1500000</v>
          </cell>
          <cell r="AH17">
            <v>1.8282466666666666</v>
          </cell>
          <cell r="AI17">
            <v>3773330</v>
          </cell>
          <cell r="AJ17">
            <v>1500000</v>
          </cell>
          <cell r="AK17">
            <v>2.5155533333333335</v>
          </cell>
          <cell r="AL17">
            <v>463710</v>
          </cell>
          <cell r="AM17">
            <v>1600000</v>
          </cell>
          <cell r="AN17">
            <v>0.28981875000000001</v>
          </cell>
          <cell r="AO17">
            <v>14509435</v>
          </cell>
          <cell r="AP17">
            <v>10956451</v>
          </cell>
          <cell r="AQ17">
            <v>1.3242823793945686</v>
          </cell>
        </row>
        <row r="18">
          <cell r="B18" t="str">
            <v>WESTERN KAWIT</v>
          </cell>
          <cell r="C18" t="str">
            <v>ZYRENZ ANGEL (PROBY)</v>
          </cell>
          <cell r="D18">
            <v>44958</v>
          </cell>
          <cell r="E18">
            <v>0</v>
          </cell>
          <cell r="F18">
            <v>0</v>
          </cell>
          <cell r="G18">
            <v>0</v>
          </cell>
          <cell r="H18">
            <v>557300</v>
          </cell>
          <cell r="I18">
            <v>500000</v>
          </cell>
          <cell r="J18">
            <v>1.1146</v>
          </cell>
          <cell r="K18">
            <v>1702040</v>
          </cell>
          <cell r="L18">
            <v>800000</v>
          </cell>
          <cell r="M18">
            <v>2.1275499999999998</v>
          </cell>
          <cell r="N18">
            <v>1270990</v>
          </cell>
          <cell r="O18">
            <v>950000</v>
          </cell>
          <cell r="P18">
            <v>1.3378842105263158</v>
          </cell>
          <cell r="Q18">
            <v>1513550</v>
          </cell>
          <cell r="R18">
            <v>1500000</v>
          </cell>
          <cell r="S18">
            <v>1.0090333333333332</v>
          </cell>
          <cell r="T18">
            <v>985060</v>
          </cell>
          <cell r="U18">
            <v>1250000</v>
          </cell>
          <cell r="V18">
            <v>0.78804799999999997</v>
          </cell>
          <cell r="W18">
            <v>915090</v>
          </cell>
          <cell r="X18">
            <v>1150000</v>
          </cell>
          <cell r="Y18">
            <v>0.79573043478260874</v>
          </cell>
          <cell r="Z18">
            <v>324645</v>
          </cell>
          <cell r="AA18">
            <v>1000000</v>
          </cell>
          <cell r="AB18">
            <v>0.32464500000000002</v>
          </cell>
          <cell r="AC18">
            <v>770260</v>
          </cell>
          <cell r="AD18">
            <v>1000000</v>
          </cell>
          <cell r="AE18">
            <v>0.77025999999999994</v>
          </cell>
          <cell r="AF18">
            <v>118670</v>
          </cell>
          <cell r="AG18">
            <v>1000000</v>
          </cell>
          <cell r="AH18">
            <v>0.11867</v>
          </cell>
          <cell r="AI18">
            <v>296245</v>
          </cell>
          <cell r="AJ18">
            <v>800000</v>
          </cell>
          <cell r="AK18">
            <v>0.37030625</v>
          </cell>
          <cell r="AL18">
            <v>460010</v>
          </cell>
          <cell r="AM18">
            <v>750000</v>
          </cell>
          <cell r="AN18">
            <v>0.61334666666666671</v>
          </cell>
          <cell r="AO18">
            <v>8913860</v>
          </cell>
          <cell r="AP18">
            <v>10700000</v>
          </cell>
          <cell r="AQ18">
            <v>0.8330710280373832</v>
          </cell>
        </row>
        <row r="19">
          <cell r="B19" t="str">
            <v>WESTERN LAS PIÑAS</v>
          </cell>
          <cell r="C19" t="str">
            <v>ROLAND GARCIA</v>
          </cell>
          <cell r="D19">
            <v>42821</v>
          </cell>
          <cell r="E19">
            <v>502855</v>
          </cell>
          <cell r="F19">
            <v>700000</v>
          </cell>
          <cell r="G19">
            <v>0.71836428571428568</v>
          </cell>
          <cell r="H19">
            <v>341830</v>
          </cell>
          <cell r="I19">
            <v>550000</v>
          </cell>
          <cell r="J19">
            <v>0.6215090909090909</v>
          </cell>
          <cell r="K19">
            <v>494215</v>
          </cell>
          <cell r="L19">
            <v>1450000</v>
          </cell>
          <cell r="M19">
            <v>0.34083793103448273</v>
          </cell>
          <cell r="N19">
            <v>985150</v>
          </cell>
          <cell r="O19">
            <v>1500000</v>
          </cell>
          <cell r="P19">
            <v>0.65676666666666672</v>
          </cell>
          <cell r="Q19">
            <v>1552850</v>
          </cell>
          <cell r="R19">
            <v>1500000</v>
          </cell>
          <cell r="S19">
            <v>1.0352333333333332</v>
          </cell>
          <cell r="T19">
            <v>446825</v>
          </cell>
          <cell r="U19">
            <v>1200000</v>
          </cell>
          <cell r="V19">
            <v>0.37235416666666665</v>
          </cell>
          <cell r="W19">
            <v>718785</v>
          </cell>
          <cell r="X19">
            <v>850000</v>
          </cell>
          <cell r="Y19">
            <v>0.84562941176470585</v>
          </cell>
          <cell r="Z19">
            <v>0</v>
          </cell>
          <cell r="AA19">
            <v>0</v>
          </cell>
          <cell r="AB19" t="e">
            <v>#DIV/0!</v>
          </cell>
          <cell r="AC19">
            <v>0</v>
          </cell>
          <cell r="AD19">
            <v>0</v>
          </cell>
          <cell r="AE19" t="e">
            <v>#DIV/0!</v>
          </cell>
          <cell r="AF19">
            <v>0</v>
          </cell>
          <cell r="AG19">
            <v>0</v>
          </cell>
          <cell r="AH19" t="e">
            <v>#DIV/0!</v>
          </cell>
          <cell r="AI19">
            <v>0</v>
          </cell>
          <cell r="AJ19">
            <v>0</v>
          </cell>
          <cell r="AK19" t="e">
            <v>#DIV/0!</v>
          </cell>
          <cell r="AL19">
            <v>0</v>
          </cell>
          <cell r="AM19">
            <v>0</v>
          </cell>
          <cell r="AN19" t="e">
            <v>#DIV/0!</v>
          </cell>
          <cell r="AO19">
            <v>5042510</v>
          </cell>
          <cell r="AP19">
            <v>7750000</v>
          </cell>
          <cell r="AQ19">
            <v>0.65064645161290324</v>
          </cell>
        </row>
        <row r="20">
          <cell r="B20">
            <v>0</v>
          </cell>
          <cell r="C20" t="str">
            <v>OLIVIANO, JASON</v>
          </cell>
          <cell r="D20" t="str">
            <v>August 01, 2023</v>
          </cell>
          <cell r="E20">
            <v>0</v>
          </cell>
          <cell r="F20">
            <v>0</v>
          </cell>
          <cell r="G20" t="e">
            <v>#DIV/0!</v>
          </cell>
          <cell r="H20">
            <v>0</v>
          </cell>
          <cell r="I20">
            <v>0</v>
          </cell>
          <cell r="J20" t="e">
            <v>#DIV/0!</v>
          </cell>
          <cell r="K20">
            <v>0</v>
          </cell>
          <cell r="L20">
            <v>0</v>
          </cell>
          <cell r="M20" t="e">
            <v>#DIV/0!</v>
          </cell>
          <cell r="N20">
            <v>0</v>
          </cell>
          <cell r="O20">
            <v>0</v>
          </cell>
          <cell r="P20" t="e">
            <v>#DIV/0!</v>
          </cell>
          <cell r="Q20">
            <v>0</v>
          </cell>
          <cell r="R20">
            <v>0</v>
          </cell>
          <cell r="S20" t="e">
            <v>#DIV/0!</v>
          </cell>
          <cell r="T20">
            <v>0</v>
          </cell>
          <cell r="U20">
            <v>0</v>
          </cell>
          <cell r="V20" t="e">
            <v>#DIV/0!</v>
          </cell>
          <cell r="W20">
            <v>0</v>
          </cell>
          <cell r="X20">
            <v>0</v>
          </cell>
          <cell r="Y20" t="e">
            <v>#DIV/0!</v>
          </cell>
          <cell r="Z20">
            <v>557300</v>
          </cell>
          <cell r="AA20">
            <v>500000</v>
          </cell>
          <cell r="AB20">
            <v>1.1146</v>
          </cell>
          <cell r="AC20">
            <v>440420</v>
          </cell>
          <cell r="AD20">
            <v>650000</v>
          </cell>
          <cell r="AE20">
            <v>0.67756923076923081</v>
          </cell>
          <cell r="AF20">
            <v>541120</v>
          </cell>
          <cell r="AG20">
            <v>650000</v>
          </cell>
          <cell r="AH20">
            <v>0.83249230769230764</v>
          </cell>
          <cell r="AI20">
            <v>1787180</v>
          </cell>
          <cell r="AJ20">
            <v>650000</v>
          </cell>
          <cell r="AK20">
            <v>2.7495076923076924</v>
          </cell>
          <cell r="AL20">
            <v>1063255</v>
          </cell>
          <cell r="AM20">
            <v>750000</v>
          </cell>
          <cell r="AN20">
            <v>1.4176733333333333</v>
          </cell>
          <cell r="AO20">
            <v>4389275</v>
          </cell>
          <cell r="AP20">
            <v>3200000</v>
          </cell>
          <cell r="AQ20">
            <v>1.3716484375</v>
          </cell>
        </row>
        <row r="21">
          <cell r="B21" t="str">
            <v>WESTERN MAKATI</v>
          </cell>
          <cell r="C21" t="str">
            <v>ELTON VILLAR</v>
          </cell>
          <cell r="D21">
            <v>43451</v>
          </cell>
          <cell r="E21">
            <v>615910</v>
          </cell>
          <cell r="F21">
            <v>1000000</v>
          </cell>
          <cell r="G21">
            <v>0.61590999999999996</v>
          </cell>
          <cell r="H21">
            <v>469470</v>
          </cell>
          <cell r="I21">
            <v>600000</v>
          </cell>
          <cell r="J21">
            <v>0.78244999999999998</v>
          </cell>
          <cell r="K21">
            <v>546970</v>
          </cell>
          <cell r="L21">
            <v>1600000</v>
          </cell>
          <cell r="M21">
            <v>0.34185624999999997</v>
          </cell>
          <cell r="N21">
            <v>1524880</v>
          </cell>
          <cell r="O21">
            <v>2350000</v>
          </cell>
          <cell r="P21">
            <v>0.64888510638297869</v>
          </cell>
          <cell r="Q21">
            <v>1066750</v>
          </cell>
          <cell r="R21">
            <v>2350000</v>
          </cell>
          <cell r="S21">
            <v>0.45393617021276594</v>
          </cell>
          <cell r="T21">
            <v>532325</v>
          </cell>
          <cell r="U21">
            <v>1400000</v>
          </cell>
          <cell r="V21">
            <v>0.38023214285714285</v>
          </cell>
          <cell r="W21">
            <v>930490</v>
          </cell>
          <cell r="X21">
            <v>800000</v>
          </cell>
          <cell r="Y21">
            <v>1.1631125</v>
          </cell>
          <cell r="Z21">
            <v>267240</v>
          </cell>
          <cell r="AA21">
            <v>1200000</v>
          </cell>
          <cell r="AB21">
            <v>0.22270000000000001</v>
          </cell>
          <cell r="AC21">
            <v>506433</v>
          </cell>
          <cell r="AD21">
            <v>1000000</v>
          </cell>
          <cell r="AE21">
            <v>0.50643300000000002</v>
          </cell>
          <cell r="AF21">
            <v>221565</v>
          </cell>
          <cell r="AG21">
            <v>1000000</v>
          </cell>
          <cell r="AH21">
            <v>0.22156500000000001</v>
          </cell>
          <cell r="AI21">
            <v>213870</v>
          </cell>
          <cell r="AJ21">
            <v>1000000</v>
          </cell>
          <cell r="AK21">
            <v>0.21387</v>
          </cell>
          <cell r="AL21">
            <v>437620</v>
          </cell>
          <cell r="AM21">
            <v>900000</v>
          </cell>
          <cell r="AN21">
            <v>0.48624444444444442</v>
          </cell>
          <cell r="AO21">
            <v>7333523</v>
          </cell>
          <cell r="AP21">
            <v>15200000</v>
          </cell>
          <cell r="AQ21">
            <v>0.48246861842105265</v>
          </cell>
        </row>
        <row r="22">
          <cell r="B22" t="str">
            <v>WESTERN MEGAMALL</v>
          </cell>
          <cell r="C22" t="str">
            <v>RYAN GONZAGA</v>
          </cell>
          <cell r="D22">
            <v>43170</v>
          </cell>
          <cell r="E22">
            <v>1431125</v>
          </cell>
          <cell r="F22">
            <v>1350000</v>
          </cell>
          <cell r="G22">
            <v>1.0600925925925926</v>
          </cell>
          <cell r="H22">
            <v>1051570</v>
          </cell>
          <cell r="I22">
            <v>1050000</v>
          </cell>
          <cell r="J22">
            <v>1.001495238095238</v>
          </cell>
          <cell r="K22">
            <v>793150</v>
          </cell>
          <cell r="L22">
            <v>2550000</v>
          </cell>
          <cell r="M22">
            <v>0.31103921568627452</v>
          </cell>
          <cell r="N22">
            <v>3886765</v>
          </cell>
          <cell r="O22">
            <v>2800000</v>
          </cell>
          <cell r="P22">
            <v>1.3881303571428572</v>
          </cell>
          <cell r="Q22">
            <v>6034485</v>
          </cell>
          <cell r="R22">
            <v>3300000</v>
          </cell>
          <cell r="S22">
            <v>1.8286318181818182</v>
          </cell>
          <cell r="T22">
            <v>2792960</v>
          </cell>
          <cell r="U22">
            <v>2650000</v>
          </cell>
          <cell r="V22">
            <v>1.0539471698113207</v>
          </cell>
          <cell r="W22">
            <v>2030880</v>
          </cell>
          <cell r="X22">
            <v>2600000</v>
          </cell>
          <cell r="Y22">
            <v>0.78110769230769228</v>
          </cell>
          <cell r="Z22">
            <v>1510430</v>
          </cell>
          <cell r="AA22">
            <v>2300000</v>
          </cell>
          <cell r="AB22">
            <v>0.65670869565217393</v>
          </cell>
          <cell r="AC22">
            <v>1492625</v>
          </cell>
          <cell r="AD22">
            <v>2200000</v>
          </cell>
          <cell r="AE22">
            <v>0.67846590909090909</v>
          </cell>
          <cell r="AF22">
            <v>1816805</v>
          </cell>
          <cell r="AG22">
            <v>2200000</v>
          </cell>
          <cell r="AH22">
            <v>0.8258204545454545</v>
          </cell>
          <cell r="AI22">
            <v>2270290</v>
          </cell>
          <cell r="AJ22">
            <v>2000000</v>
          </cell>
          <cell r="AK22">
            <v>1.1351450000000001</v>
          </cell>
          <cell r="AL22">
            <v>2398575</v>
          </cell>
          <cell r="AM22">
            <v>1500000</v>
          </cell>
          <cell r="AN22">
            <v>1.5990500000000001</v>
          </cell>
          <cell r="AO22">
            <v>27509660</v>
          </cell>
          <cell r="AP22">
            <v>26500000</v>
          </cell>
          <cell r="AQ22">
            <v>1.0381003773584905</v>
          </cell>
        </row>
        <row r="23">
          <cell r="B23">
            <v>0</v>
          </cell>
          <cell r="C23" t="str">
            <v>JEMAR BOLIVAR</v>
          </cell>
          <cell r="D23">
            <v>43096</v>
          </cell>
          <cell r="E23">
            <v>1016195</v>
          </cell>
          <cell r="F23">
            <v>1350000</v>
          </cell>
          <cell r="G23">
            <v>0.75273703703703698</v>
          </cell>
          <cell r="H23">
            <v>973130</v>
          </cell>
          <cell r="I23">
            <v>750000</v>
          </cell>
          <cell r="J23">
            <v>1.2975066666666666</v>
          </cell>
          <cell r="K23">
            <v>482705</v>
          </cell>
          <cell r="L23">
            <v>2550000</v>
          </cell>
          <cell r="M23">
            <v>0.18929607843137256</v>
          </cell>
          <cell r="N23">
            <v>3043745</v>
          </cell>
          <cell r="O23">
            <v>2800000</v>
          </cell>
          <cell r="P23">
            <v>1.0870517857142856</v>
          </cell>
          <cell r="Q23">
            <v>0</v>
          </cell>
          <cell r="R23">
            <v>2800000</v>
          </cell>
          <cell r="S23">
            <v>0</v>
          </cell>
          <cell r="T23">
            <v>0</v>
          </cell>
          <cell r="U23">
            <v>0</v>
          </cell>
          <cell r="V23" t="e">
            <v>#DIV/0!</v>
          </cell>
          <cell r="W23">
            <v>0</v>
          </cell>
          <cell r="X23">
            <v>0</v>
          </cell>
          <cell r="Y23" t="e">
            <v>#DIV/0!</v>
          </cell>
          <cell r="Z23">
            <v>0</v>
          </cell>
          <cell r="AA23">
            <v>0</v>
          </cell>
          <cell r="AB23" t="e">
            <v>#DIV/0!</v>
          </cell>
          <cell r="AC23">
            <v>0</v>
          </cell>
          <cell r="AD23">
            <v>0</v>
          </cell>
          <cell r="AE23" t="e">
            <v>#DIV/0!</v>
          </cell>
          <cell r="AF23">
            <v>0</v>
          </cell>
          <cell r="AG23">
            <v>0</v>
          </cell>
          <cell r="AH23" t="e">
            <v>#DIV/0!</v>
          </cell>
          <cell r="AI23">
            <v>0</v>
          </cell>
          <cell r="AJ23">
            <v>0</v>
          </cell>
          <cell r="AK23" t="e">
            <v>#DIV/0!</v>
          </cell>
          <cell r="AL23">
            <v>0</v>
          </cell>
          <cell r="AM23">
            <v>0</v>
          </cell>
          <cell r="AN23" t="e">
            <v>#DIV/0!</v>
          </cell>
          <cell r="AO23">
            <v>5515775</v>
          </cell>
          <cell r="AP23">
            <v>10250000</v>
          </cell>
          <cell r="AQ23">
            <v>0.53812439024390246</v>
          </cell>
        </row>
        <row r="24">
          <cell r="B24">
            <v>0</v>
          </cell>
          <cell r="C24" t="str">
            <v>ALFIE CABAYACRUZ</v>
          </cell>
          <cell r="D24">
            <v>43625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367235</v>
          </cell>
          <cell r="R24">
            <v>950000</v>
          </cell>
          <cell r="S24">
            <v>0.38656315789473683</v>
          </cell>
          <cell r="T24">
            <v>0</v>
          </cell>
          <cell r="U24">
            <v>0</v>
          </cell>
          <cell r="V24" t="e">
            <v>#DIV/0!</v>
          </cell>
          <cell r="W24">
            <v>0</v>
          </cell>
          <cell r="X24">
            <v>0</v>
          </cell>
          <cell r="Y24" t="e">
            <v>#DIV/0!</v>
          </cell>
          <cell r="Z24">
            <v>0</v>
          </cell>
          <cell r="AA24">
            <v>0</v>
          </cell>
          <cell r="AB24" t="e">
            <v>#DIV/0!</v>
          </cell>
          <cell r="AC24">
            <v>0</v>
          </cell>
          <cell r="AD24">
            <v>0</v>
          </cell>
          <cell r="AE24" t="e">
            <v>#DIV/0!</v>
          </cell>
          <cell r="AF24">
            <v>0</v>
          </cell>
          <cell r="AG24">
            <v>0</v>
          </cell>
          <cell r="AH24" t="e">
            <v>#DIV/0!</v>
          </cell>
          <cell r="AI24">
            <v>0</v>
          </cell>
          <cell r="AJ24">
            <v>0</v>
          </cell>
          <cell r="AK24" t="e">
            <v>#DIV/0!</v>
          </cell>
          <cell r="AL24">
            <v>0</v>
          </cell>
          <cell r="AM24">
            <v>0</v>
          </cell>
          <cell r="AN24" t="e">
            <v>#DIV/0!</v>
          </cell>
          <cell r="AO24">
            <v>367235</v>
          </cell>
          <cell r="AP24">
            <v>950000</v>
          </cell>
          <cell r="AQ24">
            <v>0.38656315789473683</v>
          </cell>
        </row>
        <row r="25">
          <cell r="B25">
            <v>0</v>
          </cell>
          <cell r="C25" t="str">
            <v>JAMES JAN SEVILLA</v>
          </cell>
          <cell r="D25">
            <v>42911</v>
          </cell>
          <cell r="E25">
            <v>0</v>
          </cell>
          <cell r="F25">
            <v>0</v>
          </cell>
          <cell r="G25" t="e">
            <v>#DIV/0!</v>
          </cell>
          <cell r="H25">
            <v>0</v>
          </cell>
          <cell r="I25">
            <v>0</v>
          </cell>
          <cell r="J25" t="e">
            <v>#DIV/0!</v>
          </cell>
          <cell r="K25">
            <v>0</v>
          </cell>
          <cell r="L25">
            <v>0</v>
          </cell>
          <cell r="M25" t="e">
            <v>#DIV/0!</v>
          </cell>
          <cell r="N25">
            <v>0</v>
          </cell>
          <cell r="O25">
            <v>0</v>
          </cell>
          <cell r="P25" t="e">
            <v>#DIV/0!</v>
          </cell>
          <cell r="Q25">
            <v>0</v>
          </cell>
          <cell r="R25">
            <v>0</v>
          </cell>
          <cell r="S25" t="e">
            <v>#DIV/0!</v>
          </cell>
          <cell r="T25">
            <v>0</v>
          </cell>
          <cell r="U25">
            <v>0</v>
          </cell>
          <cell r="V25" t="e">
            <v>#DIV/0!</v>
          </cell>
          <cell r="W25">
            <v>0</v>
          </cell>
          <cell r="X25">
            <v>0</v>
          </cell>
          <cell r="Y25" t="e">
            <v>#DIV/0!</v>
          </cell>
          <cell r="Z25">
            <v>0</v>
          </cell>
          <cell r="AA25">
            <v>0</v>
          </cell>
          <cell r="AB25" t="e">
            <v>#DIV/0!</v>
          </cell>
          <cell r="AC25">
            <v>0</v>
          </cell>
          <cell r="AD25">
            <v>0</v>
          </cell>
          <cell r="AE25" t="e">
            <v>#DIV/0!</v>
          </cell>
          <cell r="AF25">
            <v>0</v>
          </cell>
          <cell r="AG25">
            <v>0</v>
          </cell>
          <cell r="AH25" t="e">
            <v>#DIV/0!</v>
          </cell>
          <cell r="AI25">
            <v>0</v>
          </cell>
          <cell r="AJ25">
            <v>1770000</v>
          </cell>
          <cell r="AK25">
            <v>0</v>
          </cell>
          <cell r="AL25">
            <v>0</v>
          </cell>
          <cell r="AM25">
            <v>290000</v>
          </cell>
          <cell r="AN25">
            <v>0</v>
          </cell>
          <cell r="AO25">
            <v>0</v>
          </cell>
          <cell r="AP25">
            <v>2060000</v>
          </cell>
          <cell r="AQ25">
            <v>0</v>
          </cell>
        </row>
        <row r="26">
          <cell r="B26">
            <v>0</v>
          </cell>
          <cell r="C26" t="str">
            <v>JOSEPH SERFA JUAN (PROBY)</v>
          </cell>
          <cell r="D26">
            <v>45082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 t="e">
            <v>#DIV/0!</v>
          </cell>
          <cell r="T26">
            <v>1000615</v>
          </cell>
          <cell r="U26">
            <v>1600000</v>
          </cell>
          <cell r="V26">
            <v>0.62538437499999999</v>
          </cell>
          <cell r="W26">
            <v>1008085</v>
          </cell>
          <cell r="X26">
            <v>1600000</v>
          </cell>
          <cell r="Y26">
            <v>0.63005312499999999</v>
          </cell>
          <cell r="Z26">
            <v>1465355</v>
          </cell>
          <cell r="AA26">
            <v>1000000</v>
          </cell>
          <cell r="AB26">
            <v>1.465355</v>
          </cell>
          <cell r="AC26">
            <v>1361740</v>
          </cell>
          <cell r="AD26">
            <v>1000000</v>
          </cell>
          <cell r="AE26">
            <v>1.36174</v>
          </cell>
          <cell r="AF26">
            <v>710180</v>
          </cell>
          <cell r="AG26">
            <v>1000000</v>
          </cell>
          <cell r="AH26">
            <v>0.71018000000000003</v>
          </cell>
          <cell r="AI26">
            <v>0</v>
          </cell>
          <cell r="AJ26">
            <v>0</v>
          </cell>
          <cell r="AK26" t="e">
            <v>#DIV/0!</v>
          </cell>
          <cell r="AL26">
            <v>0</v>
          </cell>
          <cell r="AM26">
            <v>0</v>
          </cell>
          <cell r="AN26" t="e">
            <v>#DIV/0!</v>
          </cell>
          <cell r="AO26">
            <v>5545975</v>
          </cell>
          <cell r="AP26">
            <v>6200000</v>
          </cell>
          <cell r="AQ26">
            <v>0.89451209677419352</v>
          </cell>
        </row>
        <row r="27">
          <cell r="B27" t="str">
            <v>WESTERN MOLINO</v>
          </cell>
          <cell r="C27" t="str">
            <v>CARIN SAGARIT</v>
          </cell>
          <cell r="D27">
            <v>44660</v>
          </cell>
          <cell r="E27">
            <v>638525</v>
          </cell>
          <cell r="F27">
            <v>800000</v>
          </cell>
          <cell r="G27">
            <v>0.79815625000000001</v>
          </cell>
          <cell r="H27">
            <v>262550</v>
          </cell>
          <cell r="I27">
            <v>800000</v>
          </cell>
          <cell r="J27">
            <v>0.32818750000000002</v>
          </cell>
          <cell r="K27">
            <v>1081245</v>
          </cell>
          <cell r="L27">
            <v>1000000</v>
          </cell>
          <cell r="M27">
            <v>1.081245</v>
          </cell>
          <cell r="N27">
            <v>1473190</v>
          </cell>
          <cell r="O27">
            <v>1200000</v>
          </cell>
          <cell r="P27">
            <v>1.2276583333333333</v>
          </cell>
          <cell r="Q27">
            <v>1531515</v>
          </cell>
          <cell r="R27">
            <v>1200000</v>
          </cell>
          <cell r="S27">
            <v>1.2762625000000001</v>
          </cell>
          <cell r="T27">
            <v>1333410</v>
          </cell>
          <cell r="U27">
            <v>1450000</v>
          </cell>
          <cell r="V27">
            <v>0.91959310344827583</v>
          </cell>
          <cell r="W27">
            <v>0</v>
          </cell>
          <cell r="X27">
            <v>0</v>
          </cell>
          <cell r="Y27" t="e">
            <v>#DIV/0!</v>
          </cell>
          <cell r="Z27">
            <v>0</v>
          </cell>
          <cell r="AA27">
            <v>0</v>
          </cell>
          <cell r="AB27" t="e">
            <v>#DIV/0!</v>
          </cell>
          <cell r="AC27">
            <v>0</v>
          </cell>
          <cell r="AD27">
            <v>0</v>
          </cell>
          <cell r="AE27" t="e">
            <v>#DIV/0!</v>
          </cell>
          <cell r="AF27">
            <v>0</v>
          </cell>
          <cell r="AG27">
            <v>0</v>
          </cell>
          <cell r="AH27" t="e">
            <v>#DIV/0!</v>
          </cell>
          <cell r="AI27">
            <v>0</v>
          </cell>
          <cell r="AJ27">
            <v>0</v>
          </cell>
          <cell r="AK27" t="e">
            <v>#DIV/0!</v>
          </cell>
          <cell r="AL27">
            <v>0</v>
          </cell>
          <cell r="AM27">
            <v>0</v>
          </cell>
          <cell r="AN27" t="e">
            <v>#DIV/0!</v>
          </cell>
          <cell r="AO27">
            <v>6320435</v>
          </cell>
          <cell r="AP27">
            <v>6450000</v>
          </cell>
          <cell r="AQ27">
            <v>0.97991240310077521</v>
          </cell>
        </row>
        <row r="28">
          <cell r="B28">
            <v>0</v>
          </cell>
          <cell r="C28" t="str">
            <v>ROLAND GARCIA</v>
          </cell>
          <cell r="D28">
            <v>42821</v>
          </cell>
          <cell r="E28">
            <v>0</v>
          </cell>
          <cell r="F28">
            <v>0</v>
          </cell>
          <cell r="G28" t="e">
            <v>#DIV/0!</v>
          </cell>
          <cell r="H28">
            <v>0</v>
          </cell>
          <cell r="I28">
            <v>0</v>
          </cell>
          <cell r="J28" t="e">
            <v>#DIV/0!</v>
          </cell>
          <cell r="K28">
            <v>0</v>
          </cell>
          <cell r="L28">
            <v>0</v>
          </cell>
          <cell r="M28" t="e">
            <v>#DIV/0!</v>
          </cell>
          <cell r="N28">
            <v>0</v>
          </cell>
          <cell r="O28">
            <v>0</v>
          </cell>
          <cell r="P28" t="e">
            <v>#DIV/0!</v>
          </cell>
          <cell r="Q28">
            <v>0</v>
          </cell>
          <cell r="R28">
            <v>0</v>
          </cell>
          <cell r="S28" t="e">
            <v>#DIV/0!</v>
          </cell>
          <cell r="T28">
            <v>0</v>
          </cell>
          <cell r="U28">
            <v>0</v>
          </cell>
          <cell r="V28" t="e">
            <v>#DIV/0!</v>
          </cell>
          <cell r="W28">
            <v>0</v>
          </cell>
          <cell r="X28">
            <v>0</v>
          </cell>
          <cell r="Y28" t="e">
            <v>#DIV/0!</v>
          </cell>
          <cell r="Z28">
            <v>2088045</v>
          </cell>
          <cell r="AA28">
            <v>950000</v>
          </cell>
          <cell r="AB28">
            <v>2.197942105263158</v>
          </cell>
          <cell r="AC28">
            <v>678605</v>
          </cell>
          <cell r="AD28">
            <v>1100000</v>
          </cell>
          <cell r="AE28">
            <v>0.61691363636363639</v>
          </cell>
          <cell r="AF28">
            <v>420130</v>
          </cell>
          <cell r="AG28">
            <v>1100000</v>
          </cell>
          <cell r="AH28">
            <v>0.38193636363636363</v>
          </cell>
          <cell r="AI28">
            <v>606815</v>
          </cell>
          <cell r="AJ28">
            <v>1000000</v>
          </cell>
          <cell r="AK28">
            <v>0.60681499999999999</v>
          </cell>
          <cell r="AL28">
            <v>621510</v>
          </cell>
          <cell r="AM28">
            <v>1000000</v>
          </cell>
          <cell r="AN28">
            <v>0.62151000000000001</v>
          </cell>
          <cell r="AO28">
            <v>4415105</v>
          </cell>
          <cell r="AP28">
            <v>5150000</v>
          </cell>
          <cell r="AQ28">
            <v>0.85730194174757279</v>
          </cell>
        </row>
        <row r="29">
          <cell r="B29" t="str">
            <v>WESTERN P. TUAZON</v>
          </cell>
          <cell r="C29" t="str">
            <v>JOSEPH SERFA JUAN (PROBY)</v>
          </cell>
          <cell r="D29">
            <v>45082</v>
          </cell>
          <cell r="E29">
            <v>0</v>
          </cell>
          <cell r="F29">
            <v>0</v>
          </cell>
          <cell r="G29" t="e">
            <v>#DIV/0!</v>
          </cell>
          <cell r="H29">
            <v>0</v>
          </cell>
          <cell r="I29">
            <v>0</v>
          </cell>
          <cell r="J29" t="e">
            <v>#DIV/0!</v>
          </cell>
          <cell r="K29">
            <v>0</v>
          </cell>
          <cell r="L29">
            <v>0</v>
          </cell>
          <cell r="M29" t="e">
            <v>#DIV/0!</v>
          </cell>
          <cell r="N29">
            <v>0</v>
          </cell>
          <cell r="O29">
            <v>0</v>
          </cell>
          <cell r="P29" t="e">
            <v>#DIV/0!</v>
          </cell>
          <cell r="Q29">
            <v>0</v>
          </cell>
          <cell r="R29">
            <v>0</v>
          </cell>
          <cell r="S29" t="e">
            <v>#DIV/0!</v>
          </cell>
          <cell r="T29">
            <v>0</v>
          </cell>
          <cell r="U29">
            <v>0</v>
          </cell>
          <cell r="V29" t="e">
            <v>#DIV/0!</v>
          </cell>
          <cell r="W29">
            <v>0</v>
          </cell>
          <cell r="X29">
            <v>0</v>
          </cell>
          <cell r="Y29" t="e">
            <v>#DIV/0!</v>
          </cell>
          <cell r="Z29">
            <v>0</v>
          </cell>
          <cell r="AA29">
            <v>0</v>
          </cell>
          <cell r="AB29" t="e">
            <v>#DIV/0!</v>
          </cell>
          <cell r="AC29">
            <v>0</v>
          </cell>
          <cell r="AD29">
            <v>0</v>
          </cell>
          <cell r="AE29" t="e">
            <v>#DIV/0!</v>
          </cell>
          <cell r="AF29">
            <v>0</v>
          </cell>
          <cell r="AG29">
            <v>0</v>
          </cell>
          <cell r="AH29" t="e">
            <v>#DIV/0!</v>
          </cell>
          <cell r="AI29">
            <v>1106520</v>
          </cell>
          <cell r="AJ29">
            <v>1330000</v>
          </cell>
          <cell r="AK29">
            <v>0.83196992481203003</v>
          </cell>
          <cell r="AL29">
            <v>1408760</v>
          </cell>
          <cell r="AM29">
            <v>2100000</v>
          </cell>
          <cell r="AN29">
            <v>0.67083809523809523</v>
          </cell>
          <cell r="AO29">
            <v>2515280</v>
          </cell>
          <cell r="AP29">
            <v>3430000</v>
          </cell>
          <cell r="AQ29">
            <v>0.7333177842565598</v>
          </cell>
        </row>
        <row r="30">
          <cell r="B30">
            <v>0</v>
          </cell>
          <cell r="C30" t="str">
            <v>JAMES JAN SEVILLA</v>
          </cell>
          <cell r="D30">
            <v>42911</v>
          </cell>
          <cell r="E30">
            <v>1237275</v>
          </cell>
          <cell r="F30">
            <v>1150000</v>
          </cell>
          <cell r="G30">
            <v>1.075891304347826</v>
          </cell>
          <cell r="H30">
            <v>1409860</v>
          </cell>
          <cell r="I30">
            <v>1150000</v>
          </cell>
          <cell r="J30">
            <v>1.2259652173913043</v>
          </cell>
          <cell r="K30">
            <v>2334120</v>
          </cell>
          <cell r="L30">
            <v>2300000</v>
          </cell>
          <cell r="M30">
            <v>1.0148347826086956</v>
          </cell>
          <cell r="N30">
            <v>2563875</v>
          </cell>
          <cell r="O30">
            <v>2500000</v>
          </cell>
          <cell r="P30">
            <v>1.02555</v>
          </cell>
          <cell r="Q30">
            <v>2674315</v>
          </cell>
          <cell r="R30">
            <v>2500000</v>
          </cell>
          <cell r="S30">
            <v>1.069726</v>
          </cell>
          <cell r="T30">
            <v>3179325</v>
          </cell>
          <cell r="U30">
            <v>2500000</v>
          </cell>
          <cell r="V30">
            <v>1.27173</v>
          </cell>
          <cell r="W30">
            <v>2138265</v>
          </cell>
          <cell r="X30">
            <v>2000000</v>
          </cell>
          <cell r="Y30">
            <v>1.0691325</v>
          </cell>
          <cell r="Z30">
            <v>2048495</v>
          </cell>
          <cell r="AA30">
            <v>2000000</v>
          </cell>
          <cell r="AB30">
            <v>1.0242475</v>
          </cell>
          <cell r="AC30">
            <v>2293860</v>
          </cell>
          <cell r="AD30">
            <v>2200000</v>
          </cell>
          <cell r="AE30">
            <v>1.0426636363636363</v>
          </cell>
          <cell r="AF30">
            <v>2295880</v>
          </cell>
          <cell r="AG30">
            <v>2200000</v>
          </cell>
          <cell r="AH30">
            <v>1.0435818181818182</v>
          </cell>
          <cell r="AI30">
            <v>0</v>
          </cell>
          <cell r="AJ30">
            <v>0</v>
          </cell>
          <cell r="AK30" t="e">
            <v>#DIV/0!</v>
          </cell>
          <cell r="AL30">
            <v>0</v>
          </cell>
          <cell r="AM30">
            <v>0</v>
          </cell>
          <cell r="AN30" t="e">
            <v>#DIV/0!</v>
          </cell>
          <cell r="AO30">
            <v>22175270</v>
          </cell>
          <cell r="AP30">
            <v>20500000</v>
          </cell>
          <cell r="AQ30">
            <v>1.0817204878048781</v>
          </cell>
        </row>
        <row r="31">
          <cell r="B31" t="str">
            <v>WESTERN PAMPANGA</v>
          </cell>
          <cell r="C31" t="str">
            <v>MARK LIONGSON</v>
          </cell>
          <cell r="D31" t="str">
            <v>August 09, 2023</v>
          </cell>
          <cell r="E31">
            <v>0</v>
          </cell>
          <cell r="F31">
            <v>0</v>
          </cell>
          <cell r="G31" t="e">
            <v>#DIV/0!</v>
          </cell>
          <cell r="H31">
            <v>0</v>
          </cell>
          <cell r="I31">
            <v>0</v>
          </cell>
          <cell r="J31" t="e">
            <v>#DIV/0!</v>
          </cell>
          <cell r="K31">
            <v>0</v>
          </cell>
          <cell r="L31">
            <v>0</v>
          </cell>
          <cell r="M31" t="e">
            <v>#DIV/0!</v>
          </cell>
          <cell r="N31">
            <v>0</v>
          </cell>
          <cell r="O31">
            <v>0</v>
          </cell>
          <cell r="P31" t="e">
            <v>#DIV/0!</v>
          </cell>
          <cell r="Q31">
            <v>0</v>
          </cell>
          <cell r="R31">
            <v>0</v>
          </cell>
          <cell r="S31" t="e">
            <v>#DIV/0!</v>
          </cell>
          <cell r="T31">
            <v>0</v>
          </cell>
          <cell r="U31">
            <v>0</v>
          </cell>
          <cell r="V31" t="e">
            <v>#DIV/0!</v>
          </cell>
          <cell r="W31">
            <v>0</v>
          </cell>
          <cell r="X31">
            <v>0</v>
          </cell>
          <cell r="Y31" t="e">
            <v>#DIV/0!</v>
          </cell>
          <cell r="Z31">
            <v>716840</v>
          </cell>
          <cell r="AA31">
            <v>333500</v>
          </cell>
          <cell r="AB31">
            <v>2.1494452773613193</v>
          </cell>
          <cell r="AC31">
            <v>835360</v>
          </cell>
          <cell r="AD31">
            <v>650000</v>
          </cell>
          <cell r="AE31">
            <v>1.2851692307692308</v>
          </cell>
          <cell r="AF31">
            <v>524505</v>
          </cell>
          <cell r="AG31">
            <v>700000</v>
          </cell>
          <cell r="AH31">
            <v>0.74929285714285709</v>
          </cell>
          <cell r="AI31">
            <v>537615</v>
          </cell>
          <cell r="AJ31">
            <v>700000</v>
          </cell>
          <cell r="AK31">
            <v>0.76802142857142852</v>
          </cell>
          <cell r="AL31">
            <v>137065</v>
          </cell>
          <cell r="AM31">
            <v>700000</v>
          </cell>
          <cell r="AN31">
            <v>0.19580714285714285</v>
          </cell>
          <cell r="AO31">
            <v>2751385</v>
          </cell>
          <cell r="AP31">
            <v>3083500</v>
          </cell>
          <cell r="AQ31">
            <v>0.89229284903518724</v>
          </cell>
        </row>
        <row r="32">
          <cell r="B32" t="str">
            <v>WESTERN RECTO</v>
          </cell>
          <cell r="C32" t="str">
            <v>RAFAEL MATEO</v>
          </cell>
          <cell r="D32">
            <v>42471</v>
          </cell>
          <cell r="E32">
            <v>2380520</v>
          </cell>
          <cell r="F32">
            <v>3200000</v>
          </cell>
          <cell r="G32">
            <v>0.74391249999999998</v>
          </cell>
          <cell r="H32">
            <v>1762205</v>
          </cell>
          <cell r="I32">
            <v>1750000</v>
          </cell>
          <cell r="J32">
            <v>1.0069742857142858</v>
          </cell>
          <cell r="K32">
            <v>798830</v>
          </cell>
          <cell r="L32">
            <v>3350000</v>
          </cell>
          <cell r="M32">
            <v>0.23845671641791044</v>
          </cell>
          <cell r="N32">
            <v>3440620</v>
          </cell>
          <cell r="O32">
            <v>5000000</v>
          </cell>
          <cell r="P32">
            <v>0.68812399999999996</v>
          </cell>
          <cell r="Q32">
            <v>4643355</v>
          </cell>
          <cell r="R32">
            <v>5000000</v>
          </cell>
          <cell r="S32">
            <v>0.92867100000000002</v>
          </cell>
          <cell r="T32">
            <v>2781720</v>
          </cell>
          <cell r="U32">
            <v>4300000</v>
          </cell>
          <cell r="V32">
            <v>0.64691162790697676</v>
          </cell>
          <cell r="W32">
            <v>696795</v>
          </cell>
          <cell r="X32">
            <v>2900000</v>
          </cell>
          <cell r="Y32">
            <v>0.24027413793103447</v>
          </cell>
          <cell r="Z32">
            <v>2101395</v>
          </cell>
          <cell r="AA32">
            <v>2400000</v>
          </cell>
          <cell r="AB32">
            <v>0.87558124999999998</v>
          </cell>
          <cell r="AC32">
            <v>1996690</v>
          </cell>
          <cell r="AD32">
            <v>2300000</v>
          </cell>
          <cell r="AE32">
            <v>0.86812608695652171</v>
          </cell>
          <cell r="AF32">
            <v>1056200</v>
          </cell>
          <cell r="AG32">
            <v>2200000</v>
          </cell>
          <cell r="AH32">
            <v>0.48009090909090907</v>
          </cell>
          <cell r="AI32">
            <v>1181910</v>
          </cell>
          <cell r="AJ32">
            <v>2200000</v>
          </cell>
          <cell r="AK32">
            <v>0.5372318181818182</v>
          </cell>
          <cell r="AL32">
            <v>755560</v>
          </cell>
          <cell r="AM32">
            <v>2200000</v>
          </cell>
          <cell r="AN32">
            <v>0.34343636363636365</v>
          </cell>
          <cell r="AO32">
            <v>23595800</v>
          </cell>
          <cell r="AP32">
            <v>36800000</v>
          </cell>
          <cell r="AQ32">
            <v>0.64119021739130433</v>
          </cell>
        </row>
        <row r="33">
          <cell r="B33" t="str">
            <v>WESTERN STA. LUCIA</v>
          </cell>
          <cell r="C33" t="str">
            <v>ADONIS DETRAN</v>
          </cell>
          <cell r="D33">
            <v>42977</v>
          </cell>
          <cell r="E33">
            <v>308125</v>
          </cell>
          <cell r="F33">
            <v>1450000</v>
          </cell>
          <cell r="G33">
            <v>0.21249999999999999</v>
          </cell>
          <cell r="H33">
            <v>1043750</v>
          </cell>
          <cell r="I33">
            <v>1450000</v>
          </cell>
          <cell r="J33">
            <v>0.71982758620689657</v>
          </cell>
          <cell r="K33">
            <v>520700</v>
          </cell>
          <cell r="L33">
            <v>2400000</v>
          </cell>
          <cell r="M33">
            <v>0.21695833333333334</v>
          </cell>
          <cell r="N33">
            <v>2321510</v>
          </cell>
          <cell r="O33">
            <v>2800000</v>
          </cell>
          <cell r="P33">
            <v>0.82911071428571426</v>
          </cell>
          <cell r="Q33">
            <v>2327875</v>
          </cell>
          <cell r="R33">
            <v>2800000</v>
          </cell>
          <cell r="S33">
            <v>0.83138392857142862</v>
          </cell>
          <cell r="T33">
            <v>2231350</v>
          </cell>
          <cell r="U33">
            <v>1700000</v>
          </cell>
          <cell r="V33">
            <v>1.3125588235294117</v>
          </cell>
          <cell r="W33">
            <v>2024610</v>
          </cell>
          <cell r="X33">
            <v>1500000</v>
          </cell>
          <cell r="Y33">
            <v>1.3497399999999999</v>
          </cell>
          <cell r="Z33">
            <v>905765</v>
          </cell>
          <cell r="AA33">
            <v>1500000</v>
          </cell>
          <cell r="AB33">
            <v>0.60384333333333329</v>
          </cell>
          <cell r="AC33">
            <v>1574180</v>
          </cell>
          <cell r="AD33">
            <v>1500000</v>
          </cell>
          <cell r="AE33">
            <v>1.0494533333333333</v>
          </cell>
          <cell r="AF33">
            <v>403410</v>
          </cell>
          <cell r="AG33">
            <v>1500000</v>
          </cell>
          <cell r="AH33">
            <v>0.26894000000000001</v>
          </cell>
          <cell r="AI33">
            <v>457620</v>
          </cell>
          <cell r="AJ33">
            <v>1500000</v>
          </cell>
          <cell r="AK33">
            <v>0.30508000000000002</v>
          </cell>
          <cell r="AL33">
            <v>704950</v>
          </cell>
          <cell r="AM33">
            <v>1500000</v>
          </cell>
          <cell r="AN33">
            <v>0.46996666666666664</v>
          </cell>
          <cell r="AO33">
            <v>14823845</v>
          </cell>
          <cell r="AP33">
            <v>21600000</v>
          </cell>
          <cell r="AQ33">
            <v>0.68628912037037038</v>
          </cell>
        </row>
        <row r="34">
          <cell r="B34" t="str">
            <v>WESTERN TRINOMA</v>
          </cell>
          <cell r="C34" t="str">
            <v>CHRISTIAN VILLACOBA</v>
          </cell>
          <cell r="D34">
            <v>43194</v>
          </cell>
          <cell r="E34">
            <v>218545</v>
          </cell>
          <cell r="F34">
            <v>2000000</v>
          </cell>
          <cell r="G34">
            <v>0.10927249999999999</v>
          </cell>
          <cell r="H34">
            <v>1530220</v>
          </cell>
          <cell r="I34">
            <v>2000000</v>
          </cell>
          <cell r="J34">
            <v>0.76510999999999996</v>
          </cell>
          <cell r="K34">
            <v>759310</v>
          </cell>
          <cell r="L34">
            <v>2700000</v>
          </cell>
          <cell r="M34">
            <v>0.28122592592592593</v>
          </cell>
          <cell r="N34">
            <v>3062445</v>
          </cell>
          <cell r="O34">
            <v>2900000</v>
          </cell>
          <cell r="P34">
            <v>1.0560155172413792</v>
          </cell>
          <cell r="Q34">
            <v>4327025</v>
          </cell>
          <cell r="R34">
            <v>3150000</v>
          </cell>
          <cell r="S34">
            <v>1.3736587301587302</v>
          </cell>
          <cell r="T34">
            <v>1856805</v>
          </cell>
          <cell r="U34">
            <v>2900000</v>
          </cell>
          <cell r="V34">
            <v>0.64027758620689657</v>
          </cell>
          <cell r="W34">
            <v>1210220</v>
          </cell>
          <cell r="X34">
            <v>2450000</v>
          </cell>
          <cell r="Y34">
            <v>0.49396734693877553</v>
          </cell>
          <cell r="Z34">
            <v>3317375</v>
          </cell>
          <cell r="AA34">
            <v>2200000</v>
          </cell>
          <cell r="AB34">
            <v>1.5078977272727272</v>
          </cell>
          <cell r="AC34">
            <v>1506805</v>
          </cell>
          <cell r="AD34">
            <v>2300000</v>
          </cell>
          <cell r="AE34">
            <v>0.65513260869565215</v>
          </cell>
          <cell r="AF34">
            <v>1345955</v>
          </cell>
          <cell r="AG34">
            <v>2200000</v>
          </cell>
          <cell r="AH34">
            <v>0.6117977272727273</v>
          </cell>
          <cell r="AI34">
            <v>2144135</v>
          </cell>
          <cell r="AJ34">
            <v>2100000</v>
          </cell>
          <cell r="AK34">
            <v>1.0210166666666667</v>
          </cell>
          <cell r="AL34">
            <v>888040</v>
          </cell>
          <cell r="AM34">
            <v>2100000</v>
          </cell>
          <cell r="AN34">
            <v>0.42287619047619046</v>
          </cell>
          <cell r="AO34">
            <v>22166880</v>
          </cell>
          <cell r="AP34">
            <v>29000000</v>
          </cell>
          <cell r="AQ34">
            <v>0.76437517241379316</v>
          </cell>
        </row>
        <row r="35">
          <cell r="B35" t="str">
            <v>WESTERN UPTOWN (NEW)</v>
          </cell>
          <cell r="C35" t="str">
            <v>ALFIE CABAYACRUZ</v>
          </cell>
          <cell r="D35">
            <v>43625</v>
          </cell>
          <cell r="E35">
            <v>917480</v>
          </cell>
          <cell r="F35">
            <v>900000</v>
          </cell>
          <cell r="G35">
            <v>1.0194222222222222</v>
          </cell>
          <cell r="H35">
            <v>594395</v>
          </cell>
          <cell r="I35">
            <v>900000</v>
          </cell>
          <cell r="J35">
            <v>0.66043888888888891</v>
          </cell>
          <cell r="K35">
            <v>336575</v>
          </cell>
          <cell r="L35">
            <v>1200000</v>
          </cell>
          <cell r="M35">
            <v>0.28047916666666667</v>
          </cell>
          <cell r="N35">
            <v>1829610</v>
          </cell>
          <cell r="O35">
            <v>1400000</v>
          </cell>
          <cell r="P35">
            <v>1.3068642857142858</v>
          </cell>
          <cell r="Q35">
            <v>1246915</v>
          </cell>
          <cell r="R35">
            <v>900000</v>
          </cell>
          <cell r="S35">
            <v>1.385461111111111</v>
          </cell>
          <cell r="T35">
            <v>1586750</v>
          </cell>
          <cell r="U35">
            <v>1200000</v>
          </cell>
          <cell r="V35">
            <v>1.3222916666666666</v>
          </cell>
          <cell r="W35">
            <v>865575</v>
          </cell>
          <cell r="X35">
            <v>1000000</v>
          </cell>
          <cell r="Y35">
            <v>0.86557499999999998</v>
          </cell>
          <cell r="Z35">
            <v>855650</v>
          </cell>
          <cell r="AA35">
            <v>1000000</v>
          </cell>
          <cell r="AB35">
            <v>0.85565000000000002</v>
          </cell>
          <cell r="AC35">
            <v>766885</v>
          </cell>
          <cell r="AD35">
            <v>1000000</v>
          </cell>
          <cell r="AE35">
            <v>0.76688500000000004</v>
          </cell>
          <cell r="AF35">
            <v>879965</v>
          </cell>
          <cell r="AG35">
            <v>1000000</v>
          </cell>
          <cell r="AH35">
            <v>0.879965</v>
          </cell>
          <cell r="AI35">
            <v>734490</v>
          </cell>
          <cell r="AJ35">
            <v>900000</v>
          </cell>
          <cell r="AK35">
            <v>0.81610000000000005</v>
          </cell>
          <cell r="AL35">
            <v>1138425</v>
          </cell>
          <cell r="AM35">
            <v>900000</v>
          </cell>
          <cell r="AN35">
            <v>1.2649166666666667</v>
          </cell>
          <cell r="AO35">
            <v>11752715</v>
          </cell>
          <cell r="AP35">
            <v>12300000</v>
          </cell>
          <cell r="AQ35">
            <v>0.95550528455284556</v>
          </cell>
        </row>
      </sheetData>
      <sheetData sheetId="3">
        <row r="10">
          <cell r="B10" t="str">
            <v>ALLHOME ANTIPOLO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2"/>
  </sheetPr>
  <dimension ref="A1:G54"/>
  <sheetViews>
    <sheetView view="pageBreakPreview" topLeftCell="A40" zoomScale="70" zoomScaleNormal="55" zoomScaleSheetLayoutView="70" workbookViewId="0">
      <pane xSplit="5" topLeftCell="F1" activePane="topRight" state="frozen"/>
      <selection pane="topRight" activeCell="D56" sqref="D56"/>
    </sheetView>
  </sheetViews>
  <sheetFormatPr defaultColWidth="46.90625" defaultRowHeight="15.5"/>
  <cols>
    <col min="1" max="1" width="5.6328125" style="166" customWidth="1"/>
    <col min="2" max="2" width="8.36328125" style="166" customWidth="1"/>
    <col min="3" max="3" width="14.81640625" style="166" customWidth="1"/>
    <col min="4" max="4" width="38.08984375" style="153" customWidth="1"/>
    <col min="5" max="5" width="33.453125" style="166" customWidth="1"/>
    <col min="6" max="8" width="46.90625" style="153" customWidth="1"/>
    <col min="9" max="9" width="18.36328125" style="153" customWidth="1"/>
    <col min="10" max="16384" width="46.90625" style="153"/>
  </cols>
  <sheetData>
    <row r="1" spans="1:7" s="150" customFormat="1" ht="20.25" customHeight="1">
      <c r="A1" s="179" t="s">
        <v>0</v>
      </c>
      <c r="B1" s="215" t="s">
        <v>307</v>
      </c>
      <c r="C1" s="216" t="s">
        <v>364</v>
      </c>
      <c r="D1" s="179" t="s">
        <v>3</v>
      </c>
      <c r="E1" s="179" t="s">
        <v>308</v>
      </c>
    </row>
    <row r="2" spans="1:7" s="154" customFormat="1" ht="19" customHeight="1">
      <c r="A2" s="151">
        <v>1</v>
      </c>
      <c r="B2" s="155" t="s">
        <v>31</v>
      </c>
      <c r="C2" s="155" t="s">
        <v>35</v>
      </c>
      <c r="D2" s="155" t="s">
        <v>36</v>
      </c>
      <c r="E2" s="155" t="s">
        <v>363</v>
      </c>
      <c r="F2" s="159"/>
      <c r="G2" s="159"/>
    </row>
    <row r="3" spans="1:7" s="154" customFormat="1" ht="19" customHeight="1">
      <c r="A3" s="151">
        <v>2</v>
      </c>
      <c r="B3" s="155" t="s">
        <v>31</v>
      </c>
      <c r="C3" s="155" t="s">
        <v>35</v>
      </c>
      <c r="D3" s="155" t="s">
        <v>167</v>
      </c>
      <c r="E3" s="155" t="s">
        <v>321</v>
      </c>
      <c r="F3" s="161"/>
      <c r="G3" s="159"/>
    </row>
    <row r="4" spans="1:7" s="154" customFormat="1" ht="19" customHeight="1">
      <c r="A4" s="151">
        <v>3</v>
      </c>
      <c r="B4" s="155" t="s">
        <v>31</v>
      </c>
      <c r="C4" s="155" t="s">
        <v>35</v>
      </c>
      <c r="D4" s="155" t="s">
        <v>165</v>
      </c>
      <c r="E4" s="155" t="s">
        <v>334</v>
      </c>
      <c r="G4" s="159"/>
    </row>
    <row r="5" spans="1:7" s="154" customFormat="1" ht="19" customHeight="1">
      <c r="A5" s="151">
        <v>4</v>
      </c>
      <c r="B5" s="151" t="s">
        <v>31</v>
      </c>
      <c r="C5" s="151" t="s">
        <v>35</v>
      </c>
      <c r="D5" s="151" t="s">
        <v>180</v>
      </c>
      <c r="E5" s="151" t="s">
        <v>323</v>
      </c>
      <c r="F5" s="159"/>
      <c r="G5" s="159"/>
    </row>
    <row r="6" spans="1:7" s="154" customFormat="1" ht="19" customHeight="1">
      <c r="A6" s="151">
        <v>5</v>
      </c>
      <c r="B6" s="151" t="s">
        <v>31</v>
      </c>
      <c r="C6" s="152" t="s">
        <v>35</v>
      </c>
      <c r="D6" s="151" t="s">
        <v>233</v>
      </c>
      <c r="E6" s="151" t="s">
        <v>354</v>
      </c>
      <c r="F6" s="159"/>
      <c r="G6" s="159"/>
    </row>
    <row r="7" spans="1:7" s="159" customFormat="1" ht="19" customHeight="1">
      <c r="A7" s="151">
        <v>6</v>
      </c>
      <c r="B7" s="151" t="s">
        <v>44</v>
      </c>
      <c r="C7" s="151" t="s">
        <v>102</v>
      </c>
      <c r="D7" s="151" t="s">
        <v>103</v>
      </c>
      <c r="E7" s="151" t="s">
        <v>316</v>
      </c>
      <c r="G7" s="154"/>
    </row>
    <row r="8" spans="1:7" s="159" customFormat="1" ht="19" customHeight="1">
      <c r="A8" s="151">
        <v>7</v>
      </c>
      <c r="B8" s="151" t="s">
        <v>44</v>
      </c>
      <c r="C8" s="151" t="s">
        <v>102</v>
      </c>
      <c r="D8" s="151" t="s">
        <v>62</v>
      </c>
      <c r="E8" s="151" t="s">
        <v>337</v>
      </c>
      <c r="F8" s="154"/>
      <c r="G8" s="161"/>
    </row>
    <row r="9" spans="1:7" s="159" customFormat="1" ht="19" customHeight="1">
      <c r="A9" s="151">
        <v>8</v>
      </c>
      <c r="B9" s="151" t="s">
        <v>38</v>
      </c>
      <c r="C9" s="151" t="s">
        <v>72</v>
      </c>
      <c r="D9" s="151" t="s">
        <v>224</v>
      </c>
      <c r="E9" s="151" t="s">
        <v>319</v>
      </c>
    </row>
    <row r="10" spans="1:7" s="159" customFormat="1" ht="19" customHeight="1">
      <c r="A10" s="151">
        <v>9</v>
      </c>
      <c r="B10" s="151" t="s">
        <v>38</v>
      </c>
      <c r="C10" s="151" t="s">
        <v>72</v>
      </c>
      <c r="D10" s="151" t="s">
        <v>239</v>
      </c>
      <c r="E10" s="151" t="s">
        <v>348</v>
      </c>
      <c r="G10" s="154"/>
    </row>
    <row r="11" spans="1:7" s="159" customFormat="1" ht="19" customHeight="1">
      <c r="A11" s="151">
        <v>10</v>
      </c>
      <c r="B11" s="151" t="s">
        <v>38</v>
      </c>
      <c r="C11" s="151" t="s">
        <v>72</v>
      </c>
      <c r="D11" s="151" t="s">
        <v>201</v>
      </c>
      <c r="E11" s="151" t="s">
        <v>349</v>
      </c>
      <c r="F11" s="154"/>
    </row>
    <row r="12" spans="1:7" s="159" customFormat="1" ht="19" customHeight="1">
      <c r="A12" s="151">
        <v>11</v>
      </c>
      <c r="B12" s="151" t="s">
        <v>38</v>
      </c>
      <c r="C12" s="151" t="s">
        <v>72</v>
      </c>
      <c r="D12" s="151" t="s">
        <v>105</v>
      </c>
      <c r="E12" s="151" t="s">
        <v>339</v>
      </c>
      <c r="F12" s="154"/>
    </row>
    <row r="13" spans="1:7" s="162" customFormat="1" ht="19" customHeight="1">
      <c r="A13" s="151">
        <v>12</v>
      </c>
      <c r="B13" s="151" t="s">
        <v>38</v>
      </c>
      <c r="C13" s="151" t="s">
        <v>72</v>
      </c>
      <c r="D13" s="151" t="s">
        <v>221</v>
      </c>
      <c r="E13" s="151" t="s">
        <v>350</v>
      </c>
      <c r="F13" s="159"/>
      <c r="G13" s="159"/>
    </row>
    <row r="14" spans="1:7" s="159" customFormat="1" ht="19" customHeight="1">
      <c r="A14" s="151">
        <v>13</v>
      </c>
      <c r="B14" s="155" t="s">
        <v>38</v>
      </c>
      <c r="C14" s="155" t="s">
        <v>72</v>
      </c>
      <c r="D14" s="155" t="s">
        <v>73</v>
      </c>
      <c r="E14" s="155" t="s">
        <v>341</v>
      </c>
      <c r="G14" s="163"/>
    </row>
    <row r="15" spans="1:7" s="164" customFormat="1" ht="19" customHeight="1">
      <c r="A15" s="151">
        <v>14</v>
      </c>
      <c r="B15" s="151" t="s">
        <v>31</v>
      </c>
      <c r="C15" s="151" t="s">
        <v>32</v>
      </c>
      <c r="D15" s="151" t="s">
        <v>150</v>
      </c>
      <c r="E15" s="151" t="s">
        <v>343</v>
      </c>
      <c r="F15" s="159"/>
      <c r="G15" s="159"/>
    </row>
    <row r="16" spans="1:7" s="159" customFormat="1" ht="19" customHeight="1">
      <c r="A16" s="151">
        <v>15</v>
      </c>
      <c r="B16" s="151" t="s">
        <v>31</v>
      </c>
      <c r="C16" s="151" t="s">
        <v>32</v>
      </c>
      <c r="D16" s="151" t="s">
        <v>267</v>
      </c>
      <c r="E16" s="151" t="s">
        <v>346</v>
      </c>
      <c r="F16" s="165"/>
    </row>
    <row r="17" spans="1:7" s="159" customFormat="1" ht="19" customHeight="1">
      <c r="A17" s="151">
        <v>16</v>
      </c>
      <c r="B17" s="151" t="s">
        <v>31</v>
      </c>
      <c r="C17" s="151" t="s">
        <v>32</v>
      </c>
      <c r="D17" s="151" t="s">
        <v>159</v>
      </c>
      <c r="E17" s="151" t="s">
        <v>324</v>
      </c>
      <c r="G17" s="161"/>
    </row>
    <row r="18" spans="1:7" s="159" customFormat="1" ht="19" customHeight="1">
      <c r="A18" s="151">
        <v>17</v>
      </c>
      <c r="B18" s="151" t="s">
        <v>31</v>
      </c>
      <c r="C18" s="151" t="s">
        <v>32</v>
      </c>
      <c r="D18" s="151" t="s">
        <v>138</v>
      </c>
      <c r="E18" s="151" t="s">
        <v>331</v>
      </c>
    </row>
    <row r="19" spans="1:7" s="159" customFormat="1" ht="19" customHeight="1">
      <c r="A19" s="151">
        <v>18</v>
      </c>
      <c r="B19" s="151" t="s">
        <v>31</v>
      </c>
      <c r="C19" s="151" t="s">
        <v>32</v>
      </c>
      <c r="D19" s="151" t="s">
        <v>271</v>
      </c>
      <c r="E19" s="151" t="s">
        <v>357</v>
      </c>
      <c r="F19" s="161"/>
    </row>
    <row r="20" spans="1:7" s="159" customFormat="1" ht="19" customHeight="1">
      <c r="A20" s="151">
        <v>19</v>
      </c>
      <c r="B20" s="151" t="s">
        <v>31</v>
      </c>
      <c r="C20" s="152" t="s">
        <v>32</v>
      </c>
      <c r="D20" s="151" t="s">
        <v>205</v>
      </c>
      <c r="E20" s="151" t="s">
        <v>355</v>
      </c>
    </row>
    <row r="21" spans="1:7" s="159" customFormat="1" ht="19" customHeight="1">
      <c r="A21" s="151">
        <v>20</v>
      </c>
      <c r="B21" s="151" t="s">
        <v>31</v>
      </c>
      <c r="C21" s="151" t="s">
        <v>32</v>
      </c>
      <c r="D21" s="151" t="s">
        <v>170</v>
      </c>
      <c r="E21" s="151" t="s">
        <v>332</v>
      </c>
      <c r="F21" s="163"/>
      <c r="G21" s="162"/>
    </row>
    <row r="22" spans="1:7" s="159" customFormat="1" ht="19" customHeight="1">
      <c r="A22" s="151">
        <v>21</v>
      </c>
      <c r="B22" s="151" t="s">
        <v>31</v>
      </c>
      <c r="C22" s="151" t="s">
        <v>32</v>
      </c>
      <c r="D22" s="151" t="s">
        <v>49</v>
      </c>
      <c r="E22" s="151" t="s">
        <v>358</v>
      </c>
      <c r="F22" s="161"/>
    </row>
    <row r="23" spans="1:7" s="159" customFormat="1" ht="19" customHeight="1">
      <c r="A23" s="151">
        <v>22</v>
      </c>
      <c r="B23" s="151" t="s">
        <v>31</v>
      </c>
      <c r="C23" s="151" t="s">
        <v>32</v>
      </c>
      <c r="D23" s="151" t="s">
        <v>33</v>
      </c>
      <c r="E23" s="151" t="s">
        <v>322</v>
      </c>
    </row>
    <row r="24" spans="1:7" s="159" customFormat="1" ht="19" customHeight="1">
      <c r="A24" s="151">
        <v>23</v>
      </c>
      <c r="B24" s="155" t="s">
        <v>26</v>
      </c>
      <c r="C24" s="155" t="s">
        <v>65</v>
      </c>
      <c r="D24" s="155" t="s">
        <v>279</v>
      </c>
      <c r="E24" s="155" t="s">
        <v>359</v>
      </c>
      <c r="G24" s="154"/>
    </row>
    <row r="25" spans="1:7" s="161" customFormat="1" ht="19" customHeight="1">
      <c r="A25" s="151">
        <v>24</v>
      </c>
      <c r="B25" s="151" t="s">
        <v>26</v>
      </c>
      <c r="C25" s="151" t="s">
        <v>65</v>
      </c>
      <c r="D25" s="151" t="s">
        <v>146</v>
      </c>
      <c r="E25" s="151" t="s">
        <v>329</v>
      </c>
      <c r="F25" s="163"/>
      <c r="G25" s="159"/>
    </row>
    <row r="26" spans="1:7" s="159" customFormat="1" ht="19" customHeight="1">
      <c r="A26" s="151">
        <v>25</v>
      </c>
      <c r="B26" s="155" t="s">
        <v>26</v>
      </c>
      <c r="C26" s="155" t="s">
        <v>65</v>
      </c>
      <c r="D26" s="155" t="s">
        <v>190</v>
      </c>
      <c r="E26" s="155" t="s">
        <v>328</v>
      </c>
    </row>
    <row r="27" spans="1:7" s="159" customFormat="1" ht="19" customHeight="1">
      <c r="A27" s="151">
        <v>26</v>
      </c>
      <c r="B27" s="151" t="s">
        <v>26</v>
      </c>
      <c r="C27" s="151" t="s">
        <v>65</v>
      </c>
      <c r="D27" s="151" t="s">
        <v>108</v>
      </c>
      <c r="E27" s="151" t="s">
        <v>352</v>
      </c>
    </row>
    <row r="28" spans="1:7" s="159" customFormat="1" ht="19" customHeight="1">
      <c r="A28" s="151">
        <v>27</v>
      </c>
      <c r="B28" s="155" t="s">
        <v>26</v>
      </c>
      <c r="C28" s="155" t="s">
        <v>65</v>
      </c>
      <c r="D28" s="155" t="s">
        <v>176</v>
      </c>
      <c r="E28" s="155" t="s">
        <v>327</v>
      </c>
    </row>
    <row r="29" spans="1:7" s="159" customFormat="1" ht="19" customHeight="1">
      <c r="A29" s="151">
        <v>28</v>
      </c>
      <c r="B29" s="151" t="s">
        <v>26</v>
      </c>
      <c r="C29" s="151" t="s">
        <v>65</v>
      </c>
      <c r="D29" s="151" t="s">
        <v>203</v>
      </c>
      <c r="E29" s="151" t="s">
        <v>326</v>
      </c>
    </row>
    <row r="30" spans="1:7" s="159" customFormat="1" ht="19" customHeight="1">
      <c r="A30" s="151">
        <v>29</v>
      </c>
      <c r="B30" s="151" t="s">
        <v>26</v>
      </c>
      <c r="C30" s="151" t="s">
        <v>65</v>
      </c>
      <c r="D30" s="151" t="s">
        <v>66</v>
      </c>
      <c r="E30" s="151" t="s">
        <v>318</v>
      </c>
    </row>
    <row r="31" spans="1:7" s="159" customFormat="1" ht="19" customHeight="1">
      <c r="A31" s="151">
        <v>30</v>
      </c>
      <c r="B31" s="151" t="s">
        <v>38</v>
      </c>
      <c r="C31" s="151" t="s">
        <v>208</v>
      </c>
      <c r="D31" s="151" t="s">
        <v>209</v>
      </c>
      <c r="E31" s="151" t="s">
        <v>333</v>
      </c>
    </row>
    <row r="32" spans="1:7" s="159" customFormat="1" ht="19" customHeight="1">
      <c r="A32" s="151">
        <v>31</v>
      </c>
      <c r="B32" s="151" t="s">
        <v>38</v>
      </c>
      <c r="C32" s="151" t="s">
        <v>208</v>
      </c>
      <c r="D32" s="151" t="s">
        <v>246</v>
      </c>
      <c r="E32" s="151" t="s">
        <v>335</v>
      </c>
      <c r="F32" s="154"/>
      <c r="G32" s="154"/>
    </row>
    <row r="33" spans="1:7" s="159" customFormat="1" ht="19" customHeight="1">
      <c r="A33" s="151">
        <v>32</v>
      </c>
      <c r="B33" s="155" t="s">
        <v>38</v>
      </c>
      <c r="C33" s="155" t="s">
        <v>241</v>
      </c>
      <c r="D33" s="151" t="s">
        <v>295</v>
      </c>
      <c r="E33" s="151" t="s">
        <v>362</v>
      </c>
      <c r="F33" s="161"/>
    </row>
    <row r="34" spans="1:7" s="159" customFormat="1" ht="19" customHeight="1">
      <c r="A34" s="151">
        <v>33</v>
      </c>
      <c r="B34" s="155" t="s">
        <v>38</v>
      </c>
      <c r="C34" s="155" t="s">
        <v>241</v>
      </c>
      <c r="D34" s="151" t="s">
        <v>292</v>
      </c>
      <c r="E34" s="151" t="s">
        <v>361</v>
      </c>
    </row>
    <row r="35" spans="1:7" s="159" customFormat="1" ht="19" customHeight="1">
      <c r="A35" s="151">
        <v>34</v>
      </c>
      <c r="B35" s="155" t="s">
        <v>38</v>
      </c>
      <c r="C35" s="155" t="s">
        <v>241</v>
      </c>
      <c r="D35" s="155" t="s">
        <v>242</v>
      </c>
      <c r="E35" s="155" t="s">
        <v>340</v>
      </c>
      <c r="G35" s="165"/>
    </row>
    <row r="36" spans="1:7" s="159" customFormat="1" ht="19" customHeight="1">
      <c r="A36" s="151">
        <v>35</v>
      </c>
      <c r="B36" s="151" t="s">
        <v>31</v>
      </c>
      <c r="C36" s="151" t="s">
        <v>79</v>
      </c>
      <c r="D36" s="151" t="s">
        <v>186</v>
      </c>
      <c r="E36" s="151" t="s">
        <v>338</v>
      </c>
    </row>
    <row r="37" spans="1:7" s="161" customFormat="1" ht="19" customHeight="1">
      <c r="A37" s="151">
        <v>36</v>
      </c>
      <c r="B37" s="151" t="s">
        <v>31</v>
      </c>
      <c r="C37" s="151" t="s">
        <v>79</v>
      </c>
      <c r="D37" s="151" t="s">
        <v>163</v>
      </c>
      <c r="E37" s="151" t="s">
        <v>342</v>
      </c>
      <c r="F37" s="159"/>
      <c r="G37" s="159"/>
    </row>
    <row r="38" spans="1:7" s="159" customFormat="1" ht="19" customHeight="1">
      <c r="A38" s="151">
        <v>37</v>
      </c>
      <c r="B38" s="151" t="s">
        <v>31</v>
      </c>
      <c r="C38" s="151" t="s">
        <v>79</v>
      </c>
      <c r="D38" s="151" t="s">
        <v>80</v>
      </c>
      <c r="E38" s="151" t="s">
        <v>353</v>
      </c>
      <c r="G38" s="154"/>
    </row>
    <row r="39" spans="1:7" s="163" customFormat="1" ht="19" customHeight="1">
      <c r="A39" s="151">
        <v>38</v>
      </c>
      <c r="B39" s="151" t="s">
        <v>31</v>
      </c>
      <c r="C39" s="151" t="s">
        <v>79</v>
      </c>
      <c r="D39" s="151" t="s">
        <v>84</v>
      </c>
      <c r="E39" s="151" t="s">
        <v>344</v>
      </c>
      <c r="F39" s="159"/>
      <c r="G39" s="159"/>
    </row>
    <row r="40" spans="1:7" s="168" customFormat="1" ht="19" customHeight="1">
      <c r="A40" s="151">
        <v>39</v>
      </c>
      <c r="B40" s="155" t="s">
        <v>26</v>
      </c>
      <c r="C40" s="155" t="s">
        <v>27</v>
      </c>
      <c r="D40" s="155" t="s">
        <v>287</v>
      </c>
      <c r="E40" s="155" t="s">
        <v>360</v>
      </c>
    </row>
    <row r="41" spans="1:7" s="168" customFormat="1" ht="19" customHeight="1" thickBot="1">
      <c r="A41" s="151">
        <v>40</v>
      </c>
      <c r="B41" s="195" t="s">
        <v>26</v>
      </c>
      <c r="C41" s="195" t="s">
        <v>27</v>
      </c>
      <c r="D41" s="195" t="s">
        <v>184</v>
      </c>
      <c r="E41" s="195" t="s">
        <v>317</v>
      </c>
    </row>
    <row r="42" spans="1:7" s="168" customFormat="1" ht="19" customHeight="1">
      <c r="A42" s="151">
        <v>41</v>
      </c>
      <c r="B42" s="194" t="s">
        <v>26</v>
      </c>
      <c r="C42" s="194" t="s">
        <v>27</v>
      </c>
      <c r="D42" s="194" t="s">
        <v>82</v>
      </c>
      <c r="E42" s="194" t="s">
        <v>320</v>
      </c>
    </row>
    <row r="43" spans="1:7" s="168" customFormat="1" ht="19" customHeight="1">
      <c r="A43" s="151">
        <v>42</v>
      </c>
      <c r="B43" s="151" t="s">
        <v>26</v>
      </c>
      <c r="C43" s="151" t="s">
        <v>27</v>
      </c>
      <c r="D43" s="151" t="s">
        <v>28</v>
      </c>
      <c r="E43" s="151" t="s">
        <v>345</v>
      </c>
    </row>
    <row r="44" spans="1:7" s="168" customFormat="1" ht="19" customHeight="1" thickBot="1">
      <c r="A44" s="151">
        <v>43</v>
      </c>
      <c r="B44" s="191" t="s">
        <v>26</v>
      </c>
      <c r="C44" s="191" t="s">
        <v>27</v>
      </c>
      <c r="D44" s="191" t="s">
        <v>47</v>
      </c>
      <c r="E44" s="191" t="s">
        <v>313</v>
      </c>
    </row>
    <row r="45" spans="1:7" s="168" customFormat="1" ht="19" customHeight="1">
      <c r="A45" s="151">
        <v>44</v>
      </c>
      <c r="B45" s="194" t="s">
        <v>26</v>
      </c>
      <c r="C45" s="217" t="s">
        <v>27</v>
      </c>
      <c r="D45" s="194" t="s">
        <v>244</v>
      </c>
      <c r="E45" s="194" t="s">
        <v>356</v>
      </c>
    </row>
    <row r="46" spans="1:7" s="168" customFormat="1" ht="19" customHeight="1">
      <c r="A46" s="151">
        <v>45</v>
      </c>
      <c r="B46" s="151" t="s">
        <v>26</v>
      </c>
      <c r="C46" s="151" t="s">
        <v>27</v>
      </c>
      <c r="D46" s="151" t="s">
        <v>196</v>
      </c>
      <c r="E46" s="151" t="s">
        <v>330</v>
      </c>
    </row>
    <row r="47" spans="1:7" s="168" customFormat="1" ht="19" customHeight="1" thickBot="1">
      <c r="A47" s="151">
        <v>46</v>
      </c>
      <c r="B47" s="195" t="s">
        <v>26</v>
      </c>
      <c r="C47" s="195" t="s">
        <v>27</v>
      </c>
      <c r="D47" s="195" t="s">
        <v>56</v>
      </c>
      <c r="E47" s="195" t="s">
        <v>312</v>
      </c>
    </row>
    <row r="48" spans="1:7" s="168" customFormat="1" ht="19" customHeight="1">
      <c r="A48" s="151">
        <v>47</v>
      </c>
      <c r="B48" s="194" t="s">
        <v>26</v>
      </c>
      <c r="C48" s="194" t="s">
        <v>27</v>
      </c>
      <c r="D48" s="194" t="s">
        <v>136</v>
      </c>
      <c r="E48" s="194" t="s">
        <v>314</v>
      </c>
    </row>
    <row r="49" spans="1:5" s="168" customFormat="1" ht="19" customHeight="1" thickBot="1">
      <c r="A49" s="151">
        <v>48</v>
      </c>
      <c r="B49" s="195" t="s">
        <v>26</v>
      </c>
      <c r="C49" s="195" t="s">
        <v>27</v>
      </c>
      <c r="D49" s="195" t="s">
        <v>86</v>
      </c>
      <c r="E49" s="195" t="s">
        <v>336</v>
      </c>
    </row>
    <row r="50" spans="1:5" s="168" customFormat="1" ht="19" customHeight="1" thickBot="1">
      <c r="A50" s="151">
        <v>49</v>
      </c>
      <c r="B50" s="194" t="s">
        <v>26</v>
      </c>
      <c r="C50" s="194" t="s">
        <v>92</v>
      </c>
      <c r="D50" s="194" t="s">
        <v>93</v>
      </c>
      <c r="E50" s="194" t="s">
        <v>315</v>
      </c>
    </row>
    <row r="51" spans="1:5" s="168" customFormat="1" ht="19" customHeight="1">
      <c r="A51" s="151">
        <v>50</v>
      </c>
      <c r="B51" s="185" t="s">
        <v>38</v>
      </c>
      <c r="C51" s="185" t="s">
        <v>39</v>
      </c>
      <c r="D51" s="185" t="s">
        <v>173</v>
      </c>
      <c r="E51" s="185" t="s">
        <v>351</v>
      </c>
    </row>
    <row r="52" spans="1:5" s="168" customFormat="1" ht="19" customHeight="1" thickBot="1">
      <c r="A52" s="151">
        <v>51</v>
      </c>
      <c r="B52" s="151" t="s">
        <v>38</v>
      </c>
      <c r="C52" s="151" t="s">
        <v>39</v>
      </c>
      <c r="D52" s="151" t="s">
        <v>115</v>
      </c>
      <c r="E52" s="151" t="s">
        <v>325</v>
      </c>
    </row>
    <row r="53" spans="1:5" s="168" customFormat="1" ht="19" customHeight="1" thickBot="1">
      <c r="A53" s="151">
        <v>52</v>
      </c>
      <c r="B53" s="218" t="s">
        <v>38</v>
      </c>
      <c r="C53" s="218" t="s">
        <v>39</v>
      </c>
      <c r="D53" s="218" t="s">
        <v>40</v>
      </c>
      <c r="E53" s="218" t="s">
        <v>347</v>
      </c>
    </row>
    <row r="54" spans="1:5" ht="19" customHeight="1"/>
  </sheetData>
  <sortState ref="A2:E53">
    <sortCondition ref="C2:C53"/>
  </sortState>
  <conditionalFormatting sqref="D35">
    <cfRule type="duplicateValues" dxfId="56" priority="17" stopIfTrue="1"/>
  </conditionalFormatting>
  <conditionalFormatting sqref="E35">
    <cfRule type="duplicateValues" dxfId="55" priority="16" stopIfTrue="1"/>
  </conditionalFormatting>
  <conditionalFormatting sqref="E50">
    <cfRule type="duplicateValues" dxfId="54" priority="7" stopIfTrue="1"/>
  </conditionalFormatting>
  <conditionalFormatting sqref="E51:E52">
    <cfRule type="duplicateValues" dxfId="53" priority="6" stopIfTrue="1"/>
  </conditionalFormatting>
  <conditionalFormatting sqref="E40">
    <cfRule type="duplicateValues" dxfId="52" priority="5" stopIfTrue="1"/>
  </conditionalFormatting>
  <conditionalFormatting sqref="E41">
    <cfRule type="duplicateValues" dxfId="51" priority="4" stopIfTrue="1"/>
  </conditionalFormatting>
  <conditionalFormatting sqref="E43">
    <cfRule type="duplicateValues" dxfId="50" priority="3" stopIfTrue="1"/>
  </conditionalFormatting>
  <conditionalFormatting sqref="E44">
    <cfRule type="duplicateValues" dxfId="49" priority="2" stopIfTrue="1"/>
  </conditionalFormatting>
  <conditionalFormatting sqref="D2:E53">
    <cfRule type="colorScale" priority="35">
      <colorScale>
        <cfvo type="min" val="0"/>
        <cfvo type="max" val="0"/>
        <color rgb="FFFF7128"/>
        <color rgb="FFFFEF9C"/>
      </colorScale>
    </cfRule>
  </conditionalFormatting>
  <pageMargins left="0.19685039370078741" right="0.19685039370078741" top="0.31496062992125984" bottom="0.19685039370078741" header="0.15748031496062992" footer="0.27559055118110237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2"/>
  </sheetPr>
  <dimension ref="A1:I145"/>
  <sheetViews>
    <sheetView tabSelected="1" view="pageBreakPreview" topLeftCell="A94" zoomScale="70" zoomScaleNormal="55" zoomScaleSheetLayoutView="70" workbookViewId="0">
      <pane xSplit="5" topLeftCell="F1" activePane="topRight" state="frozen"/>
      <selection pane="topRight" activeCell="E110" sqref="E110"/>
    </sheetView>
  </sheetViews>
  <sheetFormatPr defaultColWidth="46.90625" defaultRowHeight="15.5"/>
  <cols>
    <col min="1" max="1" width="5.6328125" style="166" customWidth="1"/>
    <col min="2" max="2" width="8.36328125" style="166" customWidth="1"/>
    <col min="3" max="3" width="14.81640625" style="166" customWidth="1"/>
    <col min="4" max="4" width="38.08984375" style="153" customWidth="1"/>
    <col min="5" max="5" width="34.6328125" style="166" customWidth="1"/>
    <col min="6" max="6" width="14" style="153" customWidth="1"/>
    <col min="7" max="7" width="11" style="173" customWidth="1"/>
    <col min="8" max="10" width="46.90625" style="153" customWidth="1"/>
    <col min="11" max="11" width="18.36328125" style="153" customWidth="1"/>
    <col min="12" max="16384" width="46.90625" style="153"/>
  </cols>
  <sheetData>
    <row r="1" spans="1:9" s="150" customFormat="1" ht="25" customHeight="1">
      <c r="A1" s="149"/>
      <c r="B1" s="148"/>
      <c r="C1" s="149"/>
      <c r="E1" s="178"/>
      <c r="G1" s="170"/>
    </row>
    <row r="2" spans="1:9" s="150" customFormat="1" ht="30" customHeight="1">
      <c r="A2" s="147" t="s">
        <v>301</v>
      </c>
      <c r="B2" s="149"/>
      <c r="C2" s="149"/>
      <c r="D2" s="148"/>
      <c r="E2" s="178"/>
      <c r="G2" s="170"/>
    </row>
    <row r="3" spans="1:9" s="150" customFormat="1" ht="20.25" customHeight="1">
      <c r="A3" s="179" t="s">
        <v>0</v>
      </c>
      <c r="B3" s="179" t="s">
        <v>1</v>
      </c>
      <c r="C3" s="179" t="s">
        <v>2</v>
      </c>
      <c r="D3" s="179" t="s">
        <v>3</v>
      </c>
      <c r="E3" s="179" t="s">
        <v>4</v>
      </c>
      <c r="F3" s="181" t="s">
        <v>302</v>
      </c>
      <c r="G3" s="171" t="s">
        <v>303</v>
      </c>
    </row>
    <row r="4" spans="1:9" s="154" customFormat="1" ht="19" customHeight="1">
      <c r="A4" s="151">
        <v>11</v>
      </c>
      <c r="B4" s="151" t="s">
        <v>26</v>
      </c>
      <c r="C4" s="151" t="s">
        <v>27</v>
      </c>
      <c r="D4" s="151" t="s">
        <v>56</v>
      </c>
      <c r="E4" s="151" t="s">
        <v>57</v>
      </c>
      <c r="F4" s="160" t="s">
        <v>30</v>
      </c>
      <c r="G4" s="172">
        <v>10000</v>
      </c>
      <c r="H4" s="159"/>
      <c r="I4" s="159"/>
    </row>
    <row r="5" spans="1:9" s="154" customFormat="1" ht="19" customHeight="1">
      <c r="A5" s="151">
        <v>7</v>
      </c>
      <c r="B5" s="151" t="s">
        <v>26</v>
      </c>
      <c r="C5" s="151" t="s">
        <v>27</v>
      </c>
      <c r="D5" s="151" t="s">
        <v>47</v>
      </c>
      <c r="E5" s="151" t="s">
        <v>48</v>
      </c>
      <c r="F5" s="160" t="s">
        <v>30</v>
      </c>
      <c r="G5" s="172">
        <v>10000</v>
      </c>
      <c r="H5" s="159"/>
      <c r="I5" s="159"/>
    </row>
    <row r="6" spans="1:9" s="154" customFormat="1" ht="19" customHeight="1">
      <c r="A6" s="151">
        <v>6</v>
      </c>
      <c r="B6" s="151" t="s">
        <v>44</v>
      </c>
      <c r="C6" s="151" t="s">
        <v>44</v>
      </c>
      <c r="D6" s="151" t="s">
        <v>45</v>
      </c>
      <c r="E6" s="151" t="s">
        <v>46</v>
      </c>
      <c r="F6" s="160" t="s">
        <v>30</v>
      </c>
      <c r="G6" s="172">
        <v>10000</v>
      </c>
      <c r="H6" s="159"/>
      <c r="I6" s="159"/>
    </row>
    <row r="7" spans="1:9" s="154" customFormat="1" ht="19" customHeight="1">
      <c r="A7" s="151">
        <v>94</v>
      </c>
      <c r="B7" s="151" t="s">
        <v>26</v>
      </c>
      <c r="C7" s="151" t="s">
        <v>27</v>
      </c>
      <c r="D7" s="151" t="s">
        <v>136</v>
      </c>
      <c r="E7" s="151" t="s">
        <v>137</v>
      </c>
      <c r="F7" s="160" t="s">
        <v>255</v>
      </c>
      <c r="G7" s="172">
        <v>6000</v>
      </c>
      <c r="H7" s="159"/>
      <c r="I7" s="159"/>
    </row>
    <row r="8" spans="1:9" s="154" customFormat="1" ht="19" customHeight="1">
      <c r="A8" s="151">
        <v>25</v>
      </c>
      <c r="B8" s="151" t="s">
        <v>26</v>
      </c>
      <c r="C8" s="151" t="s">
        <v>92</v>
      </c>
      <c r="D8" s="151" t="s">
        <v>93</v>
      </c>
      <c r="E8" s="151" t="s">
        <v>94</v>
      </c>
      <c r="F8" s="160" t="s">
        <v>30</v>
      </c>
      <c r="G8" s="172">
        <v>10000</v>
      </c>
      <c r="H8" s="159"/>
      <c r="I8" s="159"/>
    </row>
    <row r="9" spans="1:9" s="159" customFormat="1" ht="19" customHeight="1">
      <c r="A9" s="151">
        <v>45</v>
      </c>
      <c r="B9" s="151" t="s">
        <v>44</v>
      </c>
      <c r="C9" s="151" t="s">
        <v>44</v>
      </c>
      <c r="D9" s="151" t="s">
        <v>144</v>
      </c>
      <c r="E9" s="151" t="s">
        <v>145</v>
      </c>
      <c r="F9" s="160" t="s">
        <v>30</v>
      </c>
      <c r="G9" s="172">
        <v>10000</v>
      </c>
      <c r="H9" s="154"/>
      <c r="I9" s="154"/>
    </row>
    <row r="10" spans="1:9" s="159" customFormat="1" ht="19" customHeight="1">
      <c r="A10" s="151">
        <v>65</v>
      </c>
      <c r="B10" s="151" t="s">
        <v>44</v>
      </c>
      <c r="C10" s="151" t="s">
        <v>44</v>
      </c>
      <c r="D10" s="151" t="s">
        <v>188</v>
      </c>
      <c r="E10" s="151" t="s">
        <v>189</v>
      </c>
      <c r="F10" s="160" t="s">
        <v>30</v>
      </c>
      <c r="G10" s="172">
        <v>10000</v>
      </c>
      <c r="H10" s="161"/>
      <c r="I10" s="161"/>
    </row>
    <row r="11" spans="1:9" s="159" customFormat="1" ht="19" customHeight="1">
      <c r="A11" s="151">
        <v>78</v>
      </c>
      <c r="B11" s="151" t="s">
        <v>44</v>
      </c>
      <c r="C11" s="151" t="s">
        <v>44</v>
      </c>
      <c r="D11" s="151" t="s">
        <v>219</v>
      </c>
      <c r="E11" s="151" t="s">
        <v>220</v>
      </c>
      <c r="F11" s="160" t="s">
        <v>30</v>
      </c>
      <c r="G11" s="172">
        <v>10000</v>
      </c>
    </row>
    <row r="12" spans="1:9" s="159" customFormat="1" ht="19" customHeight="1">
      <c r="A12" s="151">
        <v>93</v>
      </c>
      <c r="B12" s="151" t="s">
        <v>44</v>
      </c>
      <c r="C12" s="151" t="s">
        <v>44</v>
      </c>
      <c r="D12" s="151" t="s">
        <v>70</v>
      </c>
      <c r="E12" s="151" t="s">
        <v>71</v>
      </c>
      <c r="F12" s="160" t="s">
        <v>255</v>
      </c>
      <c r="G12" s="172">
        <v>6000</v>
      </c>
    </row>
    <row r="13" spans="1:9" s="159" customFormat="1" ht="19" customHeight="1">
      <c r="A13" s="151">
        <v>77</v>
      </c>
      <c r="B13" s="151" t="s">
        <v>44</v>
      </c>
      <c r="C13" s="151" t="s">
        <v>44</v>
      </c>
      <c r="D13" s="151" t="s">
        <v>217</v>
      </c>
      <c r="E13" s="151" t="s">
        <v>218</v>
      </c>
      <c r="F13" s="160" t="s">
        <v>30</v>
      </c>
      <c r="G13" s="172">
        <v>10000</v>
      </c>
      <c r="H13" s="154"/>
      <c r="I13" s="154"/>
    </row>
    <row r="14" spans="1:9" s="159" customFormat="1" ht="19" customHeight="1">
      <c r="A14" s="151">
        <v>85</v>
      </c>
      <c r="B14" s="151" t="s">
        <v>44</v>
      </c>
      <c r="C14" s="151" t="s">
        <v>44</v>
      </c>
      <c r="D14" s="151" t="s">
        <v>235</v>
      </c>
      <c r="E14" s="151" t="s">
        <v>236</v>
      </c>
      <c r="F14" s="160" t="s">
        <v>30</v>
      </c>
      <c r="G14" s="172">
        <v>10000</v>
      </c>
    </row>
    <row r="15" spans="1:9" s="159" customFormat="1" ht="19" customHeight="1">
      <c r="A15" s="151">
        <v>26</v>
      </c>
      <c r="B15" s="151" t="s">
        <v>44</v>
      </c>
      <c r="C15" s="151" t="s">
        <v>44</v>
      </c>
      <c r="D15" s="151" t="s">
        <v>95</v>
      </c>
      <c r="E15" s="151" t="s">
        <v>96</v>
      </c>
      <c r="F15" s="160" t="s">
        <v>30</v>
      </c>
      <c r="G15" s="172">
        <v>10000</v>
      </c>
    </row>
    <row r="16" spans="1:9" s="162" customFormat="1" ht="19" customHeight="1">
      <c r="A16" s="151">
        <v>67</v>
      </c>
      <c r="B16" s="151" t="s">
        <v>44</v>
      </c>
      <c r="C16" s="151" t="s">
        <v>44</v>
      </c>
      <c r="D16" s="151" t="s">
        <v>192</v>
      </c>
      <c r="E16" s="151" t="s">
        <v>193</v>
      </c>
      <c r="F16" s="160" t="s">
        <v>30</v>
      </c>
      <c r="G16" s="172">
        <v>10000</v>
      </c>
      <c r="H16" s="159"/>
      <c r="I16" s="159"/>
    </row>
    <row r="17" spans="1:9" s="159" customFormat="1" ht="19" customHeight="1">
      <c r="A17" s="151">
        <v>60</v>
      </c>
      <c r="B17" s="151" t="s">
        <v>44</v>
      </c>
      <c r="C17" s="151" t="s">
        <v>44</v>
      </c>
      <c r="D17" s="151" t="s">
        <v>178</v>
      </c>
      <c r="E17" s="151" t="s">
        <v>179</v>
      </c>
      <c r="F17" s="160" t="s">
        <v>30</v>
      </c>
      <c r="G17" s="172">
        <v>10000</v>
      </c>
    </row>
    <row r="18" spans="1:9" s="159" customFormat="1" ht="19" customHeight="1">
      <c r="A18" s="151">
        <v>24</v>
      </c>
      <c r="B18" s="151" t="s">
        <v>44</v>
      </c>
      <c r="C18" s="151" t="s">
        <v>44</v>
      </c>
      <c r="D18" s="151" t="s">
        <v>90</v>
      </c>
      <c r="E18" s="151" t="s">
        <v>91</v>
      </c>
      <c r="F18" s="160" t="s">
        <v>30</v>
      </c>
      <c r="G18" s="172">
        <v>10000</v>
      </c>
      <c r="H18" s="163"/>
      <c r="I18" s="163"/>
    </row>
    <row r="19" spans="1:9" s="164" customFormat="1" ht="19" customHeight="1">
      <c r="A19" s="151">
        <v>91</v>
      </c>
      <c r="B19" s="151" t="s">
        <v>44</v>
      </c>
      <c r="C19" s="151" t="s">
        <v>44</v>
      </c>
      <c r="D19" s="151" t="s">
        <v>249</v>
      </c>
      <c r="E19" s="151" t="s">
        <v>250</v>
      </c>
      <c r="F19" s="160" t="s">
        <v>30</v>
      </c>
      <c r="G19" s="172">
        <v>10000</v>
      </c>
      <c r="H19" s="159"/>
      <c r="I19" s="159"/>
    </row>
    <row r="20" spans="1:9" s="159" customFormat="1" ht="19" customHeight="1">
      <c r="A20" s="151">
        <v>40</v>
      </c>
      <c r="B20" s="151" t="s">
        <v>44</v>
      </c>
      <c r="C20" s="151" t="s">
        <v>44</v>
      </c>
      <c r="D20" s="151" t="s">
        <v>130</v>
      </c>
      <c r="E20" s="151" t="s">
        <v>131</v>
      </c>
      <c r="F20" s="160" t="s">
        <v>30</v>
      </c>
      <c r="G20" s="172">
        <v>10000</v>
      </c>
    </row>
    <row r="21" spans="1:9" s="159" customFormat="1" ht="19" customHeight="1">
      <c r="A21" s="151">
        <v>51</v>
      </c>
      <c r="B21" s="151" t="s">
        <v>44</v>
      </c>
      <c r="C21" s="151" t="s">
        <v>44</v>
      </c>
      <c r="D21" s="151" t="s">
        <v>157</v>
      </c>
      <c r="E21" s="151" t="s">
        <v>158</v>
      </c>
      <c r="F21" s="160" t="s">
        <v>30</v>
      </c>
      <c r="G21" s="172">
        <v>10000</v>
      </c>
      <c r="H21" s="161"/>
      <c r="I21" s="161"/>
    </row>
    <row r="22" spans="1:9" s="159" customFormat="1" ht="19" customHeight="1">
      <c r="A22" s="151">
        <v>1</v>
      </c>
      <c r="B22" s="151" t="s">
        <v>44</v>
      </c>
      <c r="C22" s="151" t="s">
        <v>44</v>
      </c>
      <c r="D22" s="151" t="s">
        <v>75</v>
      </c>
      <c r="E22" s="151" t="s">
        <v>76</v>
      </c>
      <c r="F22" s="160" t="s">
        <v>300</v>
      </c>
      <c r="G22" s="172">
        <v>5000</v>
      </c>
      <c r="H22" s="163"/>
      <c r="I22" s="163"/>
    </row>
    <row r="23" spans="1:9" s="159" customFormat="1" ht="19" customHeight="1">
      <c r="A23" s="151">
        <v>29</v>
      </c>
      <c r="B23" s="151" t="s">
        <v>44</v>
      </c>
      <c r="C23" s="151" t="s">
        <v>102</v>
      </c>
      <c r="D23" s="151" t="s">
        <v>103</v>
      </c>
      <c r="E23" s="151" t="s">
        <v>104</v>
      </c>
      <c r="F23" s="160" t="s">
        <v>30</v>
      </c>
      <c r="G23" s="172">
        <v>10000</v>
      </c>
    </row>
    <row r="24" spans="1:9" s="159" customFormat="1" ht="19" customHeight="1">
      <c r="A24" s="151">
        <v>18</v>
      </c>
      <c r="B24" s="151" t="s">
        <v>44</v>
      </c>
      <c r="C24" s="151" t="s">
        <v>44</v>
      </c>
      <c r="D24" s="151" t="s">
        <v>77</v>
      </c>
      <c r="E24" s="151" t="s">
        <v>78</v>
      </c>
      <c r="F24" s="160" t="s">
        <v>30</v>
      </c>
      <c r="G24" s="172">
        <v>10000</v>
      </c>
    </row>
    <row r="25" spans="1:9" s="159" customFormat="1" ht="19" customHeight="1">
      <c r="A25" s="151">
        <v>16</v>
      </c>
      <c r="B25" s="151" t="s">
        <v>44</v>
      </c>
      <c r="C25" s="151" t="s">
        <v>44</v>
      </c>
      <c r="D25" s="151" t="s">
        <v>68</v>
      </c>
      <c r="E25" s="151" t="s">
        <v>69</v>
      </c>
      <c r="F25" s="160" t="s">
        <v>30</v>
      </c>
      <c r="G25" s="172">
        <v>10000</v>
      </c>
    </row>
    <row r="26" spans="1:9" s="159" customFormat="1" ht="19" customHeight="1">
      <c r="A26" s="151">
        <v>99</v>
      </c>
      <c r="B26" s="151" t="s">
        <v>44</v>
      </c>
      <c r="C26" s="151" t="s">
        <v>44</v>
      </c>
      <c r="D26" s="151" t="s">
        <v>261</v>
      </c>
      <c r="E26" s="151" t="s">
        <v>262</v>
      </c>
      <c r="F26" s="160" t="s">
        <v>255</v>
      </c>
      <c r="G26" s="172">
        <v>6000</v>
      </c>
      <c r="H26" s="162"/>
      <c r="I26" s="162"/>
    </row>
    <row r="27" spans="1:9" s="159" customFormat="1" ht="19" customHeight="1">
      <c r="A27" s="151">
        <v>50</v>
      </c>
      <c r="B27" s="151" t="s">
        <v>44</v>
      </c>
      <c r="C27" s="151" t="s">
        <v>44</v>
      </c>
      <c r="D27" s="151" t="s">
        <v>155</v>
      </c>
      <c r="E27" s="151" t="s">
        <v>156</v>
      </c>
      <c r="F27" s="160" t="s">
        <v>30</v>
      </c>
      <c r="G27" s="172">
        <v>10000</v>
      </c>
    </row>
    <row r="28" spans="1:9" s="159" customFormat="1" ht="19" customHeight="1">
      <c r="A28" s="151">
        <v>53</v>
      </c>
      <c r="B28" s="151" t="s">
        <v>44</v>
      </c>
      <c r="C28" s="151" t="s">
        <v>44</v>
      </c>
      <c r="D28" s="151" t="s">
        <v>161</v>
      </c>
      <c r="E28" s="151" t="s">
        <v>162</v>
      </c>
      <c r="F28" s="160" t="s">
        <v>30</v>
      </c>
      <c r="G28" s="172">
        <v>10000</v>
      </c>
    </row>
    <row r="29" spans="1:9" s="159" customFormat="1" ht="19" customHeight="1">
      <c r="A29" s="151">
        <v>63</v>
      </c>
      <c r="B29" s="151" t="s">
        <v>26</v>
      </c>
      <c r="C29" s="151" t="s">
        <v>27</v>
      </c>
      <c r="D29" s="151" t="s">
        <v>184</v>
      </c>
      <c r="E29" s="151" t="s">
        <v>185</v>
      </c>
      <c r="F29" s="160" t="s">
        <v>30</v>
      </c>
      <c r="G29" s="172">
        <v>10000</v>
      </c>
      <c r="H29" s="154"/>
      <c r="I29" s="154"/>
    </row>
    <row r="30" spans="1:9" s="161" customFormat="1" ht="19" customHeight="1">
      <c r="A30" s="151">
        <v>15</v>
      </c>
      <c r="B30" s="151" t="s">
        <v>26</v>
      </c>
      <c r="C30" s="151" t="s">
        <v>65</v>
      </c>
      <c r="D30" s="151" t="s">
        <v>66</v>
      </c>
      <c r="E30" s="151" t="s">
        <v>67</v>
      </c>
      <c r="F30" s="160" t="s">
        <v>30</v>
      </c>
      <c r="G30" s="172">
        <v>10000</v>
      </c>
      <c r="H30" s="159"/>
      <c r="I30" s="159"/>
    </row>
    <row r="31" spans="1:9" s="159" customFormat="1" ht="19" customHeight="1">
      <c r="A31" s="151">
        <v>35</v>
      </c>
      <c r="B31" s="151" t="s">
        <v>44</v>
      </c>
      <c r="C31" s="151" t="s">
        <v>44</v>
      </c>
      <c r="D31" s="151" t="s">
        <v>118</v>
      </c>
      <c r="E31" s="151" t="s">
        <v>119</v>
      </c>
      <c r="F31" s="160" t="s">
        <v>30</v>
      </c>
      <c r="G31" s="172">
        <v>10000</v>
      </c>
    </row>
    <row r="32" spans="1:9" s="159" customFormat="1" ht="19" customHeight="1">
      <c r="A32" s="151">
        <v>74</v>
      </c>
      <c r="B32" s="151" t="s">
        <v>44</v>
      </c>
      <c r="C32" s="151" t="s">
        <v>44</v>
      </c>
      <c r="D32" s="151" t="s">
        <v>211</v>
      </c>
      <c r="E32" s="151" t="s">
        <v>212</v>
      </c>
      <c r="F32" s="160" t="s">
        <v>30</v>
      </c>
      <c r="G32" s="172">
        <v>10000</v>
      </c>
    </row>
    <row r="33" spans="1:9" s="159" customFormat="1" ht="19" customHeight="1">
      <c r="A33" s="151">
        <v>62</v>
      </c>
      <c r="B33" s="151" t="s">
        <v>44</v>
      </c>
      <c r="C33" s="151" t="s">
        <v>44</v>
      </c>
      <c r="D33" s="151" t="s">
        <v>182</v>
      </c>
      <c r="E33" s="151" t="s">
        <v>183</v>
      </c>
      <c r="F33" s="160" t="s">
        <v>30</v>
      </c>
      <c r="G33" s="172">
        <v>10000</v>
      </c>
    </row>
    <row r="34" spans="1:9" s="223" customFormat="1" ht="19" customHeight="1">
      <c r="A34" s="219">
        <v>80</v>
      </c>
      <c r="B34" s="219" t="s">
        <v>38</v>
      </c>
      <c r="C34" s="219" t="s">
        <v>72</v>
      </c>
      <c r="D34" s="219" t="s">
        <v>224</v>
      </c>
      <c r="E34" s="219" t="s">
        <v>225</v>
      </c>
      <c r="F34" s="221" t="s">
        <v>30</v>
      </c>
      <c r="G34" s="222">
        <v>10000</v>
      </c>
    </row>
    <row r="35" spans="1:9" s="223" customFormat="1" ht="19" customHeight="1">
      <c r="A35" s="219">
        <v>20</v>
      </c>
      <c r="B35" s="219" t="s">
        <v>26</v>
      </c>
      <c r="C35" s="219" t="s">
        <v>27</v>
      </c>
      <c r="D35" s="219" t="s">
        <v>82</v>
      </c>
      <c r="E35" s="219" t="s">
        <v>83</v>
      </c>
      <c r="F35" s="221" t="s">
        <v>30</v>
      </c>
      <c r="G35" s="222">
        <v>10000</v>
      </c>
    </row>
    <row r="36" spans="1:9" s="223" customFormat="1" ht="19" customHeight="1">
      <c r="A36" s="219">
        <v>39</v>
      </c>
      <c r="B36" s="219" t="s">
        <v>44</v>
      </c>
      <c r="C36" s="219" t="s">
        <v>44</v>
      </c>
      <c r="D36" s="219" t="s">
        <v>128</v>
      </c>
      <c r="E36" s="219" t="s">
        <v>129</v>
      </c>
      <c r="F36" s="221" t="s">
        <v>30</v>
      </c>
      <c r="G36" s="222">
        <v>10000</v>
      </c>
    </row>
    <row r="37" spans="1:9" s="159" customFormat="1" ht="19" customHeight="1">
      <c r="A37" s="151">
        <v>101</v>
      </c>
      <c r="B37" s="151" t="s">
        <v>44</v>
      </c>
      <c r="C37" s="151" t="s">
        <v>44</v>
      </c>
      <c r="D37" s="151" t="s">
        <v>265</v>
      </c>
      <c r="E37" s="151" t="s">
        <v>266</v>
      </c>
      <c r="F37" s="160" t="s">
        <v>255</v>
      </c>
      <c r="G37" s="172">
        <v>6000</v>
      </c>
    </row>
    <row r="38" spans="1:9" s="159" customFormat="1" ht="19" customHeight="1">
      <c r="A38" s="151">
        <v>41</v>
      </c>
      <c r="B38" s="151" t="s">
        <v>44</v>
      </c>
      <c r="C38" s="151" t="s">
        <v>44</v>
      </c>
      <c r="D38" s="151" t="s">
        <v>132</v>
      </c>
      <c r="E38" s="151" t="s">
        <v>133</v>
      </c>
      <c r="F38" s="160" t="s">
        <v>30</v>
      </c>
      <c r="G38" s="172">
        <v>10000</v>
      </c>
    </row>
    <row r="39" spans="1:9" s="159" customFormat="1" ht="19" customHeight="1">
      <c r="A39" s="151">
        <v>96</v>
      </c>
      <c r="B39" s="151" t="s">
        <v>44</v>
      </c>
      <c r="C39" s="151" t="s">
        <v>44</v>
      </c>
      <c r="D39" s="151" t="s">
        <v>253</v>
      </c>
      <c r="E39" s="151" t="s">
        <v>254</v>
      </c>
      <c r="F39" s="160" t="s">
        <v>255</v>
      </c>
      <c r="G39" s="172">
        <v>6000</v>
      </c>
      <c r="H39" s="154"/>
      <c r="I39" s="154"/>
    </row>
    <row r="40" spans="1:9" s="159" customFormat="1" ht="19" customHeight="1">
      <c r="A40" s="151">
        <v>82</v>
      </c>
      <c r="B40" s="151" t="s">
        <v>44</v>
      </c>
      <c r="C40" s="151" t="s">
        <v>44</v>
      </c>
      <c r="D40" s="151" t="s">
        <v>229</v>
      </c>
      <c r="E40" s="151" t="s">
        <v>230</v>
      </c>
      <c r="F40" s="160" t="s">
        <v>30</v>
      </c>
      <c r="G40" s="172">
        <v>10000</v>
      </c>
    </row>
    <row r="41" spans="1:9" s="159" customFormat="1" ht="19" customHeight="1">
      <c r="A41" s="151">
        <v>98</v>
      </c>
      <c r="B41" s="151" t="s">
        <v>44</v>
      </c>
      <c r="C41" s="151" t="s">
        <v>44</v>
      </c>
      <c r="D41" s="151" t="s">
        <v>258</v>
      </c>
      <c r="E41" s="151" t="s">
        <v>259</v>
      </c>
      <c r="F41" s="160" t="s">
        <v>255</v>
      </c>
      <c r="G41" s="172">
        <v>6000</v>
      </c>
    </row>
    <row r="42" spans="1:9" s="159" customFormat="1" ht="19" customHeight="1">
      <c r="A42" s="151">
        <v>105</v>
      </c>
      <c r="B42" s="151" t="s">
        <v>44</v>
      </c>
      <c r="C42" s="151" t="s">
        <v>44</v>
      </c>
      <c r="D42" s="151" t="s">
        <v>274</v>
      </c>
      <c r="E42" s="151" t="s">
        <v>275</v>
      </c>
      <c r="F42" s="160" t="s">
        <v>255</v>
      </c>
      <c r="G42" s="172">
        <v>6000</v>
      </c>
    </row>
    <row r="43" spans="1:9" s="159" customFormat="1" ht="19" customHeight="1">
      <c r="A43" s="151">
        <v>97</v>
      </c>
      <c r="B43" s="151" t="s">
        <v>44</v>
      </c>
      <c r="C43" s="151" t="s">
        <v>44</v>
      </c>
      <c r="D43" s="151" t="s">
        <v>256</v>
      </c>
      <c r="E43" s="151" t="s">
        <v>257</v>
      </c>
      <c r="F43" s="160" t="s">
        <v>255</v>
      </c>
      <c r="G43" s="172">
        <v>6000</v>
      </c>
      <c r="H43" s="165"/>
      <c r="I43" s="165"/>
    </row>
    <row r="44" spans="1:9" s="159" customFormat="1" ht="19" customHeight="1">
      <c r="A44" s="151">
        <v>100</v>
      </c>
      <c r="B44" s="151" t="s">
        <v>44</v>
      </c>
      <c r="C44" s="151" t="s">
        <v>44</v>
      </c>
      <c r="D44" s="151" t="s">
        <v>263</v>
      </c>
      <c r="E44" s="151" t="s">
        <v>264</v>
      </c>
      <c r="F44" s="160" t="s">
        <v>255</v>
      </c>
      <c r="G44" s="172">
        <v>6000</v>
      </c>
    </row>
    <row r="45" spans="1:9" s="159" customFormat="1" ht="19" customHeight="1">
      <c r="A45" s="151">
        <v>76</v>
      </c>
      <c r="B45" s="151" t="s">
        <v>44</v>
      </c>
      <c r="C45" s="151" t="s">
        <v>44</v>
      </c>
      <c r="D45" s="151" t="s">
        <v>215</v>
      </c>
      <c r="E45" s="151" t="s">
        <v>216</v>
      </c>
      <c r="F45" s="160" t="s">
        <v>30</v>
      </c>
      <c r="G45" s="172">
        <v>10000</v>
      </c>
      <c r="H45" s="165"/>
      <c r="I45" s="165"/>
    </row>
    <row r="46" spans="1:9" s="161" customFormat="1" ht="19" customHeight="1">
      <c r="A46" s="151">
        <v>103</v>
      </c>
      <c r="B46" s="151" t="s">
        <v>44</v>
      </c>
      <c r="C46" s="151" t="s">
        <v>44</v>
      </c>
      <c r="D46" s="151" t="s">
        <v>269</v>
      </c>
      <c r="E46" s="151" t="s">
        <v>270</v>
      </c>
      <c r="F46" s="160" t="s">
        <v>255</v>
      </c>
      <c r="G46" s="172">
        <v>6000</v>
      </c>
      <c r="H46" s="159"/>
      <c r="I46" s="159"/>
    </row>
    <row r="47" spans="1:9" s="159" customFormat="1" ht="19" customHeight="1">
      <c r="A47" s="151">
        <v>83</v>
      </c>
      <c r="B47" s="151" t="s">
        <v>44</v>
      </c>
      <c r="C47" s="151" t="s">
        <v>44</v>
      </c>
      <c r="D47" s="151" t="s">
        <v>231</v>
      </c>
      <c r="E47" s="151" t="s">
        <v>232</v>
      </c>
      <c r="F47" s="160" t="s">
        <v>30</v>
      </c>
      <c r="G47" s="172">
        <v>10000</v>
      </c>
      <c r="H47" s="154"/>
      <c r="I47" s="154"/>
    </row>
    <row r="48" spans="1:9" s="163" customFormat="1" ht="19" customHeight="1">
      <c r="A48" s="151">
        <v>47</v>
      </c>
      <c r="B48" s="151" t="s">
        <v>44</v>
      </c>
      <c r="C48" s="151" t="s">
        <v>44</v>
      </c>
      <c r="D48" s="151" t="s">
        <v>148</v>
      </c>
      <c r="E48" s="151" t="s">
        <v>149</v>
      </c>
      <c r="F48" s="160" t="s">
        <v>30</v>
      </c>
      <c r="G48" s="172">
        <v>10000</v>
      </c>
      <c r="H48" s="159"/>
      <c r="I48" s="159"/>
    </row>
    <row r="49" spans="1:9" s="163" customFormat="1" ht="19" customHeight="1">
      <c r="A49" s="151">
        <v>81</v>
      </c>
      <c r="B49" s="151" t="s">
        <v>44</v>
      </c>
      <c r="C49" s="151" t="s">
        <v>44</v>
      </c>
      <c r="D49" s="151" t="s">
        <v>227</v>
      </c>
      <c r="E49" s="151" t="s">
        <v>228</v>
      </c>
      <c r="F49" s="160" t="s">
        <v>30</v>
      </c>
      <c r="G49" s="172">
        <v>10000</v>
      </c>
      <c r="H49" s="159"/>
      <c r="I49" s="159"/>
    </row>
    <row r="50" spans="1:9" s="163" customFormat="1" ht="19" customHeight="1">
      <c r="A50" s="151">
        <v>56</v>
      </c>
      <c r="B50" s="151" t="s">
        <v>31</v>
      </c>
      <c r="C50" s="151" t="s">
        <v>35</v>
      </c>
      <c r="D50" s="151" t="s">
        <v>167</v>
      </c>
      <c r="E50" s="151" t="s">
        <v>168</v>
      </c>
      <c r="F50" s="160" t="s">
        <v>30</v>
      </c>
      <c r="G50" s="172">
        <v>10000</v>
      </c>
      <c r="H50" s="159"/>
      <c r="I50" s="159"/>
    </row>
    <row r="51" spans="1:9" s="161" customFormat="1" ht="19" customHeight="1">
      <c r="A51" s="151">
        <v>3</v>
      </c>
      <c r="B51" s="151" t="s">
        <v>31</v>
      </c>
      <c r="C51" s="151" t="s">
        <v>32</v>
      </c>
      <c r="D51" s="151" t="s">
        <v>33</v>
      </c>
      <c r="E51" s="151" t="s">
        <v>34</v>
      </c>
      <c r="F51" s="160" t="s">
        <v>30</v>
      </c>
      <c r="G51" s="172">
        <v>10000</v>
      </c>
      <c r="H51" s="159"/>
      <c r="I51" s="159"/>
    </row>
    <row r="52" spans="1:9" s="165" customFormat="1" ht="19" customHeight="1">
      <c r="A52" s="151">
        <v>61</v>
      </c>
      <c r="B52" s="151" t="s">
        <v>31</v>
      </c>
      <c r="C52" s="151" t="s">
        <v>35</v>
      </c>
      <c r="D52" s="151" t="s">
        <v>180</v>
      </c>
      <c r="E52" s="151" t="s">
        <v>181</v>
      </c>
      <c r="F52" s="160" t="s">
        <v>30</v>
      </c>
      <c r="G52" s="172">
        <v>10000</v>
      </c>
      <c r="H52" s="159"/>
      <c r="I52" s="159"/>
    </row>
    <row r="53" spans="1:9" s="154" customFormat="1" ht="19" customHeight="1">
      <c r="A53" s="151">
        <v>52</v>
      </c>
      <c r="B53" s="151" t="s">
        <v>31</v>
      </c>
      <c r="C53" s="151" t="s">
        <v>32</v>
      </c>
      <c r="D53" s="151" t="s">
        <v>159</v>
      </c>
      <c r="E53" s="151" t="s">
        <v>160</v>
      </c>
      <c r="F53" s="160" t="s">
        <v>30</v>
      </c>
      <c r="G53" s="172">
        <v>10000</v>
      </c>
      <c r="H53" s="161"/>
      <c r="I53" s="161"/>
    </row>
    <row r="54" spans="1:9" s="159" customFormat="1" ht="19" customHeight="1">
      <c r="A54" s="151">
        <v>34</v>
      </c>
      <c r="B54" s="151" t="s">
        <v>38</v>
      </c>
      <c r="C54" s="151" t="s">
        <v>39</v>
      </c>
      <c r="D54" s="151" t="s">
        <v>115</v>
      </c>
      <c r="E54" s="151" t="s">
        <v>116</v>
      </c>
      <c r="F54" s="160" t="s">
        <v>30</v>
      </c>
      <c r="G54" s="172">
        <v>10000</v>
      </c>
    </row>
    <row r="55" spans="1:9" s="154" customFormat="1" ht="19" customHeight="1">
      <c r="A55" s="151">
        <v>71</v>
      </c>
      <c r="B55" s="151" t="s">
        <v>26</v>
      </c>
      <c r="C55" s="151" t="s">
        <v>65</v>
      </c>
      <c r="D55" s="151" t="s">
        <v>203</v>
      </c>
      <c r="E55" s="151" t="s">
        <v>204</v>
      </c>
      <c r="F55" s="160" t="s">
        <v>30</v>
      </c>
      <c r="G55" s="172">
        <v>10000</v>
      </c>
      <c r="H55" s="161"/>
      <c r="I55" s="161"/>
    </row>
    <row r="56" spans="1:9" s="165" customFormat="1" ht="19" customHeight="1">
      <c r="A56" s="151">
        <v>59</v>
      </c>
      <c r="B56" s="151" t="s">
        <v>26</v>
      </c>
      <c r="C56" s="151" t="s">
        <v>65</v>
      </c>
      <c r="D56" s="151" t="s">
        <v>176</v>
      </c>
      <c r="E56" s="151" t="s">
        <v>177</v>
      </c>
      <c r="F56" s="160" t="s">
        <v>30</v>
      </c>
      <c r="G56" s="172">
        <v>10000</v>
      </c>
      <c r="H56" s="159"/>
      <c r="I56" s="159"/>
    </row>
    <row r="57" spans="1:9" s="165" customFormat="1" ht="19" customHeight="1">
      <c r="A57" s="151">
        <v>66</v>
      </c>
      <c r="B57" s="151" t="s">
        <v>26</v>
      </c>
      <c r="C57" s="151" t="s">
        <v>65</v>
      </c>
      <c r="D57" s="151" t="s">
        <v>190</v>
      </c>
      <c r="E57" s="151" t="s">
        <v>191</v>
      </c>
      <c r="F57" s="160" t="s">
        <v>30</v>
      </c>
      <c r="G57" s="172">
        <v>10000</v>
      </c>
      <c r="H57" s="159"/>
      <c r="I57" s="159"/>
    </row>
    <row r="58" spans="1:9" s="165" customFormat="1" ht="19" customHeight="1">
      <c r="A58" s="151">
        <v>46</v>
      </c>
      <c r="B58" s="151" t="s">
        <v>26</v>
      </c>
      <c r="C58" s="151" t="s">
        <v>65</v>
      </c>
      <c r="D58" s="151" t="s">
        <v>146</v>
      </c>
      <c r="E58" s="151" t="s">
        <v>147</v>
      </c>
      <c r="F58" s="160" t="s">
        <v>30</v>
      </c>
      <c r="G58" s="172">
        <v>10000</v>
      </c>
    </row>
    <row r="59" spans="1:9" s="154" customFormat="1" ht="19" customHeight="1">
      <c r="A59" s="151">
        <v>69</v>
      </c>
      <c r="B59" s="151" t="s">
        <v>26</v>
      </c>
      <c r="C59" s="151" t="s">
        <v>27</v>
      </c>
      <c r="D59" s="151" t="s">
        <v>196</v>
      </c>
      <c r="E59" s="151" t="s">
        <v>197</v>
      </c>
      <c r="F59" s="160" t="s">
        <v>30</v>
      </c>
      <c r="G59" s="172">
        <v>10000</v>
      </c>
      <c r="H59" s="161"/>
      <c r="I59" s="161"/>
    </row>
    <row r="60" spans="1:9" s="154" customFormat="1" ht="19" customHeight="1">
      <c r="A60" s="151">
        <v>43</v>
      </c>
      <c r="B60" s="151" t="s">
        <v>31</v>
      </c>
      <c r="C60" s="151" t="s">
        <v>32</v>
      </c>
      <c r="D60" s="151" t="s">
        <v>138</v>
      </c>
      <c r="E60" s="151" t="s">
        <v>139</v>
      </c>
      <c r="F60" s="160" t="s">
        <v>30</v>
      </c>
      <c r="G60" s="172">
        <v>10000</v>
      </c>
    </row>
    <row r="61" spans="1:9" s="159" customFormat="1" ht="19" customHeight="1">
      <c r="A61" s="151">
        <v>57</v>
      </c>
      <c r="B61" s="151" t="s">
        <v>31</v>
      </c>
      <c r="C61" s="151" t="s">
        <v>32</v>
      </c>
      <c r="D61" s="151" t="s">
        <v>170</v>
      </c>
      <c r="E61" s="151" t="s">
        <v>171</v>
      </c>
      <c r="F61" s="160" t="s">
        <v>30</v>
      </c>
      <c r="G61" s="172">
        <v>10000</v>
      </c>
    </row>
    <row r="62" spans="1:9" s="159" customFormat="1" ht="19" customHeight="1">
      <c r="A62" s="151">
        <v>73</v>
      </c>
      <c r="B62" s="151" t="s">
        <v>38</v>
      </c>
      <c r="C62" s="151" t="s">
        <v>208</v>
      </c>
      <c r="D62" s="151" t="s">
        <v>209</v>
      </c>
      <c r="E62" s="151" t="s">
        <v>210</v>
      </c>
      <c r="F62" s="160" t="s">
        <v>30</v>
      </c>
      <c r="G62" s="172">
        <v>10000</v>
      </c>
      <c r="H62" s="154"/>
      <c r="I62" s="154"/>
    </row>
    <row r="63" spans="1:9" s="159" customFormat="1" ht="19" customHeight="1">
      <c r="A63" s="151">
        <v>10</v>
      </c>
      <c r="B63" s="151" t="s">
        <v>44</v>
      </c>
      <c r="C63" s="151" t="s">
        <v>44</v>
      </c>
      <c r="D63" s="151" t="s">
        <v>53</v>
      </c>
      <c r="E63" s="151" t="s">
        <v>54</v>
      </c>
      <c r="F63" s="160" t="s">
        <v>30</v>
      </c>
      <c r="G63" s="172">
        <v>10000</v>
      </c>
    </row>
    <row r="64" spans="1:9" s="159" customFormat="1" ht="19" customHeight="1">
      <c r="A64" s="151">
        <v>28</v>
      </c>
      <c r="B64" s="151" t="s">
        <v>44</v>
      </c>
      <c r="C64" s="151" t="s">
        <v>44</v>
      </c>
      <c r="D64" s="151" t="s">
        <v>99</v>
      </c>
      <c r="E64" s="151" t="s">
        <v>100</v>
      </c>
      <c r="F64" s="160" t="s">
        <v>30</v>
      </c>
      <c r="G64" s="172">
        <v>10000</v>
      </c>
    </row>
    <row r="65" spans="1:9" s="159" customFormat="1" ht="19" customHeight="1">
      <c r="A65" s="151">
        <v>55</v>
      </c>
      <c r="B65" s="151" t="s">
        <v>31</v>
      </c>
      <c r="C65" s="151" t="s">
        <v>35</v>
      </c>
      <c r="D65" s="151" t="s">
        <v>165</v>
      </c>
      <c r="E65" s="151" t="s">
        <v>166</v>
      </c>
      <c r="F65" s="160" t="s">
        <v>30</v>
      </c>
      <c r="G65" s="172">
        <v>10000</v>
      </c>
    </row>
    <row r="66" spans="1:9" s="159" customFormat="1" ht="19" customHeight="1">
      <c r="A66" s="151">
        <v>90</v>
      </c>
      <c r="B66" s="151" t="s">
        <v>38</v>
      </c>
      <c r="C66" s="151" t="s">
        <v>208</v>
      </c>
      <c r="D66" s="151" t="s">
        <v>246</v>
      </c>
      <c r="E66" s="151" t="s">
        <v>247</v>
      </c>
      <c r="F66" s="160" t="s">
        <v>30</v>
      </c>
      <c r="G66" s="172">
        <v>10000</v>
      </c>
    </row>
    <row r="67" spans="1:9" s="159" customFormat="1" ht="19" customHeight="1">
      <c r="A67" s="151">
        <v>22</v>
      </c>
      <c r="B67" s="151" t="s">
        <v>26</v>
      </c>
      <c r="C67" s="151" t="s">
        <v>27</v>
      </c>
      <c r="D67" s="151" t="s">
        <v>86</v>
      </c>
      <c r="E67" s="151" t="s">
        <v>87</v>
      </c>
      <c r="F67" s="160" t="s">
        <v>30</v>
      </c>
      <c r="G67" s="172">
        <v>10000</v>
      </c>
      <c r="H67" s="154"/>
      <c r="I67" s="154"/>
    </row>
    <row r="68" spans="1:9" s="159" customFormat="1" ht="19" customHeight="1">
      <c r="A68" s="151">
        <v>14</v>
      </c>
      <c r="B68" s="151" t="s">
        <v>44</v>
      </c>
      <c r="C68" s="151" t="s">
        <v>44</v>
      </c>
      <c r="D68" s="151" t="s">
        <v>62</v>
      </c>
      <c r="E68" s="151" t="s">
        <v>63</v>
      </c>
      <c r="F68" s="160" t="s">
        <v>30</v>
      </c>
      <c r="G68" s="172">
        <v>10000</v>
      </c>
      <c r="H68" s="154"/>
      <c r="I68" s="154"/>
    </row>
    <row r="69" spans="1:9" s="159" customFormat="1" ht="19" customHeight="1">
      <c r="A69" s="151">
        <v>9</v>
      </c>
      <c r="B69" s="151" t="s">
        <v>44</v>
      </c>
      <c r="C69" s="151" t="s">
        <v>44</v>
      </c>
      <c r="D69" s="151" t="s">
        <v>51</v>
      </c>
      <c r="E69" s="151" t="s">
        <v>52</v>
      </c>
      <c r="F69" s="160" t="s">
        <v>30</v>
      </c>
      <c r="G69" s="172">
        <v>10000</v>
      </c>
    </row>
    <row r="70" spans="1:9" s="159" customFormat="1" ht="19" customHeight="1">
      <c r="A70" s="151">
        <v>13</v>
      </c>
      <c r="B70" s="151" t="s">
        <v>44</v>
      </c>
      <c r="C70" s="151" t="s">
        <v>44</v>
      </c>
      <c r="D70" s="151" t="s">
        <v>60</v>
      </c>
      <c r="E70" s="151" t="s">
        <v>61</v>
      </c>
      <c r="F70" s="160" t="s">
        <v>30</v>
      </c>
      <c r="G70" s="172">
        <v>10000</v>
      </c>
    </row>
    <row r="71" spans="1:9" s="159" customFormat="1" ht="19" customHeight="1">
      <c r="A71" s="151">
        <v>64</v>
      </c>
      <c r="B71" s="151" t="s">
        <v>31</v>
      </c>
      <c r="C71" s="151" t="s">
        <v>79</v>
      </c>
      <c r="D71" s="151" t="s">
        <v>186</v>
      </c>
      <c r="E71" s="151" t="s">
        <v>187</v>
      </c>
      <c r="F71" s="160" t="s">
        <v>30</v>
      </c>
      <c r="G71" s="172">
        <v>10000</v>
      </c>
    </row>
    <row r="72" spans="1:9" s="159" customFormat="1" ht="19" customHeight="1">
      <c r="A72" s="151">
        <v>30</v>
      </c>
      <c r="B72" s="151" t="s">
        <v>38</v>
      </c>
      <c r="C72" s="151" t="s">
        <v>72</v>
      </c>
      <c r="D72" s="151" t="s">
        <v>105</v>
      </c>
      <c r="E72" s="151" t="s">
        <v>106</v>
      </c>
      <c r="F72" s="160" t="s">
        <v>30</v>
      </c>
      <c r="G72" s="172">
        <v>10000</v>
      </c>
    </row>
    <row r="73" spans="1:9" s="159" customFormat="1" ht="19" customHeight="1">
      <c r="A73" s="151">
        <v>88</v>
      </c>
      <c r="B73" s="151" t="s">
        <v>38</v>
      </c>
      <c r="C73" s="151" t="s">
        <v>241</v>
      </c>
      <c r="D73" s="151" t="s">
        <v>242</v>
      </c>
      <c r="E73" s="151" t="s">
        <v>243</v>
      </c>
      <c r="F73" s="160" t="s">
        <v>30</v>
      </c>
      <c r="G73" s="172">
        <v>10000</v>
      </c>
    </row>
    <row r="74" spans="1:9" s="159" customFormat="1" ht="19" customHeight="1">
      <c r="A74" s="151">
        <v>17</v>
      </c>
      <c r="B74" s="151" t="s">
        <v>38</v>
      </c>
      <c r="C74" s="151" t="s">
        <v>72</v>
      </c>
      <c r="D74" s="151" t="s">
        <v>73</v>
      </c>
      <c r="E74" s="151" t="s">
        <v>74</v>
      </c>
      <c r="F74" s="160" t="s">
        <v>30</v>
      </c>
      <c r="G74" s="172">
        <v>10000</v>
      </c>
    </row>
    <row r="75" spans="1:9" s="159" customFormat="1" ht="19" customHeight="1">
      <c r="A75" s="151">
        <v>36</v>
      </c>
      <c r="B75" s="151" t="s">
        <v>44</v>
      </c>
      <c r="C75" s="151" t="s">
        <v>44</v>
      </c>
      <c r="D75" s="151" t="s">
        <v>121</v>
      </c>
      <c r="E75" s="151" t="s">
        <v>122</v>
      </c>
      <c r="F75" s="160" t="s">
        <v>30</v>
      </c>
      <c r="G75" s="172">
        <v>10000</v>
      </c>
    </row>
    <row r="76" spans="1:9" s="159" customFormat="1" ht="19" customHeight="1">
      <c r="A76" s="151">
        <v>54</v>
      </c>
      <c r="B76" s="151" t="s">
        <v>31</v>
      </c>
      <c r="C76" s="151" t="s">
        <v>79</v>
      </c>
      <c r="D76" s="151" t="s">
        <v>163</v>
      </c>
      <c r="E76" s="151" t="s">
        <v>164</v>
      </c>
      <c r="F76" s="160" t="s">
        <v>30</v>
      </c>
      <c r="G76" s="172">
        <v>10000</v>
      </c>
    </row>
    <row r="77" spans="1:9" s="159" customFormat="1" ht="19" customHeight="1">
      <c r="A77" s="151">
        <v>48</v>
      </c>
      <c r="B77" s="151" t="s">
        <v>31</v>
      </c>
      <c r="C77" s="151" t="s">
        <v>32</v>
      </c>
      <c r="D77" s="151" t="s">
        <v>150</v>
      </c>
      <c r="E77" s="151" t="s">
        <v>151</v>
      </c>
      <c r="F77" s="160" t="s">
        <v>30</v>
      </c>
      <c r="G77" s="172">
        <v>10000</v>
      </c>
    </row>
    <row r="78" spans="1:9" s="159" customFormat="1" ht="19" customHeight="1">
      <c r="A78" s="151">
        <v>21</v>
      </c>
      <c r="B78" s="151" t="s">
        <v>31</v>
      </c>
      <c r="C78" s="151" t="s">
        <v>79</v>
      </c>
      <c r="D78" s="151" t="s">
        <v>84</v>
      </c>
      <c r="E78" s="151" t="s">
        <v>85</v>
      </c>
      <c r="F78" s="160" t="s">
        <v>30</v>
      </c>
      <c r="G78" s="172">
        <v>10000</v>
      </c>
    </row>
    <row r="79" spans="1:9" s="159" customFormat="1" ht="19" customHeight="1">
      <c r="A79" s="151">
        <v>2</v>
      </c>
      <c r="B79" s="151" t="s">
        <v>26</v>
      </c>
      <c r="C79" s="151" t="s">
        <v>27</v>
      </c>
      <c r="D79" s="151" t="s">
        <v>28</v>
      </c>
      <c r="E79" s="151" t="s">
        <v>29</v>
      </c>
      <c r="F79" s="160" t="s">
        <v>30</v>
      </c>
      <c r="G79" s="172">
        <v>10000</v>
      </c>
    </row>
    <row r="80" spans="1:9" s="159" customFormat="1" ht="19" customHeight="1">
      <c r="A80" s="151">
        <v>27</v>
      </c>
      <c r="B80" s="151" t="s">
        <v>44</v>
      </c>
      <c r="C80" s="151" t="s">
        <v>44</v>
      </c>
      <c r="D80" s="151" t="s">
        <v>97</v>
      </c>
      <c r="E80" s="151" t="s">
        <v>98</v>
      </c>
      <c r="F80" s="160" t="s">
        <v>30</v>
      </c>
      <c r="G80" s="172">
        <v>10000</v>
      </c>
    </row>
    <row r="81" spans="1:9" s="159" customFormat="1" ht="19" customHeight="1">
      <c r="A81" s="151">
        <v>32</v>
      </c>
      <c r="B81" s="151" t="s">
        <v>44</v>
      </c>
      <c r="C81" s="151" t="s">
        <v>44</v>
      </c>
      <c r="D81" s="151" t="s">
        <v>110</v>
      </c>
      <c r="E81" s="151" t="s">
        <v>111</v>
      </c>
      <c r="F81" s="160" t="s">
        <v>30</v>
      </c>
      <c r="G81" s="172">
        <v>10000</v>
      </c>
    </row>
    <row r="82" spans="1:9" s="159" customFormat="1" ht="19" customHeight="1">
      <c r="A82" s="151">
        <v>12</v>
      </c>
      <c r="B82" s="151" t="s">
        <v>44</v>
      </c>
      <c r="C82" s="151" t="s">
        <v>44</v>
      </c>
      <c r="D82" s="151" t="s">
        <v>58</v>
      </c>
      <c r="E82" s="151" t="s">
        <v>59</v>
      </c>
      <c r="F82" s="160" t="s">
        <v>30</v>
      </c>
      <c r="G82" s="172">
        <v>10000</v>
      </c>
    </row>
    <row r="83" spans="1:9" s="159" customFormat="1" ht="19" customHeight="1">
      <c r="A83" s="151">
        <v>102</v>
      </c>
      <c r="B83" s="151" t="s">
        <v>31</v>
      </c>
      <c r="C83" s="151" t="s">
        <v>32</v>
      </c>
      <c r="D83" s="151" t="s">
        <v>267</v>
      </c>
      <c r="E83" s="151" t="s">
        <v>268</v>
      </c>
      <c r="F83" s="160" t="s">
        <v>255</v>
      </c>
      <c r="G83" s="172">
        <v>6000</v>
      </c>
    </row>
    <row r="84" spans="1:9" s="159" customFormat="1" ht="19" customHeight="1">
      <c r="A84" s="151">
        <v>5</v>
      </c>
      <c r="B84" s="151" t="s">
        <v>38</v>
      </c>
      <c r="C84" s="151" t="s">
        <v>39</v>
      </c>
      <c r="D84" s="151" t="s">
        <v>40</v>
      </c>
      <c r="E84" s="151" t="s">
        <v>41</v>
      </c>
      <c r="F84" s="160" t="s">
        <v>30</v>
      </c>
      <c r="G84" s="172">
        <v>10000</v>
      </c>
    </row>
    <row r="85" spans="1:9" s="159" customFormat="1" ht="19" customHeight="1">
      <c r="A85" s="151">
        <v>37</v>
      </c>
      <c r="B85" s="151" t="s">
        <v>44</v>
      </c>
      <c r="C85" s="151" t="s">
        <v>44</v>
      </c>
      <c r="D85" s="151" t="s">
        <v>123</v>
      </c>
      <c r="E85" s="151" t="s">
        <v>124</v>
      </c>
      <c r="F85" s="160" t="s">
        <v>30</v>
      </c>
      <c r="G85" s="172">
        <v>10000</v>
      </c>
      <c r="H85" s="161"/>
      <c r="I85" s="161"/>
    </row>
    <row r="86" spans="1:9" s="159" customFormat="1" ht="19" customHeight="1">
      <c r="A86" s="151">
        <v>87</v>
      </c>
      <c r="B86" s="151" t="s">
        <v>38</v>
      </c>
      <c r="C86" s="151" t="s">
        <v>72</v>
      </c>
      <c r="D86" s="151" t="s">
        <v>239</v>
      </c>
      <c r="E86" s="151" t="s">
        <v>240</v>
      </c>
      <c r="F86" s="160" t="s">
        <v>30</v>
      </c>
      <c r="G86" s="172">
        <v>10000</v>
      </c>
    </row>
    <row r="87" spans="1:9" s="159" customFormat="1" ht="19" customHeight="1">
      <c r="A87" s="151">
        <v>95</v>
      </c>
      <c r="B87" s="151" t="s">
        <v>38</v>
      </c>
      <c r="C87" s="151" t="s">
        <v>72</v>
      </c>
      <c r="D87" s="151" t="s">
        <v>201</v>
      </c>
      <c r="E87" s="151" t="s">
        <v>202</v>
      </c>
      <c r="F87" s="160" t="s">
        <v>255</v>
      </c>
      <c r="G87" s="172">
        <v>6000</v>
      </c>
    </row>
    <row r="88" spans="1:9" s="159" customFormat="1" ht="19" customHeight="1">
      <c r="A88" s="151">
        <v>79</v>
      </c>
      <c r="B88" s="151" t="s">
        <v>38</v>
      </c>
      <c r="C88" s="151" t="s">
        <v>72</v>
      </c>
      <c r="D88" s="151" t="s">
        <v>221</v>
      </c>
      <c r="E88" s="151" t="s">
        <v>222</v>
      </c>
      <c r="F88" s="160" t="s">
        <v>30</v>
      </c>
      <c r="G88" s="172">
        <v>10000</v>
      </c>
      <c r="H88" s="154"/>
      <c r="I88" s="154"/>
    </row>
    <row r="89" spans="1:9" s="159" customFormat="1" ht="19" customHeight="1">
      <c r="A89" s="151">
        <v>58</v>
      </c>
      <c r="B89" s="151" t="s">
        <v>38</v>
      </c>
      <c r="C89" s="151" t="s">
        <v>39</v>
      </c>
      <c r="D89" s="151" t="s">
        <v>173</v>
      </c>
      <c r="E89" s="151" t="s">
        <v>174</v>
      </c>
      <c r="F89" s="160" t="s">
        <v>30</v>
      </c>
      <c r="G89" s="172">
        <v>10000</v>
      </c>
    </row>
    <row r="90" spans="1:9" s="159" customFormat="1" ht="19" customHeight="1">
      <c r="A90" s="151">
        <v>31</v>
      </c>
      <c r="B90" s="151" t="s">
        <v>26</v>
      </c>
      <c r="C90" s="151" t="s">
        <v>65</v>
      </c>
      <c r="D90" s="151" t="s">
        <v>108</v>
      </c>
      <c r="E90" s="151" t="s">
        <v>109</v>
      </c>
      <c r="F90" s="160" t="s">
        <v>30</v>
      </c>
      <c r="G90" s="172">
        <v>10000</v>
      </c>
    </row>
    <row r="91" spans="1:9" s="159" customFormat="1" ht="19" customHeight="1">
      <c r="A91" s="151">
        <v>19</v>
      </c>
      <c r="B91" s="151" t="s">
        <v>31</v>
      </c>
      <c r="C91" s="151" t="s">
        <v>79</v>
      </c>
      <c r="D91" s="151" t="s">
        <v>80</v>
      </c>
      <c r="E91" s="151" t="s">
        <v>81</v>
      </c>
      <c r="F91" s="160" t="s">
        <v>30</v>
      </c>
      <c r="G91" s="172">
        <v>10000</v>
      </c>
    </row>
    <row r="92" spans="1:9" s="159" customFormat="1" ht="19" customHeight="1">
      <c r="A92" s="151">
        <v>4</v>
      </c>
      <c r="B92" s="151" t="s">
        <v>31</v>
      </c>
      <c r="C92" s="151" t="s">
        <v>35</v>
      </c>
      <c r="D92" s="151" t="s">
        <v>36</v>
      </c>
      <c r="E92" s="151" t="s">
        <v>37</v>
      </c>
      <c r="F92" s="160" t="s">
        <v>30</v>
      </c>
      <c r="G92" s="172">
        <v>10000</v>
      </c>
    </row>
    <row r="93" spans="1:9" s="159" customFormat="1" ht="19" customHeight="1">
      <c r="A93" s="151">
        <v>68</v>
      </c>
      <c r="B93" s="151" t="s">
        <v>44</v>
      </c>
      <c r="C93" s="151" t="s">
        <v>44</v>
      </c>
      <c r="D93" s="151" t="s">
        <v>194</v>
      </c>
      <c r="E93" s="151" t="s">
        <v>195</v>
      </c>
      <c r="F93" s="160" t="s">
        <v>30</v>
      </c>
      <c r="G93" s="172">
        <v>10000</v>
      </c>
    </row>
    <row r="94" spans="1:9" s="159" customFormat="1" ht="19" customHeight="1">
      <c r="A94" s="151">
        <v>49</v>
      </c>
      <c r="B94" s="151" t="s">
        <v>44</v>
      </c>
      <c r="C94" s="151" t="s">
        <v>44</v>
      </c>
      <c r="D94" s="151" t="s">
        <v>153</v>
      </c>
      <c r="E94" s="151" t="s">
        <v>154</v>
      </c>
      <c r="F94" s="160" t="s">
        <v>30</v>
      </c>
      <c r="G94" s="172">
        <v>10000</v>
      </c>
    </row>
    <row r="95" spans="1:9" s="159" customFormat="1" ht="19" customHeight="1">
      <c r="A95" s="151">
        <v>70</v>
      </c>
      <c r="B95" s="151" t="s">
        <v>44</v>
      </c>
      <c r="C95" s="151" t="s">
        <v>44</v>
      </c>
      <c r="D95" s="151" t="s">
        <v>198</v>
      </c>
      <c r="E95" s="151" t="s">
        <v>199</v>
      </c>
      <c r="F95" s="160" t="s">
        <v>30</v>
      </c>
      <c r="G95" s="172">
        <v>10000</v>
      </c>
      <c r="H95" s="164"/>
      <c r="I95" s="164"/>
    </row>
    <row r="96" spans="1:9" s="224" customFormat="1" ht="19" customHeight="1">
      <c r="A96" s="219">
        <v>84</v>
      </c>
      <c r="B96" s="219" t="s">
        <v>31</v>
      </c>
      <c r="C96" s="220" t="s">
        <v>35</v>
      </c>
      <c r="D96" s="219" t="s">
        <v>233</v>
      </c>
      <c r="E96" s="219" t="s">
        <v>234</v>
      </c>
      <c r="F96" s="221" t="s">
        <v>30</v>
      </c>
      <c r="G96" s="222">
        <v>10000</v>
      </c>
      <c r="H96" s="223"/>
      <c r="I96" s="223"/>
    </row>
    <row r="97" spans="1:9" s="224" customFormat="1" ht="19" customHeight="1">
      <c r="A97" s="219">
        <v>72</v>
      </c>
      <c r="B97" s="219" t="s">
        <v>31</v>
      </c>
      <c r="C97" s="220" t="s">
        <v>32</v>
      </c>
      <c r="D97" s="219" t="s">
        <v>205</v>
      </c>
      <c r="E97" s="219" t="s">
        <v>206</v>
      </c>
      <c r="F97" s="221" t="s">
        <v>30</v>
      </c>
      <c r="G97" s="222">
        <v>10000</v>
      </c>
      <c r="H97" s="223"/>
      <c r="I97" s="223"/>
    </row>
    <row r="98" spans="1:9" s="223" customFormat="1" ht="19" customHeight="1">
      <c r="A98" s="219">
        <v>42</v>
      </c>
      <c r="B98" s="219" t="s">
        <v>44</v>
      </c>
      <c r="C98" s="220" t="s">
        <v>44</v>
      </c>
      <c r="D98" s="219" t="s">
        <v>134</v>
      </c>
      <c r="E98" s="219" t="s">
        <v>135</v>
      </c>
      <c r="F98" s="221" t="s">
        <v>30</v>
      </c>
      <c r="G98" s="222">
        <v>10000</v>
      </c>
    </row>
    <row r="99" spans="1:9" s="225" customFormat="1" ht="19" customHeight="1">
      <c r="A99" s="219">
        <v>89</v>
      </c>
      <c r="B99" s="219" t="s">
        <v>26</v>
      </c>
      <c r="C99" s="220" t="s">
        <v>27</v>
      </c>
      <c r="D99" s="219" t="s">
        <v>244</v>
      </c>
      <c r="E99" s="219" t="s">
        <v>245</v>
      </c>
      <c r="F99" s="221" t="s">
        <v>30</v>
      </c>
      <c r="G99" s="222">
        <v>10000</v>
      </c>
      <c r="H99" s="224"/>
      <c r="I99" s="224"/>
    </row>
    <row r="100" spans="1:9" s="161" customFormat="1" ht="19" customHeight="1">
      <c r="A100" s="151">
        <v>104</v>
      </c>
      <c r="B100" s="151" t="s">
        <v>31</v>
      </c>
      <c r="C100" s="151" t="s">
        <v>32</v>
      </c>
      <c r="D100" s="151" t="s">
        <v>271</v>
      </c>
      <c r="E100" s="151" t="s">
        <v>272</v>
      </c>
      <c r="F100" s="160" t="s">
        <v>255</v>
      </c>
      <c r="G100" s="172">
        <v>6000</v>
      </c>
      <c r="H100" s="159"/>
      <c r="I100" s="159"/>
    </row>
    <row r="101" spans="1:9" s="159" customFormat="1" ht="19" customHeight="1">
      <c r="A101" s="151">
        <v>8</v>
      </c>
      <c r="B101" s="151" t="s">
        <v>31</v>
      </c>
      <c r="C101" s="151" t="s">
        <v>32</v>
      </c>
      <c r="D101" s="151" t="s">
        <v>49</v>
      </c>
      <c r="E101" s="151" t="s">
        <v>50</v>
      </c>
      <c r="F101" s="160" t="s">
        <v>30</v>
      </c>
      <c r="G101" s="172">
        <v>10000</v>
      </c>
    </row>
    <row r="102" spans="1:9" s="159" customFormat="1" ht="19" customHeight="1">
      <c r="A102" s="151">
        <v>23</v>
      </c>
      <c r="B102" s="151" t="s">
        <v>44</v>
      </c>
      <c r="C102" s="151" t="s">
        <v>44</v>
      </c>
      <c r="D102" s="151" t="s">
        <v>88</v>
      </c>
      <c r="E102" s="151" t="s">
        <v>89</v>
      </c>
      <c r="F102" s="160" t="s">
        <v>30</v>
      </c>
      <c r="G102" s="172">
        <v>10000</v>
      </c>
      <c r="H102" s="163"/>
      <c r="I102" s="163"/>
    </row>
    <row r="103" spans="1:9" s="159" customFormat="1" ht="19" customHeight="1">
      <c r="A103" s="151">
        <v>86</v>
      </c>
      <c r="B103" s="151" t="s">
        <v>44</v>
      </c>
      <c r="C103" s="151" t="s">
        <v>44</v>
      </c>
      <c r="D103" s="151" t="s">
        <v>237</v>
      </c>
      <c r="E103" s="151" t="s">
        <v>238</v>
      </c>
      <c r="F103" s="160" t="s">
        <v>30</v>
      </c>
      <c r="G103" s="172">
        <v>10000</v>
      </c>
    </row>
    <row r="104" spans="1:9" s="159" customFormat="1" ht="19" customHeight="1">
      <c r="A104" s="151">
        <v>44</v>
      </c>
      <c r="B104" s="151" t="s">
        <v>44</v>
      </c>
      <c r="C104" s="151" t="s">
        <v>44</v>
      </c>
      <c r="D104" s="151" t="s">
        <v>141</v>
      </c>
      <c r="E104" s="151" t="s">
        <v>142</v>
      </c>
      <c r="F104" s="160" t="s">
        <v>30</v>
      </c>
      <c r="G104" s="172">
        <v>10000</v>
      </c>
      <c r="H104" s="165"/>
      <c r="I104" s="165"/>
    </row>
    <row r="105" spans="1:9" s="159" customFormat="1" ht="19" customHeight="1">
      <c r="A105" s="151">
        <v>38</v>
      </c>
      <c r="B105" s="151" t="s">
        <v>44</v>
      </c>
      <c r="C105" s="151" t="s">
        <v>44</v>
      </c>
      <c r="D105" s="151" t="s">
        <v>125</v>
      </c>
      <c r="E105" s="151" t="s">
        <v>126</v>
      </c>
      <c r="F105" s="160" t="s">
        <v>30</v>
      </c>
      <c r="G105" s="172">
        <v>10000</v>
      </c>
    </row>
    <row r="106" spans="1:9" s="159" customFormat="1" ht="19" customHeight="1">
      <c r="A106" s="151">
        <v>75</v>
      </c>
      <c r="B106" s="151" t="s">
        <v>44</v>
      </c>
      <c r="C106" s="151" t="s">
        <v>44</v>
      </c>
      <c r="D106" s="151" t="s">
        <v>213</v>
      </c>
      <c r="E106" s="151" t="s">
        <v>214</v>
      </c>
      <c r="F106" s="160" t="s">
        <v>30</v>
      </c>
      <c r="G106" s="172">
        <v>10000</v>
      </c>
    </row>
    <row r="107" spans="1:9" s="159" customFormat="1" ht="19" customHeight="1">
      <c r="A107" s="151">
        <v>92</v>
      </c>
      <c r="B107" s="151" t="s">
        <v>44</v>
      </c>
      <c r="C107" s="151" t="s">
        <v>44</v>
      </c>
      <c r="D107" s="151" t="s">
        <v>251</v>
      </c>
      <c r="E107" s="151" t="s">
        <v>252</v>
      </c>
      <c r="F107" s="160" t="s">
        <v>30</v>
      </c>
      <c r="G107" s="172">
        <v>10000</v>
      </c>
    </row>
    <row r="108" spans="1:9" s="161" customFormat="1" ht="19" customHeight="1">
      <c r="A108" s="151">
        <v>33</v>
      </c>
      <c r="B108" s="151" t="s">
        <v>44</v>
      </c>
      <c r="C108" s="151" t="s">
        <v>44</v>
      </c>
      <c r="D108" s="151" t="s">
        <v>112</v>
      </c>
      <c r="E108" s="151" t="s">
        <v>113</v>
      </c>
      <c r="F108" s="160" t="s">
        <v>30</v>
      </c>
      <c r="G108" s="172">
        <v>10000</v>
      </c>
      <c r="H108" s="159"/>
      <c r="I108" s="159"/>
    </row>
    <row r="109" spans="1:9" ht="19" customHeight="1">
      <c r="E109" s="156"/>
      <c r="G109" s="175">
        <f>SUM(G4:G108)</f>
        <v>993000</v>
      </c>
    </row>
    <row r="110" spans="1:9" ht="19" customHeight="1">
      <c r="E110" s="156"/>
      <c r="G110" s="175"/>
    </row>
    <row r="111" spans="1:9" ht="19" customHeight="1">
      <c r="A111" s="176" t="s">
        <v>304</v>
      </c>
      <c r="E111" s="156"/>
      <c r="G111" s="175"/>
    </row>
    <row r="112" spans="1:9" ht="19" customHeight="1">
      <c r="A112" s="176"/>
      <c r="E112" s="156"/>
      <c r="G112" s="175"/>
    </row>
    <row r="113" spans="1:7" s="154" customFormat="1" ht="19" customHeight="1">
      <c r="A113" s="156"/>
      <c r="B113" s="156"/>
      <c r="C113" s="156"/>
      <c r="D113" s="226" t="s">
        <v>305</v>
      </c>
      <c r="E113" s="226"/>
      <c r="G113" s="174"/>
    </row>
    <row r="114" spans="1:7" s="168" customFormat="1" ht="19" customHeight="1">
      <c r="A114" s="155">
        <v>1</v>
      </c>
      <c r="B114" s="155" t="s">
        <v>26</v>
      </c>
      <c r="C114" s="155" t="s">
        <v>65</v>
      </c>
      <c r="D114" s="155" t="s">
        <v>176</v>
      </c>
      <c r="E114" s="155" t="s">
        <v>177</v>
      </c>
      <c r="F114" s="167" t="s">
        <v>276</v>
      </c>
      <c r="G114" s="177">
        <v>9000</v>
      </c>
    </row>
    <row r="115" spans="1:7" s="168" customFormat="1" ht="19" customHeight="1">
      <c r="A115" s="155">
        <v>2</v>
      </c>
      <c r="B115" s="155" t="s">
        <v>26</v>
      </c>
      <c r="C115" s="155" t="s">
        <v>65</v>
      </c>
      <c r="D115" s="155" t="s">
        <v>190</v>
      </c>
      <c r="E115" s="155" t="s">
        <v>191</v>
      </c>
      <c r="F115" s="167" t="s">
        <v>277</v>
      </c>
      <c r="G115" s="177">
        <v>7000</v>
      </c>
    </row>
    <row r="116" spans="1:7" s="168" customFormat="1" ht="19" customHeight="1">
      <c r="A116" s="155">
        <v>3</v>
      </c>
      <c r="B116" s="155" t="s">
        <v>26</v>
      </c>
      <c r="C116" s="155" t="s">
        <v>27</v>
      </c>
      <c r="D116" s="180" t="s">
        <v>47</v>
      </c>
      <c r="E116" s="155" t="s">
        <v>48</v>
      </c>
      <c r="F116" s="167" t="s">
        <v>278</v>
      </c>
      <c r="G116" s="177">
        <v>6000</v>
      </c>
    </row>
    <row r="117" spans="1:7" s="168" customFormat="1" ht="19" customHeight="1">
      <c r="A117" s="155">
        <v>4</v>
      </c>
      <c r="B117" s="155" t="s">
        <v>38</v>
      </c>
      <c r="C117" s="155" t="s">
        <v>72</v>
      </c>
      <c r="D117" s="155" t="s">
        <v>73</v>
      </c>
      <c r="E117" s="155" t="s">
        <v>74</v>
      </c>
      <c r="F117" s="167" t="s">
        <v>276</v>
      </c>
      <c r="G117" s="177">
        <v>9000</v>
      </c>
    </row>
    <row r="118" spans="1:7" s="168" customFormat="1" ht="19" customHeight="1">
      <c r="A118" s="155">
        <v>5</v>
      </c>
      <c r="B118" s="155" t="s">
        <v>38</v>
      </c>
      <c r="C118" s="155" t="s">
        <v>39</v>
      </c>
      <c r="D118" s="155" t="s">
        <v>173</v>
      </c>
      <c r="E118" s="155" t="s">
        <v>174</v>
      </c>
      <c r="F118" s="167" t="s">
        <v>277</v>
      </c>
      <c r="G118" s="177">
        <v>7000</v>
      </c>
    </row>
    <row r="119" spans="1:7" s="168" customFormat="1" ht="19" customHeight="1">
      <c r="A119" s="155">
        <v>6</v>
      </c>
      <c r="B119" s="155" t="s">
        <v>38</v>
      </c>
      <c r="C119" s="155" t="s">
        <v>241</v>
      </c>
      <c r="D119" s="155" t="s">
        <v>242</v>
      </c>
      <c r="E119" s="155" t="s">
        <v>243</v>
      </c>
      <c r="F119" s="167" t="s">
        <v>278</v>
      </c>
      <c r="G119" s="177">
        <v>6000</v>
      </c>
    </row>
    <row r="120" spans="1:7" s="168" customFormat="1" ht="19" customHeight="1">
      <c r="A120" s="155">
        <v>7</v>
      </c>
      <c r="B120" s="155" t="s">
        <v>44</v>
      </c>
      <c r="C120" s="155" t="s">
        <v>44</v>
      </c>
      <c r="D120" s="155" t="s">
        <v>258</v>
      </c>
      <c r="E120" s="155" t="s">
        <v>259</v>
      </c>
      <c r="F120" s="167" t="s">
        <v>276</v>
      </c>
      <c r="G120" s="177">
        <v>9000</v>
      </c>
    </row>
    <row r="121" spans="1:7" s="168" customFormat="1" ht="19" customHeight="1">
      <c r="A121" s="155">
        <v>8</v>
      </c>
      <c r="B121" s="155" t="s">
        <v>44</v>
      </c>
      <c r="C121" s="155" t="s">
        <v>44</v>
      </c>
      <c r="D121" s="155" t="s">
        <v>88</v>
      </c>
      <c r="E121" s="155" t="s">
        <v>89</v>
      </c>
      <c r="F121" s="167" t="s">
        <v>277</v>
      </c>
      <c r="G121" s="177">
        <v>7000</v>
      </c>
    </row>
    <row r="122" spans="1:7" s="168" customFormat="1" ht="19" customHeight="1">
      <c r="A122" s="155">
        <v>9</v>
      </c>
      <c r="B122" s="155" t="s">
        <v>44</v>
      </c>
      <c r="C122" s="155" t="s">
        <v>44</v>
      </c>
      <c r="D122" s="155" t="s">
        <v>51</v>
      </c>
      <c r="E122" s="155" t="s">
        <v>52</v>
      </c>
      <c r="F122" s="167" t="s">
        <v>278</v>
      </c>
      <c r="G122" s="177">
        <v>6000</v>
      </c>
    </row>
    <row r="123" spans="1:7" s="168" customFormat="1" ht="19" customHeight="1">
      <c r="A123" s="155">
        <v>10</v>
      </c>
      <c r="B123" s="155" t="s">
        <v>31</v>
      </c>
      <c r="C123" s="155" t="s">
        <v>79</v>
      </c>
      <c r="D123" s="155" t="s">
        <v>84</v>
      </c>
      <c r="E123" s="155" t="s">
        <v>85</v>
      </c>
      <c r="F123" s="167" t="s">
        <v>276</v>
      </c>
      <c r="G123" s="177">
        <v>9000</v>
      </c>
    </row>
    <row r="124" spans="1:7" s="168" customFormat="1" ht="19" customHeight="1">
      <c r="A124" s="155">
        <v>11</v>
      </c>
      <c r="B124" s="155" t="s">
        <v>31</v>
      </c>
      <c r="C124" s="155" t="s">
        <v>35</v>
      </c>
      <c r="D124" s="155" t="s">
        <v>165</v>
      </c>
      <c r="E124" s="155" t="s">
        <v>166</v>
      </c>
      <c r="F124" s="167" t="s">
        <v>277</v>
      </c>
      <c r="G124" s="177">
        <v>7000</v>
      </c>
    </row>
    <row r="125" spans="1:7" s="168" customFormat="1" ht="19" customHeight="1">
      <c r="A125" s="155">
        <v>12</v>
      </c>
      <c r="B125" s="155" t="s">
        <v>31</v>
      </c>
      <c r="C125" s="155" t="s">
        <v>35</v>
      </c>
      <c r="D125" s="155" t="s">
        <v>167</v>
      </c>
      <c r="E125" s="155" t="s">
        <v>168</v>
      </c>
      <c r="F125" s="167" t="s">
        <v>278</v>
      </c>
      <c r="G125" s="177">
        <v>6000</v>
      </c>
    </row>
    <row r="126" spans="1:7" s="154" customFormat="1" ht="19" customHeight="1">
      <c r="A126" s="156"/>
      <c r="B126" s="156"/>
      <c r="C126" s="156"/>
      <c r="E126" s="156"/>
      <c r="G126" s="175">
        <f>SUM(G114:G125)</f>
        <v>88000</v>
      </c>
    </row>
    <row r="127" spans="1:7" s="154" customFormat="1" ht="19" customHeight="1">
      <c r="A127" s="156"/>
      <c r="B127" s="156"/>
      <c r="C127" s="156"/>
      <c r="E127" s="156"/>
      <c r="G127" s="174"/>
    </row>
    <row r="128" spans="1:7" ht="19" customHeight="1">
      <c r="D128" s="226" t="s">
        <v>306</v>
      </c>
      <c r="E128" s="226"/>
    </row>
    <row r="129" spans="1:7" s="168" customFormat="1" ht="19" customHeight="1">
      <c r="A129" s="155">
        <v>1</v>
      </c>
      <c r="B129" s="155" t="s">
        <v>26</v>
      </c>
      <c r="C129" s="155" t="s">
        <v>65</v>
      </c>
      <c r="D129" s="155" t="s">
        <v>279</v>
      </c>
      <c r="E129" s="155" t="s">
        <v>280</v>
      </c>
      <c r="F129" s="155" t="s">
        <v>276</v>
      </c>
      <c r="G129" s="177">
        <v>5000</v>
      </c>
    </row>
    <row r="130" spans="1:7" s="168" customFormat="1" ht="19" customHeight="1">
      <c r="A130" s="155">
        <v>2</v>
      </c>
      <c r="B130" s="155" t="s">
        <v>26</v>
      </c>
      <c r="C130" s="155" t="s">
        <v>92</v>
      </c>
      <c r="D130" s="155" t="s">
        <v>93</v>
      </c>
      <c r="E130" s="155" t="s">
        <v>94</v>
      </c>
      <c r="F130" s="155" t="s">
        <v>277</v>
      </c>
      <c r="G130" s="177">
        <v>4000</v>
      </c>
    </row>
    <row r="131" spans="1:7" s="168" customFormat="1" ht="19" customHeight="1">
      <c r="A131" s="155">
        <v>3</v>
      </c>
      <c r="B131" s="155" t="s">
        <v>26</v>
      </c>
      <c r="C131" s="155" t="s">
        <v>27</v>
      </c>
      <c r="D131" s="155" t="s">
        <v>287</v>
      </c>
      <c r="E131" s="155" t="s">
        <v>288</v>
      </c>
      <c r="F131" s="155" t="s">
        <v>278</v>
      </c>
      <c r="G131" s="177">
        <v>3000</v>
      </c>
    </row>
    <row r="132" spans="1:7" s="168" customFormat="1" ht="19" customHeight="1">
      <c r="A132" s="155">
        <v>4</v>
      </c>
      <c r="B132" s="155" t="s">
        <v>38</v>
      </c>
      <c r="C132" s="155" t="s">
        <v>241</v>
      </c>
      <c r="D132" s="151" t="s">
        <v>292</v>
      </c>
      <c r="E132" s="151" t="s">
        <v>293</v>
      </c>
      <c r="F132" s="155" t="s">
        <v>276</v>
      </c>
      <c r="G132" s="177">
        <v>5000</v>
      </c>
    </row>
    <row r="133" spans="1:7" s="168" customFormat="1" ht="19" customHeight="1">
      <c r="A133" s="155">
        <v>5</v>
      </c>
      <c r="B133" s="155" t="s">
        <v>38</v>
      </c>
      <c r="C133" s="155" t="s">
        <v>241</v>
      </c>
      <c r="D133" s="151" t="s">
        <v>295</v>
      </c>
      <c r="E133" s="151" t="s">
        <v>296</v>
      </c>
      <c r="F133" s="155" t="s">
        <v>277</v>
      </c>
      <c r="G133" s="177">
        <v>4000</v>
      </c>
    </row>
    <row r="134" spans="1:7" s="168" customFormat="1" ht="19" customHeight="1">
      <c r="A134" s="155">
        <v>6</v>
      </c>
      <c r="B134" s="155" t="s">
        <v>44</v>
      </c>
      <c r="C134" s="155" t="s">
        <v>44</v>
      </c>
      <c r="D134" s="155" t="s">
        <v>51</v>
      </c>
      <c r="E134" s="155" t="s">
        <v>52</v>
      </c>
      <c r="F134" s="155" t="s">
        <v>276</v>
      </c>
      <c r="G134" s="177">
        <v>5000</v>
      </c>
    </row>
    <row r="135" spans="1:7" s="168" customFormat="1" ht="19" customHeight="1">
      <c r="A135" s="155">
        <v>7</v>
      </c>
      <c r="B135" s="155" t="s">
        <v>44</v>
      </c>
      <c r="C135" s="155" t="s">
        <v>44</v>
      </c>
      <c r="D135" s="155" t="s">
        <v>110</v>
      </c>
      <c r="E135" s="155" t="s">
        <v>111</v>
      </c>
      <c r="F135" s="155" t="s">
        <v>277</v>
      </c>
      <c r="G135" s="177">
        <v>4000</v>
      </c>
    </row>
    <row r="136" spans="1:7" s="168" customFormat="1" ht="19" customHeight="1">
      <c r="A136" s="155">
        <v>8</v>
      </c>
      <c r="B136" s="155" t="s">
        <v>44</v>
      </c>
      <c r="C136" s="155" t="s">
        <v>44</v>
      </c>
      <c r="D136" s="151" t="s">
        <v>112</v>
      </c>
      <c r="E136" s="151" t="s">
        <v>113</v>
      </c>
      <c r="F136" s="155" t="s">
        <v>278</v>
      </c>
      <c r="G136" s="177">
        <v>3000</v>
      </c>
    </row>
    <row r="137" spans="1:7" s="168" customFormat="1" ht="19" customHeight="1">
      <c r="A137" s="155">
        <v>9</v>
      </c>
      <c r="B137" s="155" t="s">
        <v>31</v>
      </c>
      <c r="C137" s="155" t="s">
        <v>35</v>
      </c>
      <c r="D137" s="155" t="s">
        <v>36</v>
      </c>
      <c r="E137" s="155" t="s">
        <v>37</v>
      </c>
      <c r="F137" s="155" t="s">
        <v>276</v>
      </c>
      <c r="G137" s="177">
        <v>5000</v>
      </c>
    </row>
    <row r="138" spans="1:7" ht="19" customHeight="1">
      <c r="G138" s="175">
        <f>SUM(G129:G137)</f>
        <v>38000</v>
      </c>
    </row>
    <row r="139" spans="1:7" ht="19" customHeight="1"/>
    <row r="140" spans="1:7" ht="19" customHeight="1">
      <c r="D140" s="157" t="s">
        <v>30</v>
      </c>
      <c r="E140" s="157">
        <v>91</v>
      </c>
      <c r="F140" s="182">
        <f>SUM(G5:G95)</f>
        <v>857000</v>
      </c>
    </row>
    <row r="141" spans="1:7" ht="19" customHeight="1">
      <c r="D141" s="157" t="s">
        <v>255</v>
      </c>
      <c r="E141" s="157">
        <v>13</v>
      </c>
      <c r="F141" s="182">
        <f>SUM(G96:G108)</f>
        <v>126000</v>
      </c>
    </row>
    <row r="142" spans="1:7" ht="19" customHeight="1">
      <c r="D142" s="157" t="s">
        <v>300</v>
      </c>
      <c r="E142" s="157">
        <v>1</v>
      </c>
      <c r="F142" s="182">
        <f>SUM(G4)</f>
        <v>10000</v>
      </c>
    </row>
    <row r="143" spans="1:7" ht="19" customHeight="1">
      <c r="D143" s="157" t="s">
        <v>298</v>
      </c>
      <c r="E143" s="157">
        <v>12</v>
      </c>
      <c r="F143" s="182">
        <f>SUM(G126)</f>
        <v>88000</v>
      </c>
    </row>
    <row r="144" spans="1:7" ht="19" customHeight="1">
      <c r="D144" s="157" t="s">
        <v>299</v>
      </c>
      <c r="E144" s="157">
        <v>9</v>
      </c>
      <c r="F144" s="182">
        <f>SUM(G138)</f>
        <v>38000</v>
      </c>
    </row>
    <row r="145" spans="4:6" ht="19" customHeight="1">
      <c r="D145" s="169"/>
      <c r="E145" s="158">
        <f>SUM(E140:E144)</f>
        <v>126</v>
      </c>
      <c r="F145" s="183">
        <f>SUM(F140:F144)</f>
        <v>1119000</v>
      </c>
    </row>
  </sheetData>
  <sortState ref="A4:G109">
    <sortCondition ref="D4:D109"/>
  </sortState>
  <mergeCells count="2">
    <mergeCell ref="D113:E113"/>
    <mergeCell ref="D128:E128"/>
  </mergeCells>
  <conditionalFormatting sqref="D43">
    <cfRule type="duplicateValues" dxfId="48" priority="16" stopIfTrue="1"/>
  </conditionalFormatting>
  <conditionalFormatting sqref="E43">
    <cfRule type="duplicateValues" dxfId="47" priority="15" stopIfTrue="1"/>
  </conditionalFormatting>
  <conditionalFormatting sqref="E54">
    <cfRule type="duplicateValues" dxfId="46" priority="14" stopIfTrue="1"/>
  </conditionalFormatting>
  <conditionalFormatting sqref="E94:E96">
    <cfRule type="duplicateValues" dxfId="45" priority="13" stopIfTrue="1"/>
  </conditionalFormatting>
  <conditionalFormatting sqref="E98">
    <cfRule type="duplicateValues" dxfId="44" priority="12" stopIfTrue="1"/>
  </conditionalFormatting>
  <conditionalFormatting sqref="E101">
    <cfRule type="duplicateValues" dxfId="43" priority="11" stopIfTrue="1"/>
  </conditionalFormatting>
  <conditionalFormatting sqref="E104">
    <cfRule type="duplicateValues" dxfId="42" priority="10" stopIfTrue="1"/>
  </conditionalFormatting>
  <conditionalFormatting sqref="E105">
    <cfRule type="duplicateValues" dxfId="41" priority="9" stopIfTrue="1"/>
  </conditionalFormatting>
  <conditionalFormatting sqref="E108">
    <cfRule type="duplicateValues" dxfId="40" priority="8" stopIfTrue="1"/>
  </conditionalFormatting>
  <conditionalFormatting sqref="E99:E100">
    <cfRule type="duplicateValues" dxfId="39" priority="7" stopIfTrue="1"/>
  </conditionalFormatting>
  <conditionalFormatting sqref="E132">
    <cfRule type="duplicateValues" dxfId="38" priority="6" stopIfTrue="1"/>
  </conditionalFormatting>
  <conditionalFormatting sqref="E134:E135">
    <cfRule type="duplicateValues" dxfId="37" priority="5" stopIfTrue="1"/>
  </conditionalFormatting>
  <conditionalFormatting sqref="E118">
    <cfRule type="duplicateValues" dxfId="36" priority="4" stopIfTrue="1"/>
  </conditionalFormatting>
  <conditionalFormatting sqref="E119">
    <cfRule type="duplicateValues" dxfId="35" priority="3" stopIfTrue="1"/>
  </conditionalFormatting>
  <conditionalFormatting sqref="E121">
    <cfRule type="duplicateValues" dxfId="34" priority="2" stopIfTrue="1"/>
  </conditionalFormatting>
  <conditionalFormatting sqref="E122">
    <cfRule type="duplicateValues" dxfId="33" priority="1" stopIfTrue="1"/>
  </conditionalFormatting>
  <pageMargins left="0.21" right="0.28000000000000003" top="0.41" bottom="0.25" header="0.14000000000000001" footer="0.27"/>
  <pageSetup paperSize="9" scale="63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2"/>
  </sheetPr>
  <dimension ref="A1:I148"/>
  <sheetViews>
    <sheetView view="pageBreakPreview" topLeftCell="A133" zoomScale="70" zoomScaleNormal="55" zoomScaleSheetLayoutView="70" workbookViewId="0">
      <pane xSplit="5" topLeftCell="F1" activePane="topRight" state="frozen"/>
      <selection pane="topRight" activeCell="H109" sqref="H109"/>
    </sheetView>
  </sheetViews>
  <sheetFormatPr defaultColWidth="46.90625" defaultRowHeight="15.5"/>
  <cols>
    <col min="1" max="1" width="5.6328125" style="166" customWidth="1"/>
    <col min="2" max="2" width="8.36328125" style="166" customWidth="1"/>
    <col min="3" max="3" width="14.81640625" style="166" customWidth="1"/>
    <col min="4" max="4" width="38.08984375" style="153" customWidth="1"/>
    <col min="5" max="5" width="34.6328125" style="166" customWidth="1"/>
    <col min="6" max="6" width="14" style="153" customWidth="1"/>
    <col min="7" max="7" width="11" style="173" customWidth="1"/>
    <col min="8" max="10" width="46.90625" style="153" customWidth="1"/>
    <col min="11" max="11" width="18.36328125" style="153" customWidth="1"/>
    <col min="12" max="16384" width="46.90625" style="153"/>
  </cols>
  <sheetData>
    <row r="1" spans="1:9" s="150" customFormat="1" ht="25" customHeight="1">
      <c r="A1" s="149"/>
      <c r="B1" s="148"/>
      <c r="C1" s="149"/>
      <c r="E1" s="178"/>
      <c r="G1" s="170"/>
    </row>
    <row r="2" spans="1:9" s="150" customFormat="1" ht="30" customHeight="1">
      <c r="A2" s="147" t="s">
        <v>301</v>
      </c>
      <c r="B2" s="149"/>
      <c r="C2" s="149"/>
      <c r="D2" s="148"/>
      <c r="E2" s="178"/>
      <c r="G2" s="170"/>
    </row>
    <row r="3" spans="1:9" s="150" customFormat="1" ht="20.25" customHeight="1">
      <c r="A3" s="179" t="s">
        <v>0</v>
      </c>
      <c r="B3" s="229" t="s">
        <v>307</v>
      </c>
      <c r="C3" s="230"/>
      <c r="D3" s="179" t="s">
        <v>3</v>
      </c>
      <c r="E3" s="179" t="s">
        <v>308</v>
      </c>
      <c r="F3" s="181" t="s">
        <v>302</v>
      </c>
      <c r="G3" s="171" t="s">
        <v>303</v>
      </c>
    </row>
    <row r="4" spans="1:9" s="154" customFormat="1" ht="19" customHeight="1">
      <c r="A4" s="151">
        <v>1</v>
      </c>
      <c r="B4" s="151" t="s">
        <v>26</v>
      </c>
      <c r="C4" s="151" t="s">
        <v>27</v>
      </c>
      <c r="D4" s="151" t="s">
        <v>56</v>
      </c>
      <c r="E4" s="151" t="s">
        <v>57</v>
      </c>
      <c r="F4" s="160" t="s">
        <v>30</v>
      </c>
      <c r="G4" s="172">
        <v>10000</v>
      </c>
      <c r="H4" s="159"/>
      <c r="I4" s="159"/>
    </row>
    <row r="5" spans="1:9" s="154" customFormat="1" ht="19" customHeight="1">
      <c r="A5" s="151">
        <v>2</v>
      </c>
      <c r="B5" s="151" t="s">
        <v>26</v>
      </c>
      <c r="C5" s="151" t="s">
        <v>27</v>
      </c>
      <c r="D5" s="151" t="s">
        <v>47</v>
      </c>
      <c r="E5" s="151" t="s">
        <v>48</v>
      </c>
      <c r="F5" s="160" t="s">
        <v>30</v>
      </c>
      <c r="G5" s="172">
        <v>10000</v>
      </c>
      <c r="H5" s="161"/>
      <c r="I5" s="159"/>
    </row>
    <row r="6" spans="1:9" s="154" customFormat="1" ht="19" customHeight="1">
      <c r="A6" s="151">
        <v>3</v>
      </c>
      <c r="B6" s="151" t="s">
        <v>44</v>
      </c>
      <c r="C6" s="151" t="s">
        <v>44</v>
      </c>
      <c r="D6" s="151" t="s">
        <v>45</v>
      </c>
      <c r="E6" s="151" t="s">
        <v>46</v>
      </c>
      <c r="F6" s="160" t="s">
        <v>30</v>
      </c>
      <c r="G6" s="172">
        <v>10000</v>
      </c>
      <c r="I6" s="159"/>
    </row>
    <row r="7" spans="1:9" s="154" customFormat="1" ht="19" customHeight="1">
      <c r="A7" s="151">
        <v>4</v>
      </c>
      <c r="B7" s="151" t="s">
        <v>26</v>
      </c>
      <c r="C7" s="151" t="s">
        <v>27</v>
      </c>
      <c r="D7" s="151" t="s">
        <v>136</v>
      </c>
      <c r="E7" s="151" t="s">
        <v>137</v>
      </c>
      <c r="F7" s="160" t="s">
        <v>255</v>
      </c>
      <c r="G7" s="172">
        <v>6000</v>
      </c>
      <c r="H7" s="159"/>
      <c r="I7" s="159"/>
    </row>
    <row r="8" spans="1:9" s="154" customFormat="1" ht="19" customHeight="1">
      <c r="A8" s="151">
        <v>5</v>
      </c>
      <c r="B8" s="151" t="s">
        <v>26</v>
      </c>
      <c r="C8" s="151" t="s">
        <v>92</v>
      </c>
      <c r="D8" s="151" t="s">
        <v>93</v>
      </c>
      <c r="E8" s="151" t="s">
        <v>94</v>
      </c>
      <c r="F8" s="160" t="s">
        <v>30</v>
      </c>
      <c r="G8" s="172">
        <v>10000</v>
      </c>
      <c r="H8" s="159"/>
      <c r="I8" s="159"/>
    </row>
    <row r="9" spans="1:9" s="159" customFormat="1" ht="19" customHeight="1">
      <c r="A9" s="151">
        <v>6</v>
      </c>
      <c r="B9" s="151" t="s">
        <v>44</v>
      </c>
      <c r="C9" s="151" t="s">
        <v>44</v>
      </c>
      <c r="D9" s="151" t="s">
        <v>144</v>
      </c>
      <c r="E9" s="151" t="s">
        <v>145</v>
      </c>
      <c r="F9" s="160" t="s">
        <v>30</v>
      </c>
      <c r="G9" s="172">
        <v>10000</v>
      </c>
      <c r="I9" s="154"/>
    </row>
    <row r="10" spans="1:9" s="159" customFormat="1" ht="19" customHeight="1">
      <c r="A10" s="151">
        <v>7</v>
      </c>
      <c r="B10" s="151" t="s">
        <v>44</v>
      </c>
      <c r="C10" s="151" t="s">
        <v>44</v>
      </c>
      <c r="D10" s="151" t="s">
        <v>188</v>
      </c>
      <c r="E10" s="151" t="s">
        <v>189</v>
      </c>
      <c r="F10" s="160" t="s">
        <v>30</v>
      </c>
      <c r="G10" s="172">
        <v>10000</v>
      </c>
      <c r="H10" s="154"/>
      <c r="I10" s="161"/>
    </row>
    <row r="11" spans="1:9" s="159" customFormat="1" ht="19" customHeight="1">
      <c r="A11" s="151">
        <v>8</v>
      </c>
      <c r="B11" s="151" t="s">
        <v>44</v>
      </c>
      <c r="C11" s="151" t="s">
        <v>44</v>
      </c>
      <c r="D11" s="151" t="s">
        <v>219</v>
      </c>
      <c r="E11" s="151" t="s">
        <v>220</v>
      </c>
      <c r="F11" s="160" t="s">
        <v>30</v>
      </c>
      <c r="G11" s="172">
        <v>10000</v>
      </c>
    </row>
    <row r="12" spans="1:9" s="159" customFormat="1" ht="19" customHeight="1">
      <c r="A12" s="151">
        <v>9</v>
      </c>
      <c r="B12" s="151" t="s">
        <v>44</v>
      </c>
      <c r="C12" s="151" t="s">
        <v>44</v>
      </c>
      <c r="D12" s="151" t="s">
        <v>70</v>
      </c>
      <c r="E12" s="151" t="s">
        <v>71</v>
      </c>
      <c r="F12" s="160" t="s">
        <v>255</v>
      </c>
      <c r="G12" s="172">
        <v>6000</v>
      </c>
    </row>
    <row r="13" spans="1:9" s="159" customFormat="1" ht="19" customHeight="1">
      <c r="A13" s="151">
        <v>10</v>
      </c>
      <c r="B13" s="151" t="s">
        <v>44</v>
      </c>
      <c r="C13" s="151" t="s">
        <v>44</v>
      </c>
      <c r="D13" s="151" t="s">
        <v>217</v>
      </c>
      <c r="E13" s="151" t="s">
        <v>218</v>
      </c>
      <c r="F13" s="160" t="s">
        <v>30</v>
      </c>
      <c r="G13" s="172">
        <v>10000</v>
      </c>
      <c r="I13" s="154"/>
    </row>
    <row r="14" spans="1:9" s="159" customFormat="1" ht="19" customHeight="1">
      <c r="A14" s="151">
        <v>11</v>
      </c>
      <c r="B14" s="151" t="s">
        <v>44</v>
      </c>
      <c r="C14" s="151" t="s">
        <v>44</v>
      </c>
      <c r="D14" s="151" t="s">
        <v>235</v>
      </c>
      <c r="E14" s="151" t="s">
        <v>236</v>
      </c>
      <c r="F14" s="160" t="s">
        <v>30</v>
      </c>
      <c r="G14" s="172">
        <v>10000</v>
      </c>
      <c r="H14" s="154"/>
    </row>
    <row r="15" spans="1:9" s="159" customFormat="1" ht="19" customHeight="1">
      <c r="A15" s="151">
        <v>12</v>
      </c>
      <c r="B15" s="151" t="s">
        <v>44</v>
      </c>
      <c r="C15" s="151" t="s">
        <v>44</v>
      </c>
      <c r="D15" s="151" t="s">
        <v>95</v>
      </c>
      <c r="E15" s="151" t="s">
        <v>96</v>
      </c>
      <c r="F15" s="160" t="s">
        <v>30</v>
      </c>
      <c r="G15" s="172">
        <v>10000</v>
      </c>
      <c r="H15" s="154"/>
    </row>
    <row r="16" spans="1:9" s="162" customFormat="1" ht="19" customHeight="1">
      <c r="A16" s="151">
        <v>13</v>
      </c>
      <c r="B16" s="151" t="s">
        <v>44</v>
      </c>
      <c r="C16" s="151" t="s">
        <v>44</v>
      </c>
      <c r="D16" s="151" t="s">
        <v>192</v>
      </c>
      <c r="E16" s="151" t="s">
        <v>193</v>
      </c>
      <c r="F16" s="160" t="s">
        <v>30</v>
      </c>
      <c r="G16" s="172">
        <v>10000</v>
      </c>
      <c r="H16" s="159"/>
      <c r="I16" s="159"/>
    </row>
    <row r="17" spans="1:9" s="159" customFormat="1" ht="19" customHeight="1">
      <c r="A17" s="151">
        <v>14</v>
      </c>
      <c r="B17" s="151" t="s">
        <v>44</v>
      </c>
      <c r="C17" s="151" t="s">
        <v>44</v>
      </c>
      <c r="D17" s="151" t="s">
        <v>178</v>
      </c>
      <c r="E17" s="151" t="s">
        <v>179</v>
      </c>
      <c r="F17" s="160" t="s">
        <v>30</v>
      </c>
      <c r="G17" s="172">
        <v>10000</v>
      </c>
    </row>
    <row r="18" spans="1:9" s="159" customFormat="1" ht="19" customHeight="1">
      <c r="A18" s="151">
        <v>15</v>
      </c>
      <c r="B18" s="151" t="s">
        <v>44</v>
      </c>
      <c r="C18" s="151" t="s">
        <v>44</v>
      </c>
      <c r="D18" s="151" t="s">
        <v>90</v>
      </c>
      <c r="E18" s="151" t="s">
        <v>91</v>
      </c>
      <c r="F18" s="160" t="s">
        <v>30</v>
      </c>
      <c r="G18" s="172">
        <v>10000</v>
      </c>
      <c r="I18" s="163"/>
    </row>
    <row r="19" spans="1:9" s="164" customFormat="1" ht="19" customHeight="1">
      <c r="A19" s="151">
        <v>16</v>
      </c>
      <c r="B19" s="151" t="s">
        <v>44</v>
      </c>
      <c r="C19" s="151" t="s">
        <v>44</v>
      </c>
      <c r="D19" s="151" t="s">
        <v>249</v>
      </c>
      <c r="E19" s="151" t="s">
        <v>250</v>
      </c>
      <c r="F19" s="160" t="s">
        <v>30</v>
      </c>
      <c r="G19" s="172">
        <v>10000</v>
      </c>
      <c r="H19" s="159"/>
      <c r="I19" s="159"/>
    </row>
    <row r="20" spans="1:9" s="159" customFormat="1" ht="19" customHeight="1">
      <c r="A20" s="151">
        <v>17</v>
      </c>
      <c r="B20" s="151" t="s">
        <v>44</v>
      </c>
      <c r="C20" s="151" t="s">
        <v>44</v>
      </c>
      <c r="D20" s="151" t="s">
        <v>130</v>
      </c>
      <c r="E20" s="151" t="s">
        <v>131</v>
      </c>
      <c r="F20" s="160" t="s">
        <v>30</v>
      </c>
      <c r="G20" s="172">
        <v>10000</v>
      </c>
      <c r="H20" s="165"/>
    </row>
    <row r="21" spans="1:9" s="159" customFormat="1" ht="19" customHeight="1">
      <c r="A21" s="151">
        <v>18</v>
      </c>
      <c r="B21" s="151" t="s">
        <v>44</v>
      </c>
      <c r="C21" s="151" t="s">
        <v>44</v>
      </c>
      <c r="D21" s="151" t="s">
        <v>157</v>
      </c>
      <c r="E21" s="151" t="s">
        <v>158</v>
      </c>
      <c r="F21" s="160" t="s">
        <v>30</v>
      </c>
      <c r="G21" s="172">
        <v>10000</v>
      </c>
      <c r="I21" s="161"/>
    </row>
    <row r="22" spans="1:9" s="159" customFormat="1" ht="19" customHeight="1">
      <c r="A22" s="151">
        <v>19</v>
      </c>
      <c r="B22" s="151" t="s">
        <v>44</v>
      </c>
      <c r="C22" s="151" t="s">
        <v>44</v>
      </c>
      <c r="D22" s="151" t="s">
        <v>75</v>
      </c>
      <c r="E22" s="151" t="s">
        <v>76</v>
      </c>
      <c r="F22" s="160" t="s">
        <v>300</v>
      </c>
      <c r="G22" s="172">
        <v>5000</v>
      </c>
      <c r="I22" s="163"/>
    </row>
    <row r="23" spans="1:9" s="159" customFormat="1" ht="19" customHeight="1">
      <c r="A23" s="151">
        <v>20</v>
      </c>
      <c r="B23" s="151" t="s">
        <v>44</v>
      </c>
      <c r="C23" s="151" t="s">
        <v>102</v>
      </c>
      <c r="D23" s="151" t="s">
        <v>103</v>
      </c>
      <c r="E23" s="151" t="s">
        <v>104</v>
      </c>
      <c r="F23" s="160" t="s">
        <v>30</v>
      </c>
      <c r="G23" s="172">
        <v>10000</v>
      </c>
    </row>
    <row r="24" spans="1:9" s="159" customFormat="1" ht="19" customHeight="1">
      <c r="A24" s="151">
        <v>21</v>
      </c>
      <c r="B24" s="151" t="s">
        <v>44</v>
      </c>
      <c r="C24" s="151" t="s">
        <v>44</v>
      </c>
      <c r="D24" s="151" t="s">
        <v>77</v>
      </c>
      <c r="E24" s="151" t="s">
        <v>78</v>
      </c>
      <c r="F24" s="160" t="s">
        <v>30</v>
      </c>
      <c r="G24" s="172">
        <v>10000</v>
      </c>
      <c r="H24" s="161"/>
    </row>
    <row r="25" spans="1:9" s="159" customFormat="1" ht="19" customHeight="1">
      <c r="A25" s="151">
        <v>22</v>
      </c>
      <c r="B25" s="151" t="s">
        <v>44</v>
      </c>
      <c r="C25" s="151" t="s">
        <v>44</v>
      </c>
      <c r="D25" s="151" t="s">
        <v>68</v>
      </c>
      <c r="E25" s="151" t="s">
        <v>69</v>
      </c>
      <c r="F25" s="160" t="s">
        <v>30</v>
      </c>
      <c r="G25" s="172">
        <v>10000</v>
      </c>
    </row>
    <row r="26" spans="1:9" s="159" customFormat="1" ht="19" customHeight="1">
      <c r="A26" s="151">
        <v>23</v>
      </c>
      <c r="B26" s="151" t="s">
        <v>44</v>
      </c>
      <c r="C26" s="151" t="s">
        <v>44</v>
      </c>
      <c r="D26" s="151" t="s">
        <v>261</v>
      </c>
      <c r="E26" s="151" t="s">
        <v>262</v>
      </c>
      <c r="F26" s="160" t="s">
        <v>255</v>
      </c>
      <c r="G26" s="172">
        <v>6000</v>
      </c>
      <c r="H26" s="163"/>
      <c r="I26" s="162"/>
    </row>
    <row r="27" spans="1:9" s="159" customFormat="1" ht="19" customHeight="1">
      <c r="A27" s="151">
        <v>24</v>
      </c>
      <c r="B27" s="151" t="s">
        <v>44</v>
      </c>
      <c r="C27" s="151" t="s">
        <v>44</v>
      </c>
      <c r="D27" s="151" t="s">
        <v>155</v>
      </c>
      <c r="E27" s="151" t="s">
        <v>156</v>
      </c>
      <c r="F27" s="160" t="s">
        <v>30</v>
      </c>
      <c r="G27" s="172">
        <v>10000</v>
      </c>
      <c r="H27" s="161"/>
    </row>
    <row r="28" spans="1:9" s="159" customFormat="1" ht="19" customHeight="1">
      <c r="A28" s="151">
        <v>25</v>
      </c>
      <c r="B28" s="151" t="s">
        <v>44</v>
      </c>
      <c r="C28" s="151" t="s">
        <v>44</v>
      </c>
      <c r="D28" s="151" t="s">
        <v>161</v>
      </c>
      <c r="E28" s="151" t="s">
        <v>162</v>
      </c>
      <c r="F28" s="160" t="s">
        <v>30</v>
      </c>
      <c r="G28" s="172">
        <v>10000</v>
      </c>
    </row>
    <row r="29" spans="1:9" s="159" customFormat="1" ht="19" customHeight="1">
      <c r="A29" s="151">
        <v>26</v>
      </c>
      <c r="B29" s="151" t="s">
        <v>26</v>
      </c>
      <c r="C29" s="151" t="s">
        <v>27</v>
      </c>
      <c r="D29" s="151" t="s">
        <v>184</v>
      </c>
      <c r="E29" s="151" t="s">
        <v>185</v>
      </c>
      <c r="F29" s="160" t="s">
        <v>30</v>
      </c>
      <c r="G29" s="172">
        <v>10000</v>
      </c>
      <c r="I29" s="154"/>
    </row>
    <row r="30" spans="1:9" s="161" customFormat="1" ht="19" customHeight="1">
      <c r="A30" s="151">
        <v>27</v>
      </c>
      <c r="B30" s="151" t="s">
        <v>26</v>
      </c>
      <c r="C30" s="151" t="s">
        <v>65</v>
      </c>
      <c r="D30" s="151" t="s">
        <v>66</v>
      </c>
      <c r="E30" s="151" t="s">
        <v>67</v>
      </c>
      <c r="F30" s="160" t="s">
        <v>30</v>
      </c>
      <c r="G30" s="172">
        <v>10000</v>
      </c>
      <c r="H30" s="163"/>
      <c r="I30" s="159"/>
    </row>
    <row r="31" spans="1:9" s="159" customFormat="1" ht="19" customHeight="1">
      <c r="A31" s="151">
        <v>28</v>
      </c>
      <c r="B31" s="151" t="s">
        <v>44</v>
      </c>
      <c r="C31" s="151" t="s">
        <v>44</v>
      </c>
      <c r="D31" s="151" t="s">
        <v>118</v>
      </c>
      <c r="E31" s="151" t="s">
        <v>119</v>
      </c>
      <c r="F31" s="160" t="s">
        <v>30</v>
      </c>
      <c r="G31" s="172">
        <v>10000</v>
      </c>
    </row>
    <row r="32" spans="1:9" s="159" customFormat="1" ht="19" customHeight="1">
      <c r="A32" s="151">
        <v>29</v>
      </c>
      <c r="B32" s="151" t="s">
        <v>44</v>
      </c>
      <c r="C32" s="151" t="s">
        <v>44</v>
      </c>
      <c r="D32" s="151" t="s">
        <v>211</v>
      </c>
      <c r="E32" s="151" t="s">
        <v>212</v>
      </c>
      <c r="F32" s="160" t="s">
        <v>30</v>
      </c>
      <c r="G32" s="172">
        <v>10000</v>
      </c>
    </row>
    <row r="33" spans="1:9" s="159" customFormat="1" ht="19" customHeight="1">
      <c r="A33" s="151">
        <v>30</v>
      </c>
      <c r="B33" s="151" t="s">
        <v>44</v>
      </c>
      <c r="C33" s="151" t="s">
        <v>44</v>
      </c>
      <c r="D33" s="151" t="s">
        <v>182</v>
      </c>
      <c r="E33" s="151" t="s">
        <v>183</v>
      </c>
      <c r="F33" s="160" t="s">
        <v>30</v>
      </c>
      <c r="G33" s="172">
        <v>10000</v>
      </c>
    </row>
    <row r="34" spans="1:9" s="159" customFormat="1" ht="19" customHeight="1">
      <c r="A34" s="151">
        <v>31</v>
      </c>
      <c r="B34" s="151" t="s">
        <v>38</v>
      </c>
      <c r="C34" s="151" t="s">
        <v>72</v>
      </c>
      <c r="D34" s="151" t="s">
        <v>224</v>
      </c>
      <c r="E34" s="151" t="s">
        <v>225</v>
      </c>
      <c r="F34" s="160" t="s">
        <v>30</v>
      </c>
      <c r="G34" s="172">
        <v>10000</v>
      </c>
    </row>
    <row r="35" spans="1:9" s="159" customFormat="1" ht="19" customHeight="1">
      <c r="A35" s="151">
        <v>32</v>
      </c>
      <c r="B35" s="151" t="s">
        <v>26</v>
      </c>
      <c r="C35" s="151" t="s">
        <v>27</v>
      </c>
      <c r="D35" s="151" t="s">
        <v>82</v>
      </c>
      <c r="E35" s="151" t="s">
        <v>83</v>
      </c>
      <c r="F35" s="160" t="s">
        <v>30</v>
      </c>
      <c r="G35" s="172">
        <v>10000</v>
      </c>
    </row>
    <row r="36" spans="1:9" s="159" customFormat="1" ht="19" customHeight="1">
      <c r="A36" s="151">
        <v>33</v>
      </c>
      <c r="B36" s="151" t="s">
        <v>44</v>
      </c>
      <c r="C36" s="151" t="s">
        <v>44</v>
      </c>
      <c r="D36" s="151" t="s">
        <v>128</v>
      </c>
      <c r="E36" s="151" t="s">
        <v>129</v>
      </c>
      <c r="F36" s="160" t="s">
        <v>30</v>
      </c>
      <c r="G36" s="172">
        <v>10000</v>
      </c>
    </row>
    <row r="37" spans="1:9" s="159" customFormat="1" ht="19" customHeight="1">
      <c r="A37" s="208">
        <v>34</v>
      </c>
      <c r="B37" s="208" t="s">
        <v>44</v>
      </c>
      <c r="C37" s="208" t="s">
        <v>44</v>
      </c>
      <c r="D37" s="208" t="s">
        <v>310</v>
      </c>
      <c r="E37" s="208" t="s">
        <v>311</v>
      </c>
      <c r="F37" s="208" t="s">
        <v>30</v>
      </c>
      <c r="G37" s="209">
        <v>10000</v>
      </c>
    </row>
    <row r="38" spans="1:9" s="159" customFormat="1" ht="19" customHeight="1">
      <c r="A38" s="151">
        <v>35</v>
      </c>
      <c r="B38" s="151" t="s">
        <v>44</v>
      </c>
      <c r="C38" s="151" t="s">
        <v>44</v>
      </c>
      <c r="D38" s="151" t="s">
        <v>265</v>
      </c>
      <c r="E38" s="151" t="s">
        <v>266</v>
      </c>
      <c r="F38" s="160" t="s">
        <v>255</v>
      </c>
      <c r="G38" s="172">
        <v>6000</v>
      </c>
      <c r="H38" s="165"/>
    </row>
    <row r="39" spans="1:9" s="159" customFormat="1" ht="19" customHeight="1">
      <c r="A39" s="151">
        <v>36</v>
      </c>
      <c r="B39" s="151" t="s">
        <v>44</v>
      </c>
      <c r="C39" s="151" t="s">
        <v>44</v>
      </c>
      <c r="D39" s="151" t="s">
        <v>132</v>
      </c>
      <c r="E39" s="151" t="s">
        <v>133</v>
      </c>
      <c r="F39" s="160" t="s">
        <v>30</v>
      </c>
      <c r="G39" s="172">
        <v>10000</v>
      </c>
    </row>
    <row r="40" spans="1:9" s="159" customFormat="1" ht="19" customHeight="1">
      <c r="A40" s="151">
        <v>37</v>
      </c>
      <c r="B40" s="151" t="s">
        <v>44</v>
      </c>
      <c r="C40" s="151" t="s">
        <v>44</v>
      </c>
      <c r="D40" s="151" t="s">
        <v>253</v>
      </c>
      <c r="E40" s="151" t="s">
        <v>254</v>
      </c>
      <c r="F40" s="160" t="s">
        <v>255</v>
      </c>
      <c r="G40" s="172">
        <v>6000</v>
      </c>
      <c r="H40" s="154"/>
      <c r="I40" s="154"/>
    </row>
    <row r="41" spans="1:9" s="159" customFormat="1" ht="19" customHeight="1">
      <c r="A41" s="151">
        <v>38</v>
      </c>
      <c r="B41" s="151" t="s">
        <v>44</v>
      </c>
      <c r="C41" s="151" t="s">
        <v>44</v>
      </c>
      <c r="D41" s="151" t="s">
        <v>229</v>
      </c>
      <c r="E41" s="151" t="s">
        <v>230</v>
      </c>
      <c r="F41" s="160" t="s">
        <v>30</v>
      </c>
      <c r="G41" s="172">
        <v>10000</v>
      </c>
      <c r="H41" s="161"/>
    </row>
    <row r="42" spans="1:9" s="159" customFormat="1" ht="19" customHeight="1">
      <c r="A42" s="151">
        <v>39</v>
      </c>
      <c r="B42" s="151" t="s">
        <v>44</v>
      </c>
      <c r="C42" s="151" t="s">
        <v>44</v>
      </c>
      <c r="D42" s="151" t="s">
        <v>258</v>
      </c>
      <c r="E42" s="151" t="s">
        <v>259</v>
      </c>
      <c r="F42" s="160" t="s">
        <v>255</v>
      </c>
      <c r="G42" s="172">
        <v>6000</v>
      </c>
    </row>
    <row r="43" spans="1:9" s="159" customFormat="1" ht="19" customHeight="1">
      <c r="A43" s="151">
        <v>40</v>
      </c>
      <c r="B43" s="151" t="s">
        <v>44</v>
      </c>
      <c r="C43" s="151" t="s">
        <v>44</v>
      </c>
      <c r="D43" s="151" t="s">
        <v>274</v>
      </c>
      <c r="E43" s="151" t="s">
        <v>275</v>
      </c>
      <c r="F43" s="160" t="s">
        <v>255</v>
      </c>
      <c r="G43" s="172">
        <v>6000</v>
      </c>
    </row>
    <row r="44" spans="1:9" s="159" customFormat="1" ht="19" customHeight="1">
      <c r="A44" s="151">
        <v>41</v>
      </c>
      <c r="B44" s="151" t="s">
        <v>44</v>
      </c>
      <c r="C44" s="151" t="s">
        <v>44</v>
      </c>
      <c r="D44" s="151" t="s">
        <v>256</v>
      </c>
      <c r="E44" s="151" t="s">
        <v>257</v>
      </c>
      <c r="F44" s="160" t="s">
        <v>255</v>
      </c>
      <c r="G44" s="172">
        <v>6000</v>
      </c>
      <c r="I44" s="165"/>
    </row>
    <row r="45" spans="1:9" s="159" customFormat="1" ht="19" customHeight="1">
      <c r="A45" s="151">
        <v>42</v>
      </c>
      <c r="B45" s="151" t="s">
        <v>44</v>
      </c>
      <c r="C45" s="151" t="s">
        <v>44</v>
      </c>
      <c r="D45" s="151" t="s">
        <v>263</v>
      </c>
      <c r="E45" s="151" t="s">
        <v>264</v>
      </c>
      <c r="F45" s="160" t="s">
        <v>255</v>
      </c>
      <c r="G45" s="172">
        <v>6000</v>
      </c>
    </row>
    <row r="46" spans="1:9" s="159" customFormat="1" ht="19" customHeight="1">
      <c r="A46" s="151">
        <v>43</v>
      </c>
      <c r="B46" s="151" t="s">
        <v>44</v>
      </c>
      <c r="C46" s="151" t="s">
        <v>44</v>
      </c>
      <c r="D46" s="151" t="s">
        <v>215</v>
      </c>
      <c r="E46" s="151" t="s">
        <v>216</v>
      </c>
      <c r="F46" s="160" t="s">
        <v>30</v>
      </c>
      <c r="G46" s="172">
        <v>10000</v>
      </c>
      <c r="I46" s="165"/>
    </row>
    <row r="47" spans="1:9" s="161" customFormat="1" ht="19" customHeight="1">
      <c r="A47" s="151">
        <v>44</v>
      </c>
      <c r="B47" s="151" t="s">
        <v>44</v>
      </c>
      <c r="C47" s="151" t="s">
        <v>44</v>
      </c>
      <c r="D47" s="151" t="s">
        <v>269</v>
      </c>
      <c r="E47" s="151" t="s">
        <v>270</v>
      </c>
      <c r="F47" s="160" t="s">
        <v>255</v>
      </c>
      <c r="G47" s="172">
        <v>6000</v>
      </c>
      <c r="H47" s="159"/>
      <c r="I47" s="159"/>
    </row>
    <row r="48" spans="1:9" s="159" customFormat="1" ht="19" customHeight="1">
      <c r="A48" s="151">
        <v>45</v>
      </c>
      <c r="B48" s="151" t="s">
        <v>44</v>
      </c>
      <c r="C48" s="151" t="s">
        <v>44</v>
      </c>
      <c r="D48" s="151" t="s">
        <v>231</v>
      </c>
      <c r="E48" s="151" t="s">
        <v>232</v>
      </c>
      <c r="F48" s="160" t="s">
        <v>30</v>
      </c>
      <c r="G48" s="172">
        <v>10000</v>
      </c>
      <c r="I48" s="154"/>
    </row>
    <row r="49" spans="1:9" s="163" customFormat="1" ht="19" customHeight="1">
      <c r="A49" s="151">
        <v>46</v>
      </c>
      <c r="B49" s="151" t="s">
        <v>44</v>
      </c>
      <c r="C49" s="151" t="s">
        <v>44</v>
      </c>
      <c r="D49" s="151" t="s">
        <v>148</v>
      </c>
      <c r="E49" s="151" t="s">
        <v>149</v>
      </c>
      <c r="F49" s="160" t="s">
        <v>30</v>
      </c>
      <c r="G49" s="172">
        <v>10000</v>
      </c>
      <c r="H49" s="159"/>
      <c r="I49" s="159"/>
    </row>
    <row r="50" spans="1:9" s="163" customFormat="1" ht="19" customHeight="1">
      <c r="A50" s="151">
        <v>47</v>
      </c>
      <c r="B50" s="151" t="s">
        <v>44</v>
      </c>
      <c r="C50" s="151" t="s">
        <v>44</v>
      </c>
      <c r="D50" s="151" t="s">
        <v>227</v>
      </c>
      <c r="E50" s="151" t="s">
        <v>228</v>
      </c>
      <c r="F50" s="160" t="s">
        <v>30</v>
      </c>
      <c r="G50" s="172">
        <v>10000</v>
      </c>
      <c r="H50" s="159"/>
      <c r="I50" s="159"/>
    </row>
    <row r="51" spans="1:9" s="163" customFormat="1" ht="19" customHeight="1">
      <c r="A51" s="151">
        <v>48</v>
      </c>
      <c r="B51" s="151" t="s">
        <v>31</v>
      </c>
      <c r="C51" s="151" t="s">
        <v>35</v>
      </c>
      <c r="D51" s="151" t="s">
        <v>167</v>
      </c>
      <c r="E51" s="151" t="s">
        <v>168</v>
      </c>
      <c r="F51" s="160" t="s">
        <v>30</v>
      </c>
      <c r="G51" s="172">
        <v>10000</v>
      </c>
      <c r="H51" s="161"/>
      <c r="I51" s="159"/>
    </row>
    <row r="52" spans="1:9" s="161" customFormat="1" ht="19" customHeight="1">
      <c r="A52" s="151">
        <v>49</v>
      </c>
      <c r="B52" s="151" t="s">
        <v>31</v>
      </c>
      <c r="C52" s="151" t="s">
        <v>32</v>
      </c>
      <c r="D52" s="151" t="s">
        <v>33</v>
      </c>
      <c r="E52" s="151" t="s">
        <v>34</v>
      </c>
      <c r="F52" s="160" t="s">
        <v>30</v>
      </c>
      <c r="G52" s="172">
        <v>10000</v>
      </c>
      <c r="H52" s="159"/>
      <c r="I52" s="159"/>
    </row>
    <row r="53" spans="1:9" s="165" customFormat="1" ht="19" customHeight="1">
      <c r="A53" s="151">
        <v>50</v>
      </c>
      <c r="B53" s="151" t="s">
        <v>31</v>
      </c>
      <c r="C53" s="151" t="s">
        <v>35</v>
      </c>
      <c r="D53" s="151" t="s">
        <v>180</v>
      </c>
      <c r="E53" s="151" t="s">
        <v>181</v>
      </c>
      <c r="F53" s="160" t="s">
        <v>30</v>
      </c>
      <c r="G53" s="172">
        <v>10000</v>
      </c>
      <c r="H53" s="159"/>
      <c r="I53" s="159"/>
    </row>
    <row r="54" spans="1:9" s="154" customFormat="1" ht="19" customHeight="1">
      <c r="A54" s="151">
        <v>51</v>
      </c>
      <c r="B54" s="151" t="s">
        <v>31</v>
      </c>
      <c r="C54" s="151" t="s">
        <v>32</v>
      </c>
      <c r="D54" s="151" t="s">
        <v>159</v>
      </c>
      <c r="E54" s="151" t="s">
        <v>160</v>
      </c>
      <c r="F54" s="160" t="s">
        <v>30</v>
      </c>
      <c r="G54" s="172">
        <v>10000</v>
      </c>
      <c r="H54" s="161"/>
      <c r="I54" s="161"/>
    </row>
    <row r="55" spans="1:9" s="159" customFormat="1" ht="19" customHeight="1">
      <c r="A55" s="151">
        <v>52</v>
      </c>
      <c r="B55" s="151" t="s">
        <v>38</v>
      </c>
      <c r="C55" s="151" t="s">
        <v>39</v>
      </c>
      <c r="D55" s="151" t="s">
        <v>115</v>
      </c>
      <c r="E55" s="151" t="s">
        <v>116</v>
      </c>
      <c r="F55" s="160" t="s">
        <v>30</v>
      </c>
      <c r="G55" s="172">
        <v>10000</v>
      </c>
    </row>
    <row r="56" spans="1:9" s="154" customFormat="1" ht="19" customHeight="1">
      <c r="A56" s="151">
        <v>53</v>
      </c>
      <c r="B56" s="151" t="s">
        <v>26</v>
      </c>
      <c r="C56" s="151" t="s">
        <v>65</v>
      </c>
      <c r="D56" s="151" t="s">
        <v>203</v>
      </c>
      <c r="E56" s="151" t="s">
        <v>204</v>
      </c>
      <c r="F56" s="160" t="s">
        <v>30</v>
      </c>
      <c r="G56" s="172">
        <v>10000</v>
      </c>
      <c r="H56" s="159"/>
      <c r="I56" s="161"/>
    </row>
    <row r="57" spans="1:9" s="165" customFormat="1" ht="19" customHeight="1">
      <c r="A57" s="151">
        <v>54</v>
      </c>
      <c r="B57" s="151" t="s">
        <v>26</v>
      </c>
      <c r="C57" s="151" t="s">
        <v>65</v>
      </c>
      <c r="D57" s="151" t="s">
        <v>176</v>
      </c>
      <c r="E57" s="151" t="s">
        <v>177</v>
      </c>
      <c r="F57" s="160" t="s">
        <v>30</v>
      </c>
      <c r="G57" s="172">
        <v>10000</v>
      </c>
      <c r="H57" s="154"/>
      <c r="I57" s="159"/>
    </row>
    <row r="58" spans="1:9" s="165" customFormat="1" ht="19" customHeight="1">
      <c r="A58" s="151">
        <v>55</v>
      </c>
      <c r="B58" s="151" t="s">
        <v>26</v>
      </c>
      <c r="C58" s="151" t="s">
        <v>65</v>
      </c>
      <c r="D58" s="151" t="s">
        <v>190</v>
      </c>
      <c r="E58" s="151" t="s">
        <v>191</v>
      </c>
      <c r="F58" s="160" t="s">
        <v>30</v>
      </c>
      <c r="G58" s="172">
        <v>10000</v>
      </c>
      <c r="H58" s="159"/>
      <c r="I58" s="159"/>
    </row>
    <row r="59" spans="1:9" s="165" customFormat="1" ht="19" customHeight="1">
      <c r="A59" s="151">
        <v>56</v>
      </c>
      <c r="B59" s="151" t="s">
        <v>26</v>
      </c>
      <c r="C59" s="151" t="s">
        <v>65</v>
      </c>
      <c r="D59" s="151" t="s">
        <v>146</v>
      </c>
      <c r="E59" s="151" t="s">
        <v>147</v>
      </c>
      <c r="F59" s="160" t="s">
        <v>30</v>
      </c>
      <c r="G59" s="172">
        <v>10000</v>
      </c>
      <c r="H59" s="159"/>
    </row>
    <row r="60" spans="1:9" s="154" customFormat="1" ht="19" customHeight="1">
      <c r="A60" s="151">
        <v>57</v>
      </c>
      <c r="B60" s="151" t="s">
        <v>26</v>
      </c>
      <c r="C60" s="151" t="s">
        <v>27</v>
      </c>
      <c r="D60" s="151" t="s">
        <v>196</v>
      </c>
      <c r="E60" s="151" t="s">
        <v>197</v>
      </c>
      <c r="F60" s="160" t="s">
        <v>30</v>
      </c>
      <c r="G60" s="172">
        <v>10000</v>
      </c>
      <c r="H60" s="159"/>
      <c r="I60" s="161"/>
    </row>
    <row r="61" spans="1:9" s="154" customFormat="1" ht="19" customHeight="1">
      <c r="A61" s="151">
        <v>58</v>
      </c>
      <c r="B61" s="151" t="s">
        <v>31</v>
      </c>
      <c r="C61" s="151" t="s">
        <v>32</v>
      </c>
      <c r="D61" s="151" t="s">
        <v>138</v>
      </c>
      <c r="E61" s="151" t="s">
        <v>139</v>
      </c>
      <c r="F61" s="160" t="s">
        <v>30</v>
      </c>
      <c r="G61" s="172">
        <v>10000</v>
      </c>
      <c r="H61" s="159"/>
    </row>
    <row r="62" spans="1:9" s="159" customFormat="1" ht="19" customHeight="1">
      <c r="A62" s="151">
        <v>59</v>
      </c>
      <c r="B62" s="151" t="s">
        <v>31</v>
      </c>
      <c r="C62" s="151" t="s">
        <v>32</v>
      </c>
      <c r="D62" s="151" t="s">
        <v>170</v>
      </c>
      <c r="E62" s="151" t="s">
        <v>171</v>
      </c>
      <c r="F62" s="160" t="s">
        <v>30</v>
      </c>
      <c r="G62" s="172">
        <v>10000</v>
      </c>
      <c r="H62" s="154"/>
    </row>
    <row r="63" spans="1:9" s="159" customFormat="1" ht="19" customHeight="1">
      <c r="A63" s="151">
        <v>60</v>
      </c>
      <c r="B63" s="151" t="s">
        <v>38</v>
      </c>
      <c r="C63" s="151" t="s">
        <v>208</v>
      </c>
      <c r="D63" s="151" t="s">
        <v>209</v>
      </c>
      <c r="E63" s="151" t="s">
        <v>210</v>
      </c>
      <c r="F63" s="160" t="s">
        <v>30</v>
      </c>
      <c r="G63" s="172">
        <v>10000</v>
      </c>
      <c r="I63" s="154"/>
    </row>
    <row r="64" spans="1:9" s="159" customFormat="1" ht="19" customHeight="1">
      <c r="A64" s="151">
        <v>61</v>
      </c>
      <c r="B64" s="151" t="s">
        <v>44</v>
      </c>
      <c r="C64" s="151" t="s">
        <v>44</v>
      </c>
      <c r="D64" s="151" t="s">
        <v>53</v>
      </c>
      <c r="E64" s="151" t="s">
        <v>54</v>
      </c>
      <c r="F64" s="160" t="s">
        <v>30</v>
      </c>
      <c r="G64" s="172">
        <v>10000</v>
      </c>
      <c r="H64" s="154"/>
    </row>
    <row r="65" spans="1:9" s="159" customFormat="1" ht="19" customHeight="1">
      <c r="A65" s="151">
        <v>62</v>
      </c>
      <c r="B65" s="151" t="s">
        <v>44</v>
      </c>
      <c r="C65" s="151" t="s">
        <v>44</v>
      </c>
      <c r="D65" s="151" t="s">
        <v>99</v>
      </c>
      <c r="E65" s="151" t="s">
        <v>100</v>
      </c>
      <c r="F65" s="160" t="s">
        <v>30</v>
      </c>
      <c r="G65" s="172">
        <v>10000</v>
      </c>
    </row>
    <row r="66" spans="1:9" s="159" customFormat="1" ht="19" customHeight="1">
      <c r="A66" s="151">
        <v>63</v>
      </c>
      <c r="B66" s="151" t="s">
        <v>31</v>
      </c>
      <c r="C66" s="151" t="s">
        <v>35</v>
      </c>
      <c r="D66" s="151" t="s">
        <v>165</v>
      </c>
      <c r="E66" s="151" t="s">
        <v>166</v>
      </c>
      <c r="F66" s="160" t="s">
        <v>30</v>
      </c>
      <c r="G66" s="172">
        <v>10000</v>
      </c>
      <c r="H66" s="165"/>
    </row>
    <row r="67" spans="1:9" s="159" customFormat="1" ht="19" customHeight="1">
      <c r="A67" s="151">
        <v>64</v>
      </c>
      <c r="B67" s="151" t="s">
        <v>38</v>
      </c>
      <c r="C67" s="151" t="s">
        <v>208</v>
      </c>
      <c r="D67" s="151" t="s">
        <v>246</v>
      </c>
      <c r="E67" s="151" t="s">
        <v>247</v>
      </c>
      <c r="F67" s="160" t="s">
        <v>30</v>
      </c>
      <c r="G67" s="172">
        <v>10000</v>
      </c>
    </row>
    <row r="68" spans="1:9" s="159" customFormat="1" ht="19" customHeight="1">
      <c r="A68" s="151">
        <v>65</v>
      </c>
      <c r="B68" s="151" t="s">
        <v>26</v>
      </c>
      <c r="C68" s="151" t="s">
        <v>27</v>
      </c>
      <c r="D68" s="151" t="s">
        <v>86</v>
      </c>
      <c r="E68" s="151" t="s">
        <v>87</v>
      </c>
      <c r="F68" s="160" t="s">
        <v>30</v>
      </c>
      <c r="G68" s="172">
        <v>10000</v>
      </c>
      <c r="I68" s="154"/>
    </row>
    <row r="69" spans="1:9" s="159" customFormat="1" ht="19" customHeight="1">
      <c r="A69" s="151">
        <v>66</v>
      </c>
      <c r="B69" s="151" t="s">
        <v>44</v>
      </c>
      <c r="C69" s="151" t="s">
        <v>44</v>
      </c>
      <c r="D69" s="151" t="s">
        <v>62</v>
      </c>
      <c r="E69" s="151" t="s">
        <v>63</v>
      </c>
      <c r="F69" s="160" t="s">
        <v>30</v>
      </c>
      <c r="G69" s="172">
        <v>10000</v>
      </c>
      <c r="I69" s="154"/>
    </row>
    <row r="70" spans="1:9" s="159" customFormat="1" ht="19" customHeight="1">
      <c r="A70" s="151">
        <v>67</v>
      </c>
      <c r="B70" s="151" t="s">
        <v>44</v>
      </c>
      <c r="C70" s="151" t="s">
        <v>44</v>
      </c>
      <c r="D70" s="151" t="s">
        <v>51</v>
      </c>
      <c r="E70" s="151" t="s">
        <v>52</v>
      </c>
      <c r="F70" s="160" t="s">
        <v>30</v>
      </c>
      <c r="G70" s="172">
        <v>10000</v>
      </c>
    </row>
    <row r="71" spans="1:9" s="159" customFormat="1" ht="19" customHeight="1">
      <c r="A71" s="151">
        <v>68</v>
      </c>
      <c r="B71" s="151" t="s">
        <v>44</v>
      </c>
      <c r="C71" s="151" t="s">
        <v>44</v>
      </c>
      <c r="D71" s="151" t="s">
        <v>60</v>
      </c>
      <c r="E71" s="151" t="s">
        <v>61</v>
      </c>
      <c r="F71" s="160" t="s">
        <v>30</v>
      </c>
      <c r="G71" s="172">
        <v>10000</v>
      </c>
    </row>
    <row r="72" spans="1:9" s="159" customFormat="1" ht="19" customHeight="1">
      <c r="A72" s="151">
        <v>69</v>
      </c>
      <c r="B72" s="151" t="s">
        <v>31</v>
      </c>
      <c r="C72" s="151" t="s">
        <v>79</v>
      </c>
      <c r="D72" s="151" t="s">
        <v>186</v>
      </c>
      <c r="E72" s="151" t="s">
        <v>187</v>
      </c>
      <c r="F72" s="160" t="s">
        <v>30</v>
      </c>
      <c r="G72" s="172">
        <v>10000</v>
      </c>
      <c r="H72" s="154"/>
    </row>
    <row r="73" spans="1:9" s="159" customFormat="1" ht="19" customHeight="1">
      <c r="A73" s="151">
        <v>70</v>
      </c>
      <c r="B73" s="151" t="s">
        <v>38</v>
      </c>
      <c r="C73" s="151" t="s">
        <v>72</v>
      </c>
      <c r="D73" s="151" t="s">
        <v>105</v>
      </c>
      <c r="E73" s="151" t="s">
        <v>106</v>
      </c>
      <c r="F73" s="160" t="s">
        <v>30</v>
      </c>
      <c r="G73" s="172">
        <v>10000</v>
      </c>
    </row>
    <row r="74" spans="1:9" s="159" customFormat="1" ht="19" customHeight="1">
      <c r="A74" s="151">
        <v>71</v>
      </c>
      <c r="B74" s="151" t="s">
        <v>38</v>
      </c>
      <c r="C74" s="151" t="s">
        <v>241</v>
      </c>
      <c r="D74" s="151" t="s">
        <v>242</v>
      </c>
      <c r="E74" s="151" t="s">
        <v>243</v>
      </c>
      <c r="F74" s="160" t="s">
        <v>30</v>
      </c>
      <c r="G74" s="172">
        <v>10000</v>
      </c>
    </row>
    <row r="75" spans="1:9" s="159" customFormat="1" ht="19" customHeight="1">
      <c r="A75" s="151">
        <v>72</v>
      </c>
      <c r="B75" s="151" t="s">
        <v>38</v>
      </c>
      <c r="C75" s="151" t="s">
        <v>72</v>
      </c>
      <c r="D75" s="151" t="s">
        <v>73</v>
      </c>
      <c r="E75" s="151" t="s">
        <v>74</v>
      </c>
      <c r="F75" s="160" t="s">
        <v>30</v>
      </c>
      <c r="G75" s="172">
        <v>10000</v>
      </c>
    </row>
    <row r="76" spans="1:9" s="159" customFormat="1" ht="19" customHeight="1">
      <c r="A76" s="151">
        <v>73</v>
      </c>
      <c r="B76" s="151" t="s">
        <v>44</v>
      </c>
      <c r="C76" s="151" t="s">
        <v>44</v>
      </c>
      <c r="D76" s="151" t="s">
        <v>121</v>
      </c>
      <c r="E76" s="151" t="s">
        <v>122</v>
      </c>
      <c r="F76" s="160" t="s">
        <v>30</v>
      </c>
      <c r="G76" s="172">
        <v>10000</v>
      </c>
      <c r="H76" s="154"/>
    </row>
    <row r="77" spans="1:9" s="159" customFormat="1" ht="19" customHeight="1">
      <c r="A77" s="151">
        <v>74</v>
      </c>
      <c r="B77" s="151" t="s">
        <v>31</v>
      </c>
      <c r="C77" s="151" t="s">
        <v>79</v>
      </c>
      <c r="D77" s="151" t="s">
        <v>163</v>
      </c>
      <c r="E77" s="151" t="s">
        <v>164</v>
      </c>
      <c r="F77" s="160" t="s">
        <v>30</v>
      </c>
      <c r="G77" s="172">
        <v>10000</v>
      </c>
    </row>
    <row r="78" spans="1:9" s="159" customFormat="1" ht="19" customHeight="1">
      <c r="A78" s="151">
        <v>75</v>
      </c>
      <c r="B78" s="151" t="s">
        <v>31</v>
      </c>
      <c r="C78" s="151" t="s">
        <v>32</v>
      </c>
      <c r="D78" s="151" t="s">
        <v>150</v>
      </c>
      <c r="E78" s="151" t="s">
        <v>151</v>
      </c>
      <c r="F78" s="160" t="s">
        <v>30</v>
      </c>
      <c r="G78" s="172">
        <v>10000</v>
      </c>
    </row>
    <row r="79" spans="1:9" s="159" customFormat="1" ht="19" customHeight="1">
      <c r="A79" s="151">
        <v>76</v>
      </c>
      <c r="B79" s="151" t="s">
        <v>31</v>
      </c>
      <c r="C79" s="151" t="s">
        <v>79</v>
      </c>
      <c r="D79" s="151" t="s">
        <v>84</v>
      </c>
      <c r="E79" s="151" t="s">
        <v>85</v>
      </c>
      <c r="F79" s="160" t="s">
        <v>30</v>
      </c>
      <c r="G79" s="172">
        <v>10000</v>
      </c>
    </row>
    <row r="80" spans="1:9" s="159" customFormat="1" ht="19" customHeight="1">
      <c r="A80" s="151">
        <v>77</v>
      </c>
      <c r="B80" s="151" t="s">
        <v>26</v>
      </c>
      <c r="C80" s="151" t="s">
        <v>27</v>
      </c>
      <c r="D80" s="151" t="s">
        <v>28</v>
      </c>
      <c r="E80" s="151" t="s">
        <v>29</v>
      </c>
      <c r="F80" s="160" t="s">
        <v>30</v>
      </c>
      <c r="G80" s="172">
        <v>10000</v>
      </c>
    </row>
    <row r="81" spans="1:9" s="159" customFormat="1" ht="19" customHeight="1">
      <c r="A81" s="151">
        <v>78</v>
      </c>
      <c r="B81" s="151" t="s">
        <v>44</v>
      </c>
      <c r="C81" s="151" t="s">
        <v>44</v>
      </c>
      <c r="D81" s="151" t="s">
        <v>97</v>
      </c>
      <c r="E81" s="151" t="s">
        <v>98</v>
      </c>
      <c r="F81" s="160" t="s">
        <v>30</v>
      </c>
      <c r="G81" s="172">
        <v>10000</v>
      </c>
    </row>
    <row r="82" spans="1:9" s="159" customFormat="1" ht="19" customHeight="1">
      <c r="A82" s="151">
        <v>79</v>
      </c>
      <c r="B82" s="151" t="s">
        <v>44</v>
      </c>
      <c r="C82" s="151" t="s">
        <v>44</v>
      </c>
      <c r="D82" s="151" t="s">
        <v>110</v>
      </c>
      <c r="E82" s="151" t="s">
        <v>111</v>
      </c>
      <c r="F82" s="160" t="s">
        <v>30</v>
      </c>
      <c r="G82" s="172">
        <v>10000</v>
      </c>
    </row>
    <row r="83" spans="1:9" s="159" customFormat="1" ht="19" customHeight="1">
      <c r="A83" s="151">
        <v>80</v>
      </c>
      <c r="B83" s="151" t="s">
        <v>44</v>
      </c>
      <c r="C83" s="151" t="s">
        <v>44</v>
      </c>
      <c r="D83" s="151" t="s">
        <v>58</v>
      </c>
      <c r="E83" s="151" t="s">
        <v>59</v>
      </c>
      <c r="F83" s="160" t="s">
        <v>30</v>
      </c>
      <c r="G83" s="172">
        <v>10000</v>
      </c>
    </row>
    <row r="84" spans="1:9" s="159" customFormat="1" ht="19" customHeight="1">
      <c r="A84" s="151">
        <v>81</v>
      </c>
      <c r="B84" s="151" t="s">
        <v>31</v>
      </c>
      <c r="C84" s="151" t="s">
        <v>32</v>
      </c>
      <c r="D84" s="151" t="s">
        <v>267</v>
      </c>
      <c r="E84" s="151" t="s">
        <v>268</v>
      </c>
      <c r="F84" s="160" t="s">
        <v>255</v>
      </c>
      <c r="G84" s="172">
        <v>6000</v>
      </c>
    </row>
    <row r="85" spans="1:9" s="159" customFormat="1" ht="19" customHeight="1">
      <c r="A85" s="151">
        <v>82</v>
      </c>
      <c r="B85" s="151" t="s">
        <v>38</v>
      </c>
      <c r="C85" s="151" t="s">
        <v>39</v>
      </c>
      <c r="D85" s="151" t="s">
        <v>40</v>
      </c>
      <c r="E85" s="151" t="s">
        <v>41</v>
      </c>
      <c r="F85" s="160" t="s">
        <v>30</v>
      </c>
      <c r="G85" s="172">
        <v>10000</v>
      </c>
    </row>
    <row r="86" spans="1:9" s="159" customFormat="1" ht="19" customHeight="1">
      <c r="A86" s="151">
        <v>83</v>
      </c>
      <c r="B86" s="151" t="s">
        <v>44</v>
      </c>
      <c r="C86" s="151" t="s">
        <v>44</v>
      </c>
      <c r="D86" s="151" t="s">
        <v>123</v>
      </c>
      <c r="E86" s="151" t="s">
        <v>124</v>
      </c>
      <c r="F86" s="160" t="s">
        <v>30</v>
      </c>
      <c r="G86" s="172">
        <v>10000</v>
      </c>
      <c r="I86" s="161"/>
    </row>
    <row r="87" spans="1:9" s="159" customFormat="1" ht="19" customHeight="1">
      <c r="A87" s="151">
        <v>84</v>
      </c>
      <c r="B87" s="151" t="s">
        <v>38</v>
      </c>
      <c r="C87" s="151" t="s">
        <v>72</v>
      </c>
      <c r="D87" s="151" t="s">
        <v>239</v>
      </c>
      <c r="E87" s="151" t="s">
        <v>240</v>
      </c>
      <c r="F87" s="160" t="s">
        <v>30</v>
      </c>
      <c r="G87" s="172">
        <v>10000</v>
      </c>
    </row>
    <row r="88" spans="1:9" s="159" customFormat="1" ht="19" customHeight="1">
      <c r="A88" s="151">
        <v>85</v>
      </c>
      <c r="B88" s="151" t="s">
        <v>38</v>
      </c>
      <c r="C88" s="151" t="s">
        <v>72</v>
      </c>
      <c r="D88" s="151" t="s">
        <v>201</v>
      </c>
      <c r="E88" s="151" t="s">
        <v>202</v>
      </c>
      <c r="F88" s="160" t="s">
        <v>255</v>
      </c>
      <c r="G88" s="172">
        <v>6000</v>
      </c>
    </row>
    <row r="89" spans="1:9" s="159" customFormat="1" ht="19" customHeight="1">
      <c r="A89" s="151">
        <v>86</v>
      </c>
      <c r="B89" s="151" t="s">
        <v>38</v>
      </c>
      <c r="C89" s="151" t="s">
        <v>72</v>
      </c>
      <c r="D89" s="151" t="s">
        <v>221</v>
      </c>
      <c r="E89" s="151" t="s">
        <v>222</v>
      </c>
      <c r="F89" s="160" t="s">
        <v>30</v>
      </c>
      <c r="G89" s="172">
        <v>10000</v>
      </c>
      <c r="I89" s="154"/>
    </row>
    <row r="90" spans="1:9" s="159" customFormat="1" ht="19" customHeight="1">
      <c r="A90" s="151">
        <v>87</v>
      </c>
      <c r="B90" s="151" t="s">
        <v>38</v>
      </c>
      <c r="C90" s="151" t="s">
        <v>39</v>
      </c>
      <c r="D90" s="151" t="s">
        <v>173</v>
      </c>
      <c r="E90" s="151" t="s">
        <v>174</v>
      </c>
      <c r="F90" s="160" t="s">
        <v>30</v>
      </c>
      <c r="G90" s="172">
        <v>10000</v>
      </c>
    </row>
    <row r="91" spans="1:9" s="159" customFormat="1" ht="19" customHeight="1">
      <c r="A91" s="151">
        <v>88</v>
      </c>
      <c r="B91" s="151" t="s">
        <v>26</v>
      </c>
      <c r="C91" s="151" t="s">
        <v>65</v>
      </c>
      <c r="D91" s="151" t="s">
        <v>108</v>
      </c>
      <c r="E91" s="151" t="s">
        <v>109</v>
      </c>
      <c r="F91" s="160" t="s">
        <v>30</v>
      </c>
      <c r="G91" s="172">
        <v>10000</v>
      </c>
    </row>
    <row r="92" spans="1:9" s="159" customFormat="1" ht="19" customHeight="1">
      <c r="A92" s="151">
        <v>89</v>
      </c>
      <c r="B92" s="151" t="s">
        <v>31</v>
      </c>
      <c r="C92" s="151" t="s">
        <v>79</v>
      </c>
      <c r="D92" s="151" t="s">
        <v>80</v>
      </c>
      <c r="E92" s="151" t="s">
        <v>81</v>
      </c>
      <c r="F92" s="160" t="s">
        <v>30</v>
      </c>
      <c r="G92" s="172">
        <v>10000</v>
      </c>
      <c r="H92" s="163"/>
    </row>
    <row r="93" spans="1:9" s="159" customFormat="1" ht="19" customHeight="1">
      <c r="A93" s="151">
        <v>90</v>
      </c>
      <c r="B93" s="151" t="s">
        <v>31</v>
      </c>
      <c r="C93" s="151" t="s">
        <v>35</v>
      </c>
      <c r="D93" s="151" t="s">
        <v>36</v>
      </c>
      <c r="E93" s="151" t="s">
        <v>37</v>
      </c>
      <c r="F93" s="160" t="s">
        <v>30</v>
      </c>
      <c r="G93" s="172">
        <v>10000</v>
      </c>
    </row>
    <row r="94" spans="1:9" s="159" customFormat="1" ht="19" customHeight="1">
      <c r="A94" s="151">
        <v>91</v>
      </c>
      <c r="B94" s="151" t="s">
        <v>44</v>
      </c>
      <c r="C94" s="151" t="s">
        <v>44</v>
      </c>
      <c r="D94" s="151" t="s">
        <v>194</v>
      </c>
      <c r="E94" s="151" t="s">
        <v>195</v>
      </c>
      <c r="F94" s="160" t="s">
        <v>30</v>
      </c>
      <c r="G94" s="172">
        <v>10000</v>
      </c>
    </row>
    <row r="95" spans="1:9" s="159" customFormat="1" ht="19" customHeight="1">
      <c r="A95" s="151">
        <v>92</v>
      </c>
      <c r="B95" s="151" t="s">
        <v>44</v>
      </c>
      <c r="C95" s="151" t="s">
        <v>44</v>
      </c>
      <c r="D95" s="151" t="s">
        <v>153</v>
      </c>
      <c r="E95" s="151" t="s">
        <v>154</v>
      </c>
      <c r="F95" s="160" t="s">
        <v>30</v>
      </c>
      <c r="G95" s="172">
        <v>10000</v>
      </c>
    </row>
    <row r="96" spans="1:9" s="159" customFormat="1" ht="19" customHeight="1">
      <c r="A96" s="151">
        <v>93</v>
      </c>
      <c r="B96" s="151" t="s">
        <v>44</v>
      </c>
      <c r="C96" s="151" t="s">
        <v>44</v>
      </c>
      <c r="D96" s="151" t="s">
        <v>198</v>
      </c>
      <c r="E96" s="151" t="s">
        <v>199</v>
      </c>
      <c r="F96" s="160" t="s">
        <v>30</v>
      </c>
      <c r="G96" s="172">
        <v>10000</v>
      </c>
      <c r="I96" s="164"/>
    </row>
    <row r="97" spans="1:9" s="154" customFormat="1" ht="19" customHeight="1">
      <c r="A97" s="151">
        <v>94</v>
      </c>
      <c r="B97" s="151" t="s">
        <v>31</v>
      </c>
      <c r="C97" s="152" t="s">
        <v>35</v>
      </c>
      <c r="D97" s="151" t="s">
        <v>233</v>
      </c>
      <c r="E97" s="151" t="s">
        <v>234</v>
      </c>
      <c r="F97" s="160" t="s">
        <v>30</v>
      </c>
      <c r="G97" s="172">
        <v>10000</v>
      </c>
      <c r="H97" s="159"/>
      <c r="I97" s="159"/>
    </row>
    <row r="98" spans="1:9" s="154" customFormat="1" ht="19" customHeight="1">
      <c r="A98" s="151">
        <v>95</v>
      </c>
      <c r="B98" s="151" t="s">
        <v>31</v>
      </c>
      <c r="C98" s="152" t="s">
        <v>32</v>
      </c>
      <c r="D98" s="151" t="s">
        <v>205</v>
      </c>
      <c r="E98" s="151" t="s">
        <v>206</v>
      </c>
      <c r="F98" s="160" t="s">
        <v>30</v>
      </c>
      <c r="G98" s="172">
        <v>10000</v>
      </c>
      <c r="H98" s="159"/>
      <c r="I98" s="159"/>
    </row>
    <row r="99" spans="1:9" s="159" customFormat="1" ht="19" customHeight="1">
      <c r="A99" s="151">
        <v>96</v>
      </c>
      <c r="B99" s="151" t="s">
        <v>44</v>
      </c>
      <c r="C99" s="152" t="s">
        <v>44</v>
      </c>
      <c r="D99" s="151" t="s">
        <v>134</v>
      </c>
      <c r="E99" s="151" t="s">
        <v>135</v>
      </c>
      <c r="F99" s="160" t="s">
        <v>30</v>
      </c>
      <c r="G99" s="172">
        <v>10000</v>
      </c>
      <c r="H99" s="165"/>
    </row>
    <row r="100" spans="1:9" s="161" customFormat="1" ht="19" customHeight="1">
      <c r="A100" s="151">
        <v>97</v>
      </c>
      <c r="B100" s="151" t="s">
        <v>26</v>
      </c>
      <c r="C100" s="152" t="s">
        <v>27</v>
      </c>
      <c r="D100" s="151" t="s">
        <v>244</v>
      </c>
      <c r="E100" s="151" t="s">
        <v>245</v>
      </c>
      <c r="F100" s="160" t="s">
        <v>30</v>
      </c>
      <c r="G100" s="172">
        <v>10000</v>
      </c>
      <c r="H100" s="159"/>
      <c r="I100" s="154"/>
    </row>
    <row r="101" spans="1:9" s="161" customFormat="1" ht="19" customHeight="1">
      <c r="A101" s="151">
        <v>98</v>
      </c>
      <c r="B101" s="151" t="s">
        <v>31</v>
      </c>
      <c r="C101" s="151" t="s">
        <v>32</v>
      </c>
      <c r="D101" s="151" t="s">
        <v>271</v>
      </c>
      <c r="E101" s="151" t="s">
        <v>272</v>
      </c>
      <c r="F101" s="160" t="s">
        <v>255</v>
      </c>
      <c r="G101" s="172">
        <v>6000</v>
      </c>
      <c r="H101" s="159"/>
      <c r="I101" s="159"/>
    </row>
    <row r="102" spans="1:9" s="159" customFormat="1" ht="19" customHeight="1">
      <c r="A102" s="151">
        <v>99</v>
      </c>
      <c r="B102" s="151" t="s">
        <v>31</v>
      </c>
      <c r="C102" s="151" t="s">
        <v>32</v>
      </c>
      <c r="D102" s="151" t="s">
        <v>49</v>
      </c>
      <c r="E102" s="151" t="s">
        <v>50</v>
      </c>
      <c r="F102" s="160" t="s">
        <v>30</v>
      </c>
      <c r="G102" s="172">
        <v>10000</v>
      </c>
    </row>
    <row r="103" spans="1:9" s="159" customFormat="1" ht="19" customHeight="1">
      <c r="A103" s="151">
        <v>100</v>
      </c>
      <c r="B103" s="151" t="s">
        <v>44</v>
      </c>
      <c r="C103" s="151" t="s">
        <v>44</v>
      </c>
      <c r="D103" s="151" t="s">
        <v>88</v>
      </c>
      <c r="E103" s="151" t="s">
        <v>89</v>
      </c>
      <c r="F103" s="160" t="s">
        <v>30</v>
      </c>
      <c r="G103" s="172">
        <v>10000</v>
      </c>
      <c r="H103" s="162"/>
      <c r="I103" s="163"/>
    </row>
    <row r="104" spans="1:9" s="159" customFormat="1" ht="19" customHeight="1">
      <c r="A104" s="151">
        <v>101</v>
      </c>
      <c r="B104" s="151" t="s">
        <v>44</v>
      </c>
      <c r="C104" s="151" t="s">
        <v>44</v>
      </c>
      <c r="D104" s="151" t="s">
        <v>237</v>
      </c>
      <c r="E104" s="151" t="s">
        <v>238</v>
      </c>
      <c r="F104" s="160" t="s">
        <v>30</v>
      </c>
      <c r="G104" s="172">
        <v>10000</v>
      </c>
    </row>
    <row r="105" spans="1:9" s="159" customFormat="1" ht="19" customHeight="1">
      <c r="A105" s="151">
        <v>102</v>
      </c>
      <c r="B105" s="151" t="s">
        <v>44</v>
      </c>
      <c r="C105" s="151" t="s">
        <v>44</v>
      </c>
      <c r="D105" s="151" t="s">
        <v>141</v>
      </c>
      <c r="E105" s="151" t="s">
        <v>142</v>
      </c>
      <c r="F105" s="160" t="s">
        <v>30</v>
      </c>
      <c r="G105" s="172">
        <v>10000</v>
      </c>
      <c r="H105" s="154"/>
      <c r="I105" s="165"/>
    </row>
    <row r="106" spans="1:9" s="159" customFormat="1" ht="19" customHeight="1">
      <c r="A106" s="151">
        <v>103</v>
      </c>
      <c r="B106" s="151" t="s">
        <v>44</v>
      </c>
      <c r="C106" s="151" t="s">
        <v>44</v>
      </c>
      <c r="D106" s="151" t="s">
        <v>125</v>
      </c>
      <c r="E106" s="151" t="s">
        <v>126</v>
      </c>
      <c r="F106" s="160" t="s">
        <v>30</v>
      </c>
      <c r="G106" s="172">
        <v>10000</v>
      </c>
    </row>
    <row r="107" spans="1:9" s="159" customFormat="1" ht="19" customHeight="1">
      <c r="A107" s="151">
        <v>104</v>
      </c>
      <c r="B107" s="151" t="s">
        <v>44</v>
      </c>
      <c r="C107" s="151" t="s">
        <v>44</v>
      </c>
      <c r="D107" s="151" t="s">
        <v>213</v>
      </c>
      <c r="E107" s="151" t="s">
        <v>214</v>
      </c>
      <c r="F107" s="160" t="s">
        <v>30</v>
      </c>
      <c r="G107" s="172">
        <v>10000</v>
      </c>
    </row>
    <row r="108" spans="1:9" s="159" customFormat="1" ht="19" customHeight="1">
      <c r="A108" s="151">
        <v>105</v>
      </c>
      <c r="B108" s="151" t="s">
        <v>44</v>
      </c>
      <c r="C108" s="151" t="s">
        <v>44</v>
      </c>
      <c r="D108" s="151" t="s">
        <v>251</v>
      </c>
      <c r="E108" s="151" t="s">
        <v>252</v>
      </c>
      <c r="F108" s="160" t="s">
        <v>30</v>
      </c>
      <c r="G108" s="172">
        <v>10000</v>
      </c>
      <c r="H108" s="164"/>
    </row>
    <row r="109" spans="1:9" s="161" customFormat="1" ht="19" customHeight="1">
      <c r="A109" s="151">
        <v>106</v>
      </c>
      <c r="B109" s="151" t="s">
        <v>44</v>
      </c>
      <c r="C109" s="151" t="s">
        <v>44</v>
      </c>
      <c r="D109" s="151" t="s">
        <v>112</v>
      </c>
      <c r="E109" s="151" t="s">
        <v>113</v>
      </c>
      <c r="F109" s="160" t="s">
        <v>30</v>
      </c>
      <c r="G109" s="172">
        <v>10000</v>
      </c>
      <c r="H109" s="159"/>
      <c r="I109" s="159"/>
    </row>
    <row r="110" spans="1:9" ht="19" customHeight="1">
      <c r="E110" s="156"/>
      <c r="G110" s="199">
        <f>SUM(G4:G109)</f>
        <v>1003000</v>
      </c>
    </row>
    <row r="111" spans="1:9" ht="19" customHeight="1">
      <c r="E111" s="156"/>
      <c r="G111" s="175"/>
    </row>
    <row r="112" spans="1:9" ht="19" customHeight="1">
      <c r="A112" s="176" t="s">
        <v>304</v>
      </c>
      <c r="E112" s="156"/>
      <c r="G112" s="175"/>
    </row>
    <row r="113" spans="1:7" ht="19" customHeight="1">
      <c r="A113" s="176"/>
      <c r="E113" s="156"/>
      <c r="G113" s="175"/>
    </row>
    <row r="114" spans="1:7" s="154" customFormat="1" ht="19" customHeight="1">
      <c r="A114" s="156"/>
      <c r="B114" s="156"/>
      <c r="C114" s="156"/>
      <c r="D114" s="226" t="s">
        <v>305</v>
      </c>
      <c r="E114" s="226"/>
      <c r="G114" s="174"/>
    </row>
    <row r="115" spans="1:7" s="168" customFormat="1" ht="19" customHeight="1" thickBot="1">
      <c r="A115" s="179" t="s">
        <v>0</v>
      </c>
      <c r="B115" s="227" t="s">
        <v>307</v>
      </c>
      <c r="C115" s="228"/>
      <c r="D115" s="179" t="s">
        <v>3</v>
      </c>
      <c r="E115" s="179" t="s">
        <v>308</v>
      </c>
      <c r="F115" s="181" t="s">
        <v>302</v>
      </c>
      <c r="G115" s="171" t="s">
        <v>303</v>
      </c>
    </row>
    <row r="116" spans="1:7" s="168" customFormat="1" ht="19" customHeight="1">
      <c r="A116" s="184">
        <v>1</v>
      </c>
      <c r="B116" s="185" t="s">
        <v>26</v>
      </c>
      <c r="C116" s="185" t="s">
        <v>65</v>
      </c>
      <c r="D116" s="185" t="s">
        <v>176</v>
      </c>
      <c r="E116" s="185" t="s">
        <v>177</v>
      </c>
      <c r="F116" s="186" t="s">
        <v>276</v>
      </c>
      <c r="G116" s="187">
        <v>9000</v>
      </c>
    </row>
    <row r="117" spans="1:7" s="168" customFormat="1" ht="19" customHeight="1">
      <c r="A117" s="188">
        <v>2</v>
      </c>
      <c r="B117" s="155" t="s">
        <v>26</v>
      </c>
      <c r="C117" s="155" t="s">
        <v>65</v>
      </c>
      <c r="D117" s="155" t="s">
        <v>190</v>
      </c>
      <c r="E117" s="155" t="s">
        <v>191</v>
      </c>
      <c r="F117" s="167" t="s">
        <v>277</v>
      </c>
      <c r="G117" s="189">
        <v>7000</v>
      </c>
    </row>
    <row r="118" spans="1:7" s="168" customFormat="1" ht="19" customHeight="1" thickBot="1">
      <c r="A118" s="190">
        <v>3</v>
      </c>
      <c r="B118" s="191" t="s">
        <v>26</v>
      </c>
      <c r="C118" s="191" t="s">
        <v>27</v>
      </c>
      <c r="D118" s="191" t="s">
        <v>47</v>
      </c>
      <c r="E118" s="191" t="s">
        <v>48</v>
      </c>
      <c r="F118" s="192" t="s">
        <v>278</v>
      </c>
      <c r="G118" s="193">
        <v>6000</v>
      </c>
    </row>
    <row r="119" spans="1:7" s="168" customFormat="1" ht="19" customHeight="1">
      <c r="A119" s="184">
        <v>4</v>
      </c>
      <c r="B119" s="185" t="s">
        <v>38</v>
      </c>
      <c r="C119" s="185" t="s">
        <v>72</v>
      </c>
      <c r="D119" s="185" t="s">
        <v>73</v>
      </c>
      <c r="E119" s="185" t="s">
        <v>74</v>
      </c>
      <c r="F119" s="186" t="s">
        <v>276</v>
      </c>
      <c r="G119" s="187">
        <v>9000</v>
      </c>
    </row>
    <row r="120" spans="1:7" s="168" customFormat="1" ht="19" customHeight="1">
      <c r="A120" s="188">
        <v>5</v>
      </c>
      <c r="B120" s="155" t="s">
        <v>38</v>
      </c>
      <c r="C120" s="155" t="s">
        <v>39</v>
      </c>
      <c r="D120" s="155" t="s">
        <v>173</v>
      </c>
      <c r="E120" s="155" t="s">
        <v>174</v>
      </c>
      <c r="F120" s="167" t="s">
        <v>277</v>
      </c>
      <c r="G120" s="189">
        <v>7000</v>
      </c>
    </row>
    <row r="121" spans="1:7" s="168" customFormat="1" ht="19" customHeight="1" thickBot="1">
      <c r="A121" s="190">
        <v>6</v>
      </c>
      <c r="B121" s="191" t="s">
        <v>38</v>
      </c>
      <c r="C121" s="191" t="s">
        <v>241</v>
      </c>
      <c r="D121" s="191" t="s">
        <v>242</v>
      </c>
      <c r="E121" s="191" t="s">
        <v>243</v>
      </c>
      <c r="F121" s="192" t="s">
        <v>278</v>
      </c>
      <c r="G121" s="193">
        <v>6000</v>
      </c>
    </row>
    <row r="122" spans="1:7" s="168" customFormat="1" ht="19" customHeight="1">
      <c r="A122" s="184">
        <v>7</v>
      </c>
      <c r="B122" s="185" t="s">
        <v>44</v>
      </c>
      <c r="C122" s="185" t="s">
        <v>44</v>
      </c>
      <c r="D122" s="185" t="s">
        <v>258</v>
      </c>
      <c r="E122" s="185" t="s">
        <v>259</v>
      </c>
      <c r="F122" s="186" t="s">
        <v>276</v>
      </c>
      <c r="G122" s="187">
        <v>9000</v>
      </c>
    </row>
    <row r="123" spans="1:7" s="168" customFormat="1" ht="19" customHeight="1">
      <c r="A123" s="188">
        <v>8</v>
      </c>
      <c r="B123" s="155" t="s">
        <v>44</v>
      </c>
      <c r="C123" s="155" t="s">
        <v>44</v>
      </c>
      <c r="D123" s="155" t="s">
        <v>88</v>
      </c>
      <c r="E123" s="155" t="s">
        <v>89</v>
      </c>
      <c r="F123" s="167" t="s">
        <v>277</v>
      </c>
      <c r="G123" s="189">
        <v>7000</v>
      </c>
    </row>
    <row r="124" spans="1:7" s="168" customFormat="1" ht="19" customHeight="1" thickBot="1">
      <c r="A124" s="190">
        <v>9</v>
      </c>
      <c r="B124" s="191" t="s">
        <v>44</v>
      </c>
      <c r="C124" s="191" t="s">
        <v>44</v>
      </c>
      <c r="D124" s="191" t="s">
        <v>51</v>
      </c>
      <c r="E124" s="191" t="s">
        <v>52</v>
      </c>
      <c r="F124" s="192" t="s">
        <v>278</v>
      </c>
      <c r="G124" s="193">
        <v>6000</v>
      </c>
    </row>
    <row r="125" spans="1:7" s="168" customFormat="1" ht="19" customHeight="1">
      <c r="A125" s="184">
        <v>10</v>
      </c>
      <c r="B125" s="185" t="s">
        <v>31</v>
      </c>
      <c r="C125" s="185" t="s">
        <v>79</v>
      </c>
      <c r="D125" s="185" t="s">
        <v>84</v>
      </c>
      <c r="E125" s="185" t="s">
        <v>85</v>
      </c>
      <c r="F125" s="186" t="s">
        <v>276</v>
      </c>
      <c r="G125" s="187">
        <v>9000</v>
      </c>
    </row>
    <row r="126" spans="1:7" s="168" customFormat="1" ht="19" customHeight="1">
      <c r="A126" s="188">
        <v>11</v>
      </c>
      <c r="B126" s="155" t="s">
        <v>31</v>
      </c>
      <c r="C126" s="155" t="s">
        <v>35</v>
      </c>
      <c r="D126" s="155" t="s">
        <v>165</v>
      </c>
      <c r="E126" s="155" t="s">
        <v>166</v>
      </c>
      <c r="F126" s="167" t="s">
        <v>277</v>
      </c>
      <c r="G126" s="189">
        <v>7000</v>
      </c>
    </row>
    <row r="127" spans="1:7" s="168" customFormat="1" ht="19" customHeight="1" thickBot="1">
      <c r="A127" s="190">
        <v>12</v>
      </c>
      <c r="B127" s="191" t="s">
        <v>31</v>
      </c>
      <c r="C127" s="191" t="s">
        <v>35</v>
      </c>
      <c r="D127" s="191" t="s">
        <v>167</v>
      </c>
      <c r="E127" s="191" t="s">
        <v>168</v>
      </c>
      <c r="F127" s="192" t="s">
        <v>278</v>
      </c>
      <c r="G127" s="193">
        <v>6000</v>
      </c>
    </row>
    <row r="128" spans="1:7" s="154" customFormat="1" ht="19" customHeight="1">
      <c r="A128" s="156"/>
      <c r="B128" s="156"/>
      <c r="C128" s="156"/>
      <c r="E128" s="156"/>
      <c r="G128" s="199">
        <f>SUM(G115:G127)</f>
        <v>88000</v>
      </c>
    </row>
    <row r="129" spans="1:7" s="154" customFormat="1" ht="19" customHeight="1">
      <c r="A129" s="156"/>
      <c r="B129" s="156"/>
      <c r="C129" s="156"/>
      <c r="E129" s="156"/>
      <c r="G129" s="174"/>
    </row>
    <row r="130" spans="1:7" ht="19" customHeight="1">
      <c r="D130" s="226" t="s">
        <v>306</v>
      </c>
      <c r="E130" s="226"/>
    </row>
    <row r="131" spans="1:7" ht="19" customHeight="1" thickBot="1">
      <c r="A131" s="179" t="s">
        <v>0</v>
      </c>
      <c r="B131" s="227" t="s">
        <v>307</v>
      </c>
      <c r="C131" s="228"/>
      <c r="D131" s="179" t="s">
        <v>3</v>
      </c>
      <c r="E131" s="179" t="s">
        <v>308</v>
      </c>
      <c r="F131" s="181" t="s">
        <v>302</v>
      </c>
      <c r="G131" s="171" t="s">
        <v>303</v>
      </c>
    </row>
    <row r="132" spans="1:7" s="168" customFormat="1" ht="19" customHeight="1">
      <c r="A132" s="184">
        <v>1</v>
      </c>
      <c r="B132" s="185" t="s">
        <v>26</v>
      </c>
      <c r="C132" s="185" t="s">
        <v>65</v>
      </c>
      <c r="D132" s="185" t="s">
        <v>279</v>
      </c>
      <c r="E132" s="185" t="s">
        <v>280</v>
      </c>
      <c r="F132" s="185" t="s">
        <v>276</v>
      </c>
      <c r="G132" s="187">
        <v>5000</v>
      </c>
    </row>
    <row r="133" spans="1:7" s="168" customFormat="1" ht="19" customHeight="1">
      <c r="A133" s="188">
        <v>2</v>
      </c>
      <c r="B133" s="155" t="s">
        <v>26</v>
      </c>
      <c r="C133" s="155" t="s">
        <v>92</v>
      </c>
      <c r="D133" s="155" t="s">
        <v>93</v>
      </c>
      <c r="E133" s="155" t="s">
        <v>94</v>
      </c>
      <c r="F133" s="155" t="s">
        <v>277</v>
      </c>
      <c r="G133" s="189">
        <v>4000</v>
      </c>
    </row>
    <row r="134" spans="1:7" s="168" customFormat="1" ht="19" customHeight="1" thickBot="1">
      <c r="A134" s="190">
        <v>3</v>
      </c>
      <c r="B134" s="191" t="s">
        <v>26</v>
      </c>
      <c r="C134" s="191" t="s">
        <v>27</v>
      </c>
      <c r="D134" s="191" t="s">
        <v>287</v>
      </c>
      <c r="E134" s="191" t="s">
        <v>288</v>
      </c>
      <c r="F134" s="191" t="s">
        <v>278</v>
      </c>
      <c r="G134" s="193">
        <v>3000</v>
      </c>
    </row>
    <row r="135" spans="1:7" s="168" customFormat="1" ht="19" customHeight="1">
      <c r="A135" s="184">
        <v>4</v>
      </c>
      <c r="B135" s="185" t="s">
        <v>38</v>
      </c>
      <c r="C135" s="185" t="s">
        <v>241</v>
      </c>
      <c r="D135" s="194" t="s">
        <v>292</v>
      </c>
      <c r="E135" s="194" t="s">
        <v>293</v>
      </c>
      <c r="F135" s="185" t="s">
        <v>276</v>
      </c>
      <c r="G135" s="187">
        <v>5000</v>
      </c>
    </row>
    <row r="136" spans="1:7" s="168" customFormat="1" ht="19" customHeight="1" thickBot="1">
      <c r="A136" s="190">
        <v>5</v>
      </c>
      <c r="B136" s="191" t="s">
        <v>38</v>
      </c>
      <c r="C136" s="191" t="s">
        <v>241</v>
      </c>
      <c r="D136" s="195" t="s">
        <v>295</v>
      </c>
      <c r="E136" s="195" t="s">
        <v>296</v>
      </c>
      <c r="F136" s="191" t="s">
        <v>277</v>
      </c>
      <c r="G136" s="193">
        <v>4000</v>
      </c>
    </row>
    <row r="137" spans="1:7" s="168" customFormat="1" ht="19" customHeight="1">
      <c r="A137" s="184">
        <v>6</v>
      </c>
      <c r="B137" s="185" t="s">
        <v>44</v>
      </c>
      <c r="C137" s="185" t="s">
        <v>44</v>
      </c>
      <c r="D137" s="185" t="s">
        <v>51</v>
      </c>
      <c r="E137" s="185" t="s">
        <v>52</v>
      </c>
      <c r="F137" s="185" t="s">
        <v>276</v>
      </c>
      <c r="G137" s="187">
        <v>5000</v>
      </c>
    </row>
    <row r="138" spans="1:7" s="168" customFormat="1" ht="19" customHeight="1">
      <c r="A138" s="188">
        <v>7</v>
      </c>
      <c r="B138" s="155" t="s">
        <v>44</v>
      </c>
      <c r="C138" s="155" t="s">
        <v>44</v>
      </c>
      <c r="D138" s="155" t="s">
        <v>110</v>
      </c>
      <c r="E138" s="155" t="s">
        <v>111</v>
      </c>
      <c r="F138" s="155" t="s">
        <v>277</v>
      </c>
      <c r="G138" s="189">
        <v>4000</v>
      </c>
    </row>
    <row r="139" spans="1:7" s="168" customFormat="1" ht="19" customHeight="1" thickBot="1">
      <c r="A139" s="190">
        <v>8</v>
      </c>
      <c r="B139" s="191" t="s">
        <v>44</v>
      </c>
      <c r="C139" s="191" t="s">
        <v>44</v>
      </c>
      <c r="D139" s="195" t="s">
        <v>112</v>
      </c>
      <c r="E139" s="195" t="s">
        <v>113</v>
      </c>
      <c r="F139" s="191" t="s">
        <v>278</v>
      </c>
      <c r="G139" s="193">
        <v>3000</v>
      </c>
    </row>
    <row r="140" spans="1:7" s="168" customFormat="1" ht="19" customHeight="1" thickBot="1">
      <c r="A140" s="196">
        <v>9</v>
      </c>
      <c r="B140" s="197" t="s">
        <v>31</v>
      </c>
      <c r="C140" s="197" t="s">
        <v>35</v>
      </c>
      <c r="D140" s="197" t="s">
        <v>36</v>
      </c>
      <c r="E140" s="197" t="s">
        <v>37</v>
      </c>
      <c r="F140" s="197" t="s">
        <v>276</v>
      </c>
      <c r="G140" s="198">
        <v>5000</v>
      </c>
    </row>
    <row r="141" spans="1:7" ht="19" customHeight="1">
      <c r="G141" s="199">
        <f>SUM(G132:G140)</f>
        <v>38000</v>
      </c>
    </row>
    <row r="142" spans="1:7" ht="19" customHeight="1" thickBot="1"/>
    <row r="143" spans="1:7" ht="19" customHeight="1">
      <c r="D143" s="200" t="s">
        <v>30</v>
      </c>
      <c r="E143" s="201">
        <v>92</v>
      </c>
      <c r="F143" s="202">
        <v>920000</v>
      </c>
      <c r="G143" s="210"/>
    </row>
    <row r="144" spans="1:7" ht="19" customHeight="1">
      <c r="D144" s="203" t="s">
        <v>255</v>
      </c>
      <c r="E144" s="157">
        <v>13</v>
      </c>
      <c r="F144" s="204">
        <v>78000</v>
      </c>
      <c r="G144" s="210"/>
    </row>
    <row r="145" spans="4:7" ht="19" customHeight="1">
      <c r="D145" s="203" t="s">
        <v>300</v>
      </c>
      <c r="E145" s="157">
        <v>1</v>
      </c>
      <c r="F145" s="204">
        <v>5000</v>
      </c>
      <c r="G145" s="210"/>
    </row>
    <row r="146" spans="4:7" ht="19" customHeight="1">
      <c r="D146" s="203" t="s">
        <v>298</v>
      </c>
      <c r="E146" s="157">
        <v>12</v>
      </c>
      <c r="F146" s="204">
        <v>88000</v>
      </c>
      <c r="G146" s="210"/>
    </row>
    <row r="147" spans="4:7" ht="19" customHeight="1" thickBot="1">
      <c r="D147" s="212" t="s">
        <v>299</v>
      </c>
      <c r="E147" s="213">
        <v>9</v>
      </c>
      <c r="F147" s="214">
        <v>38000</v>
      </c>
      <c r="G147" s="210"/>
    </row>
    <row r="148" spans="4:7" ht="19" customHeight="1" thickBot="1">
      <c r="D148" s="205" t="s">
        <v>309</v>
      </c>
      <c r="E148" s="206">
        <f>SUM(E143:E147)</f>
        <v>127</v>
      </c>
      <c r="F148" s="207">
        <f>SUM(F143:F147)</f>
        <v>1129000</v>
      </c>
      <c r="G148" s="211"/>
    </row>
  </sheetData>
  <sortState ref="B4:H108">
    <sortCondition ref="D4:D108"/>
  </sortState>
  <mergeCells count="5">
    <mergeCell ref="B115:C115"/>
    <mergeCell ref="B131:C131"/>
    <mergeCell ref="D130:E130"/>
    <mergeCell ref="D114:E114"/>
    <mergeCell ref="B3:C3"/>
  </mergeCells>
  <conditionalFormatting sqref="D44">
    <cfRule type="duplicateValues" dxfId="32" priority="17" stopIfTrue="1"/>
  </conditionalFormatting>
  <conditionalFormatting sqref="E44">
    <cfRule type="duplicateValues" dxfId="31" priority="16" stopIfTrue="1"/>
  </conditionalFormatting>
  <conditionalFormatting sqref="E55">
    <cfRule type="duplicateValues" dxfId="30" priority="14" stopIfTrue="1"/>
  </conditionalFormatting>
  <conditionalFormatting sqref="E95:E97">
    <cfRule type="duplicateValues" dxfId="29" priority="13" stopIfTrue="1"/>
  </conditionalFormatting>
  <conditionalFormatting sqref="E99">
    <cfRule type="duplicateValues" dxfId="28" priority="12" stopIfTrue="1"/>
  </conditionalFormatting>
  <conditionalFormatting sqref="E102">
    <cfRule type="duplicateValues" dxfId="27" priority="11" stopIfTrue="1"/>
  </conditionalFormatting>
  <conditionalFormatting sqref="E105">
    <cfRule type="duplicateValues" dxfId="26" priority="10" stopIfTrue="1"/>
  </conditionalFormatting>
  <conditionalFormatting sqref="E106">
    <cfRule type="duplicateValues" dxfId="25" priority="9" stopIfTrue="1"/>
  </conditionalFormatting>
  <conditionalFormatting sqref="E109">
    <cfRule type="duplicateValues" dxfId="24" priority="8" stopIfTrue="1"/>
  </conditionalFormatting>
  <conditionalFormatting sqref="E100:E101">
    <cfRule type="duplicateValues" dxfId="23" priority="7" stopIfTrue="1"/>
  </conditionalFormatting>
  <conditionalFormatting sqref="E135">
    <cfRule type="duplicateValues" dxfId="22" priority="6" stopIfTrue="1"/>
  </conditionalFormatting>
  <conditionalFormatting sqref="E137:E138">
    <cfRule type="duplicateValues" dxfId="21" priority="5" stopIfTrue="1"/>
  </conditionalFormatting>
  <conditionalFormatting sqref="E120">
    <cfRule type="duplicateValues" dxfId="20" priority="4" stopIfTrue="1"/>
  </conditionalFormatting>
  <conditionalFormatting sqref="E121">
    <cfRule type="duplicateValues" dxfId="19" priority="3" stopIfTrue="1"/>
  </conditionalFormatting>
  <conditionalFormatting sqref="E123">
    <cfRule type="duplicateValues" dxfId="18" priority="2" stopIfTrue="1"/>
  </conditionalFormatting>
  <conditionalFormatting sqref="E124">
    <cfRule type="duplicateValues" dxfId="17" priority="1" stopIfTrue="1"/>
  </conditionalFormatting>
  <pageMargins left="0.19685039370078741" right="0.19685039370078741" top="0.31496062992125984" bottom="0.19685039370078741" header="0.15748031496062992" footer="0.27559055118110237"/>
  <pageSetup paperSize="9" scale="7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2"/>
  </sheetPr>
  <dimension ref="A1:BC142"/>
  <sheetViews>
    <sheetView view="pageBreakPreview" topLeftCell="A74" zoomScale="70" zoomScaleNormal="55" zoomScaleSheetLayoutView="70" workbookViewId="0">
      <pane xSplit="42" topLeftCell="AQ1" activePane="topRight" state="frozen"/>
      <selection pane="topRight" activeCell="E92" sqref="E92"/>
    </sheetView>
  </sheetViews>
  <sheetFormatPr defaultColWidth="46.90625" defaultRowHeight="19.5"/>
  <cols>
    <col min="1" max="1" width="10.08984375" style="73" customWidth="1"/>
    <col min="2" max="2" width="10.81640625" style="73" customWidth="1"/>
    <col min="3" max="3" width="19" style="73" customWidth="1"/>
    <col min="4" max="4" width="41.453125" style="121" customWidth="1"/>
    <col min="5" max="5" width="47.36328125" style="121" customWidth="1"/>
    <col min="6" max="6" width="27.36328125" style="121" customWidth="1"/>
    <col min="7" max="7" width="18.08984375" style="121" hidden="1" customWidth="1"/>
    <col min="8" max="8" width="18.453125" style="128" hidden="1" customWidth="1"/>
    <col min="9" max="9" width="12.54296875" style="129" hidden="1" customWidth="1"/>
    <col min="10" max="10" width="18.90625" style="130" hidden="1" customWidth="1"/>
    <col min="11" max="11" width="18.90625" style="131" hidden="1" customWidth="1"/>
    <col min="12" max="12" width="10.6328125" style="121" hidden="1" customWidth="1"/>
    <col min="13" max="13" width="20.08984375" style="130" hidden="1" customWidth="1"/>
    <col min="14" max="14" width="19.6328125" style="131" hidden="1" customWidth="1"/>
    <col min="15" max="15" width="10.54296875" style="121" hidden="1" customWidth="1"/>
    <col min="16" max="16" width="18.90625" style="130" hidden="1" customWidth="1"/>
    <col min="17" max="17" width="18.90625" style="131" hidden="1" customWidth="1"/>
    <col min="18" max="18" width="10.54296875" style="121" hidden="1" customWidth="1"/>
    <col min="19" max="19" width="20.6328125" style="130" hidden="1" customWidth="1"/>
    <col min="20" max="20" width="20.6328125" style="131" hidden="1" customWidth="1"/>
    <col min="21" max="21" width="10.54296875" style="121" hidden="1" customWidth="1"/>
    <col min="22" max="22" width="18.54296875" style="130" hidden="1" customWidth="1"/>
    <col min="23" max="23" width="19.453125" style="131" hidden="1" customWidth="1"/>
    <col min="24" max="24" width="11.54296875" style="121" hidden="1" customWidth="1"/>
    <col min="25" max="25" width="17.54296875" style="132" hidden="1" customWidth="1"/>
    <col min="26" max="26" width="17.08984375" style="133" hidden="1" customWidth="1"/>
    <col min="27" max="27" width="10.08984375" style="121" hidden="1" customWidth="1"/>
    <col min="28" max="28" width="18.54296875" style="130" hidden="1" customWidth="1"/>
    <col min="29" max="29" width="17.08984375" style="131" hidden="1" customWidth="1"/>
    <col min="30" max="30" width="11.6328125" style="121" hidden="1" customWidth="1"/>
    <col min="31" max="31" width="18.90625" style="132" hidden="1" customWidth="1"/>
    <col min="32" max="32" width="20.08984375" style="133" hidden="1" customWidth="1"/>
    <col min="33" max="33" width="10.36328125" style="73" hidden="1" customWidth="1"/>
    <col min="34" max="34" width="17.90625" style="132" hidden="1" customWidth="1"/>
    <col min="35" max="35" width="16.453125" style="132" hidden="1" customWidth="1"/>
    <col min="36" max="36" width="9.54296875" style="73" hidden="1" customWidth="1"/>
    <col min="37" max="37" width="19.90625" style="130" hidden="1" customWidth="1"/>
    <col min="38" max="38" width="18.6328125" style="134" hidden="1" customWidth="1"/>
    <col min="39" max="39" width="11" style="73" hidden="1" customWidth="1"/>
    <col min="40" max="40" width="18.54296875" style="121" hidden="1" customWidth="1"/>
    <col min="41" max="41" width="17.90625" style="128" hidden="1" customWidth="1"/>
    <col min="42" max="42" width="15.08984375" style="121" hidden="1" customWidth="1"/>
    <col min="43" max="43" width="20.36328125" style="73" customWidth="1"/>
    <col min="44" max="44" width="20.36328125" style="135" customWidth="1"/>
    <col min="45" max="45" width="9.90625" style="136" customWidth="1"/>
    <col min="46" max="46" width="19.453125" style="86" customWidth="1"/>
    <col min="47" max="47" width="20.36328125" style="86" customWidth="1"/>
    <col min="48" max="48" width="19.1796875" style="73" customWidth="1"/>
    <col min="49" max="49" width="12.08984375" style="73" customWidth="1"/>
    <col min="50" max="50" width="14.453125" style="121" customWidth="1"/>
    <col min="51" max="54" width="0" style="121" hidden="1" customWidth="1"/>
    <col min="55" max="55" width="18.36328125" style="121" customWidth="1"/>
    <col min="56" max="16384" width="46.90625" style="121"/>
  </cols>
  <sheetData>
    <row r="1" spans="1:53" s="4" customFormat="1" ht="25" customHeight="1">
      <c r="A1" s="1"/>
      <c r="B1" s="2"/>
      <c r="C1" s="3"/>
      <c r="E1" s="5"/>
      <c r="F1" s="6"/>
      <c r="G1" s="7"/>
      <c r="H1" s="8"/>
      <c r="I1" s="9"/>
      <c r="J1" s="10"/>
      <c r="K1" s="11"/>
      <c r="L1" s="7"/>
      <c r="M1" s="12"/>
      <c r="N1" s="11"/>
      <c r="O1" s="7"/>
      <c r="P1" s="12"/>
      <c r="Q1" s="11"/>
      <c r="R1" s="7"/>
      <c r="S1" s="12"/>
      <c r="T1" s="11"/>
      <c r="U1" s="7"/>
      <c r="V1" s="12"/>
      <c r="W1" s="11"/>
      <c r="X1" s="7"/>
      <c r="Y1" s="12"/>
      <c r="Z1" s="11"/>
      <c r="AA1" s="7"/>
      <c r="AB1" s="12"/>
      <c r="AC1" s="11"/>
      <c r="AD1" s="7"/>
      <c r="AE1" s="12"/>
      <c r="AF1" s="11"/>
      <c r="AG1" s="7"/>
      <c r="AH1" s="12"/>
      <c r="AI1" s="12"/>
      <c r="AJ1" s="7"/>
      <c r="AK1" s="12"/>
      <c r="AL1" s="13"/>
      <c r="AM1" s="7"/>
      <c r="AN1" s="7"/>
      <c r="AO1" s="8"/>
      <c r="AP1" s="7"/>
      <c r="AQ1" s="7"/>
      <c r="AR1" s="14"/>
      <c r="AS1" s="15"/>
      <c r="AT1" s="3"/>
      <c r="AU1" s="3"/>
      <c r="AV1" s="3"/>
      <c r="AW1" s="3"/>
    </row>
    <row r="2" spans="1:53" s="4" customFormat="1" ht="30" customHeight="1">
      <c r="A2" s="1"/>
      <c r="B2" s="3"/>
      <c r="C2" s="3"/>
      <c r="D2" s="2"/>
      <c r="E2" s="5"/>
      <c r="F2" s="6"/>
      <c r="G2" s="7"/>
      <c r="H2" s="8"/>
      <c r="I2" s="9"/>
      <c r="J2" s="10"/>
      <c r="K2" s="11"/>
      <c r="L2" s="7"/>
      <c r="M2" s="12"/>
      <c r="N2" s="11"/>
      <c r="O2" s="7"/>
      <c r="P2" s="12"/>
      <c r="Q2" s="11"/>
      <c r="R2" s="7"/>
      <c r="S2" s="12"/>
      <c r="T2" s="11"/>
      <c r="U2" s="7"/>
      <c r="V2" s="12"/>
      <c r="W2" s="11"/>
      <c r="X2" s="7"/>
      <c r="Y2" s="12"/>
      <c r="Z2" s="11"/>
      <c r="AA2" s="7"/>
      <c r="AB2" s="12"/>
      <c r="AC2" s="11"/>
      <c r="AD2" s="7"/>
      <c r="AE2" s="12"/>
      <c r="AF2" s="11"/>
      <c r="AG2" s="7"/>
      <c r="AH2" s="12"/>
      <c r="AI2" s="12"/>
      <c r="AJ2" s="7"/>
      <c r="AK2" s="12"/>
      <c r="AL2" s="13"/>
      <c r="AM2" s="7"/>
      <c r="AN2" s="7"/>
      <c r="AO2" s="8"/>
      <c r="AP2" s="7"/>
      <c r="AQ2" s="7"/>
      <c r="AR2" s="14"/>
      <c r="AS2" s="15"/>
      <c r="AT2" s="3"/>
      <c r="AU2" s="3"/>
      <c r="AV2" s="3"/>
      <c r="AW2" s="3"/>
    </row>
    <row r="3" spans="1:53" s="4" customFormat="1" ht="20.25" customHeight="1">
      <c r="A3" s="234" t="s">
        <v>0</v>
      </c>
      <c r="B3" s="234" t="s">
        <v>1</v>
      </c>
      <c r="C3" s="234" t="s">
        <v>2</v>
      </c>
      <c r="D3" s="240" t="s">
        <v>3</v>
      </c>
      <c r="E3" s="240" t="s">
        <v>4</v>
      </c>
      <c r="F3" s="233" t="s">
        <v>5</v>
      </c>
      <c r="G3" s="231" t="s">
        <v>6</v>
      </c>
      <c r="H3" s="231"/>
      <c r="I3" s="231"/>
      <c r="J3" s="231" t="s">
        <v>7</v>
      </c>
      <c r="K3" s="239"/>
      <c r="L3" s="239"/>
      <c r="M3" s="231" t="s">
        <v>8</v>
      </c>
      <c r="N3" s="239"/>
      <c r="O3" s="239"/>
      <c r="P3" s="231" t="s">
        <v>9</v>
      </c>
      <c r="Q3" s="239"/>
      <c r="R3" s="239"/>
      <c r="S3" s="231" t="s">
        <v>10</v>
      </c>
      <c r="T3" s="239"/>
      <c r="U3" s="239"/>
      <c r="V3" s="231" t="s">
        <v>11</v>
      </c>
      <c r="W3" s="239"/>
      <c r="X3" s="239"/>
      <c r="Y3" s="231" t="s">
        <v>12</v>
      </c>
      <c r="Z3" s="239"/>
      <c r="AA3" s="239"/>
      <c r="AB3" s="231" t="s">
        <v>13</v>
      </c>
      <c r="AC3" s="239"/>
      <c r="AD3" s="239"/>
      <c r="AE3" s="231" t="s">
        <v>14</v>
      </c>
      <c r="AF3" s="239"/>
      <c r="AG3" s="239"/>
      <c r="AH3" s="231" t="s">
        <v>15</v>
      </c>
      <c r="AI3" s="239"/>
      <c r="AJ3" s="239"/>
      <c r="AK3" s="231" t="s">
        <v>16</v>
      </c>
      <c r="AL3" s="239"/>
      <c r="AM3" s="239"/>
      <c r="AN3" s="231" t="s">
        <v>17</v>
      </c>
      <c r="AO3" s="239"/>
      <c r="AP3" s="239"/>
      <c r="AQ3" s="231" t="s">
        <v>18</v>
      </c>
      <c r="AR3" s="231"/>
      <c r="AS3" s="231"/>
      <c r="AT3" s="232" t="s">
        <v>19</v>
      </c>
      <c r="AU3" s="233"/>
      <c r="AV3" s="234" t="s">
        <v>20</v>
      </c>
      <c r="AW3" s="234" t="s">
        <v>21</v>
      </c>
      <c r="AX3" s="233" t="s">
        <v>22</v>
      </c>
    </row>
    <row r="4" spans="1:53" s="4" customFormat="1" ht="21" customHeight="1">
      <c r="A4" s="234"/>
      <c r="B4" s="234"/>
      <c r="C4" s="234"/>
      <c r="D4" s="240"/>
      <c r="E4" s="240"/>
      <c r="F4" s="235"/>
      <c r="G4" s="231"/>
      <c r="H4" s="231"/>
      <c r="I4" s="231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231"/>
      <c r="AR4" s="231"/>
      <c r="AS4" s="231"/>
      <c r="AT4" s="232"/>
      <c r="AU4" s="233"/>
      <c r="AV4" s="234"/>
      <c r="AW4" s="234"/>
      <c r="AX4" s="235"/>
    </row>
    <row r="5" spans="1:53" s="4" customFormat="1" ht="21" customHeight="1">
      <c r="A5" s="234"/>
      <c r="B5" s="234"/>
      <c r="C5" s="234"/>
      <c r="D5" s="240"/>
      <c r="E5" s="240"/>
      <c r="F5" s="235"/>
      <c r="G5" s="16" t="s">
        <v>23</v>
      </c>
      <c r="H5" s="16" t="s">
        <v>24</v>
      </c>
      <c r="I5" s="17" t="s">
        <v>25</v>
      </c>
      <c r="J5" s="18" t="s">
        <v>23</v>
      </c>
      <c r="K5" s="18" t="s">
        <v>24</v>
      </c>
      <c r="L5" s="19" t="s">
        <v>25</v>
      </c>
      <c r="M5" s="18" t="s">
        <v>23</v>
      </c>
      <c r="N5" s="18" t="s">
        <v>24</v>
      </c>
      <c r="O5" s="19" t="s">
        <v>25</v>
      </c>
      <c r="P5" s="18" t="s">
        <v>23</v>
      </c>
      <c r="Q5" s="18" t="s">
        <v>24</v>
      </c>
      <c r="R5" s="19" t="s">
        <v>25</v>
      </c>
      <c r="S5" s="18" t="s">
        <v>23</v>
      </c>
      <c r="T5" s="18" t="s">
        <v>24</v>
      </c>
      <c r="U5" s="19" t="s">
        <v>25</v>
      </c>
      <c r="V5" s="18" t="s">
        <v>23</v>
      </c>
      <c r="W5" s="18" t="s">
        <v>24</v>
      </c>
      <c r="X5" s="19" t="s">
        <v>25</v>
      </c>
      <c r="Y5" s="18" t="s">
        <v>23</v>
      </c>
      <c r="Z5" s="18" t="s">
        <v>24</v>
      </c>
      <c r="AA5" s="19" t="s">
        <v>25</v>
      </c>
      <c r="AB5" s="18" t="s">
        <v>23</v>
      </c>
      <c r="AC5" s="18" t="s">
        <v>24</v>
      </c>
      <c r="AD5" s="19" t="s">
        <v>25</v>
      </c>
      <c r="AE5" s="18" t="s">
        <v>23</v>
      </c>
      <c r="AF5" s="18" t="s">
        <v>24</v>
      </c>
      <c r="AG5" s="19" t="s">
        <v>25</v>
      </c>
      <c r="AH5" s="18" t="s">
        <v>23</v>
      </c>
      <c r="AI5" s="18" t="s">
        <v>24</v>
      </c>
      <c r="AJ5" s="19" t="s">
        <v>25</v>
      </c>
      <c r="AK5" s="18" t="s">
        <v>23</v>
      </c>
      <c r="AL5" s="18" t="s">
        <v>24</v>
      </c>
      <c r="AM5" s="19" t="s">
        <v>25</v>
      </c>
      <c r="AN5" s="16" t="s">
        <v>23</v>
      </c>
      <c r="AO5" s="16" t="s">
        <v>24</v>
      </c>
      <c r="AP5" s="19" t="s">
        <v>25</v>
      </c>
      <c r="AQ5" s="16" t="s">
        <v>23</v>
      </c>
      <c r="AR5" s="16" t="s">
        <v>24</v>
      </c>
      <c r="AS5" s="17" t="s">
        <v>25</v>
      </c>
      <c r="AT5" s="232"/>
      <c r="AU5" s="233"/>
      <c r="AV5" s="234"/>
      <c r="AW5" s="234"/>
      <c r="AX5" s="235"/>
    </row>
    <row r="6" spans="1:53" s="36" customFormat="1">
      <c r="A6" s="20">
        <v>1</v>
      </c>
      <c r="B6" s="20" t="s">
        <v>44</v>
      </c>
      <c r="C6" s="20" t="s">
        <v>44</v>
      </c>
      <c r="D6" s="22" t="s">
        <v>75</v>
      </c>
      <c r="E6" s="37" t="s">
        <v>76</v>
      </c>
      <c r="F6" s="45">
        <v>44751</v>
      </c>
      <c r="G6" s="28">
        <v>2849675</v>
      </c>
      <c r="H6" s="28">
        <v>2700000</v>
      </c>
      <c r="I6" s="26">
        <v>1.0554351851851851</v>
      </c>
      <c r="J6" s="28">
        <v>3117420</v>
      </c>
      <c r="K6" s="28">
        <v>2300000</v>
      </c>
      <c r="L6" s="26">
        <v>1.3553999999999999</v>
      </c>
      <c r="M6" s="28">
        <v>3788310</v>
      </c>
      <c r="N6" s="28">
        <v>2500000</v>
      </c>
      <c r="O6" s="26">
        <v>1.5153239999999999</v>
      </c>
      <c r="P6" s="28">
        <v>7383795</v>
      </c>
      <c r="Q6" s="28">
        <v>2500000</v>
      </c>
      <c r="R6" s="26">
        <v>2.9535179999999999</v>
      </c>
      <c r="S6" s="28">
        <v>6509800</v>
      </c>
      <c r="T6" s="28">
        <v>2800000</v>
      </c>
      <c r="U6" s="26">
        <v>2.3249285714285715</v>
      </c>
      <c r="V6" s="28">
        <v>4127740</v>
      </c>
      <c r="W6" s="28">
        <v>2900000</v>
      </c>
      <c r="X6" s="26">
        <v>1.4233586206896551</v>
      </c>
      <c r="Y6" s="28">
        <v>3297185</v>
      </c>
      <c r="Z6" s="28">
        <v>2950000</v>
      </c>
      <c r="AA6" s="26">
        <v>1.1176898305084746</v>
      </c>
      <c r="AB6" s="28">
        <v>3589355</v>
      </c>
      <c r="AC6" s="28">
        <v>2950000</v>
      </c>
      <c r="AD6" s="26">
        <v>1.2167305084745763</v>
      </c>
      <c r="AE6" s="41">
        <v>3139060</v>
      </c>
      <c r="AF6" s="41">
        <v>2600000</v>
      </c>
      <c r="AG6" s="42">
        <v>1.2073307692307693</v>
      </c>
      <c r="AH6" s="41">
        <v>3753270</v>
      </c>
      <c r="AI6" s="41">
        <v>2350000</v>
      </c>
      <c r="AJ6" s="42">
        <v>1.597136170212766</v>
      </c>
      <c r="AK6" s="28">
        <v>3032960</v>
      </c>
      <c r="AL6" s="28">
        <v>2550000</v>
      </c>
      <c r="AM6" s="26">
        <v>1.1893960784313726</v>
      </c>
      <c r="AN6" s="27">
        <v>3115935</v>
      </c>
      <c r="AO6" s="28">
        <v>2600000</v>
      </c>
      <c r="AP6" s="26">
        <v>1.1984365384615385</v>
      </c>
      <c r="AQ6" s="29">
        <f t="shared" ref="AQ6:AQ37" si="0">G6+J6+M6+P6+S6+V6+Y6+AB6+AE6+AH6+AK6+AN6</f>
        <v>47704505</v>
      </c>
      <c r="AR6" s="29">
        <f t="shared" ref="AR6:AR37" si="1">SUM(H6+K6+N6+Q6+T6+W6+Z6+AC6+AF6+AI6+AL6+AO6)</f>
        <v>31700000</v>
      </c>
      <c r="AS6" s="30">
        <v>1.504873974763407</v>
      </c>
      <c r="AT6" s="32"/>
      <c r="AU6" s="32"/>
      <c r="AV6" s="33"/>
      <c r="AW6" s="33">
        <v>2.5</v>
      </c>
      <c r="AX6" s="143" t="s">
        <v>300</v>
      </c>
      <c r="AY6" s="35"/>
      <c r="AZ6" s="35"/>
      <c r="BA6" s="35"/>
    </row>
    <row r="7" spans="1:53" s="36" customFormat="1">
      <c r="A7" s="20">
        <v>2</v>
      </c>
      <c r="B7" s="21" t="s">
        <v>26</v>
      </c>
      <c r="C7" s="21" t="s">
        <v>27</v>
      </c>
      <c r="D7" s="22" t="s">
        <v>28</v>
      </c>
      <c r="E7" s="22" t="s">
        <v>29</v>
      </c>
      <c r="F7" s="23">
        <v>40108</v>
      </c>
      <c r="G7" s="24"/>
      <c r="H7" s="25"/>
      <c r="I7" s="26"/>
      <c r="J7" s="24"/>
      <c r="K7" s="24"/>
      <c r="L7" s="26"/>
      <c r="M7" s="24"/>
      <c r="N7" s="24"/>
      <c r="O7" s="26"/>
      <c r="P7" s="24">
        <v>106170</v>
      </c>
      <c r="Q7" s="24">
        <v>116666</v>
      </c>
      <c r="R7" s="26">
        <v>0.91003377162155208</v>
      </c>
      <c r="S7" s="24">
        <v>2819015</v>
      </c>
      <c r="T7" s="24">
        <v>600000</v>
      </c>
      <c r="U7" s="26">
        <v>4.6983583333333332</v>
      </c>
      <c r="V7" s="24">
        <v>2335215</v>
      </c>
      <c r="W7" s="24">
        <v>700000</v>
      </c>
      <c r="X7" s="26">
        <v>3.3360214285714287</v>
      </c>
      <c r="Y7" s="24">
        <v>2883160</v>
      </c>
      <c r="Z7" s="24">
        <v>850000</v>
      </c>
      <c r="AA7" s="26">
        <v>3.3919529411764704</v>
      </c>
      <c r="AB7" s="24">
        <v>3120570</v>
      </c>
      <c r="AC7" s="24">
        <v>850000</v>
      </c>
      <c r="AD7" s="26">
        <v>3.6712588235294117</v>
      </c>
      <c r="AE7" s="24">
        <v>1360485</v>
      </c>
      <c r="AF7" s="24">
        <v>1000000</v>
      </c>
      <c r="AG7" s="26">
        <v>1.3604849999999999</v>
      </c>
      <c r="AH7" s="24">
        <v>1084055</v>
      </c>
      <c r="AI7" s="24">
        <v>1000000</v>
      </c>
      <c r="AJ7" s="26">
        <v>1.084055</v>
      </c>
      <c r="AK7" s="24">
        <v>1161305</v>
      </c>
      <c r="AL7" s="24">
        <v>1100000</v>
      </c>
      <c r="AM7" s="26">
        <v>1.0557318181818183</v>
      </c>
      <c r="AN7" s="27"/>
      <c r="AO7" s="28"/>
      <c r="AP7" s="26"/>
      <c r="AQ7" s="29">
        <f t="shared" si="0"/>
        <v>14869975</v>
      </c>
      <c r="AR7" s="29">
        <f t="shared" si="1"/>
        <v>6216666</v>
      </c>
      <c r="AS7" s="30">
        <v>2.3919533396196613</v>
      </c>
      <c r="AT7" s="31"/>
      <c r="AU7" s="32"/>
      <c r="AV7" s="33"/>
      <c r="AW7" s="33">
        <v>1</v>
      </c>
      <c r="AX7" s="34" t="s">
        <v>30</v>
      </c>
      <c r="AY7" s="35"/>
      <c r="AZ7" s="35"/>
      <c r="BA7" s="35"/>
    </row>
    <row r="8" spans="1:53" s="36" customFormat="1">
      <c r="A8" s="20">
        <v>3</v>
      </c>
      <c r="B8" s="20" t="s">
        <v>31</v>
      </c>
      <c r="C8" s="21" t="s">
        <v>32</v>
      </c>
      <c r="D8" s="37" t="s">
        <v>33</v>
      </c>
      <c r="E8" s="37" t="s">
        <v>34</v>
      </c>
      <c r="F8" s="23">
        <v>45329</v>
      </c>
      <c r="G8" s="24"/>
      <c r="H8" s="25"/>
      <c r="I8" s="26" t="e">
        <v>#DIV/0!</v>
      </c>
      <c r="J8" s="24">
        <v>417355</v>
      </c>
      <c r="K8" s="24">
        <v>317241</v>
      </c>
      <c r="L8" s="26">
        <v>1.3155771164509</v>
      </c>
      <c r="M8" s="24">
        <v>501075</v>
      </c>
      <c r="N8" s="24">
        <v>500000</v>
      </c>
      <c r="O8" s="26">
        <v>1.0021500000000001</v>
      </c>
      <c r="P8" s="24">
        <v>550210</v>
      </c>
      <c r="Q8" s="24">
        <v>550000</v>
      </c>
      <c r="R8" s="26">
        <v>1.0003818181818183</v>
      </c>
      <c r="S8" s="24">
        <v>716850</v>
      </c>
      <c r="T8" s="24">
        <v>550000</v>
      </c>
      <c r="U8" s="26">
        <v>1.3033636363636363</v>
      </c>
      <c r="V8" s="24">
        <v>774750</v>
      </c>
      <c r="W8" s="24">
        <v>550000</v>
      </c>
      <c r="X8" s="26">
        <v>1.4086363636363637</v>
      </c>
      <c r="Y8" s="24">
        <v>2852255</v>
      </c>
      <c r="Z8" s="24">
        <v>600000</v>
      </c>
      <c r="AA8" s="26">
        <v>4.7537583333333338</v>
      </c>
      <c r="AB8" s="24">
        <v>1723600</v>
      </c>
      <c r="AC8" s="24">
        <v>700000</v>
      </c>
      <c r="AD8" s="26">
        <v>2.4622857142857142</v>
      </c>
      <c r="AE8" s="24">
        <v>3411950</v>
      </c>
      <c r="AF8" s="24">
        <v>1000000</v>
      </c>
      <c r="AG8" s="26">
        <v>3.41195</v>
      </c>
      <c r="AH8" s="24">
        <v>3758485</v>
      </c>
      <c r="AI8" s="24">
        <v>1250000</v>
      </c>
      <c r="AJ8" s="26">
        <v>3.0067879999999998</v>
      </c>
      <c r="AK8" s="24">
        <v>2544025</v>
      </c>
      <c r="AL8" s="24">
        <v>1550000</v>
      </c>
      <c r="AM8" s="26">
        <v>1.6413064516129032</v>
      </c>
      <c r="AN8" s="27"/>
      <c r="AO8" s="28"/>
      <c r="AP8" s="26" t="e">
        <v>#DIV/0!</v>
      </c>
      <c r="AQ8" s="29">
        <f t="shared" si="0"/>
        <v>17250555</v>
      </c>
      <c r="AR8" s="29">
        <f t="shared" si="1"/>
        <v>7567241</v>
      </c>
      <c r="AS8" s="30">
        <v>2.2796359994349329</v>
      </c>
      <c r="AT8" s="31"/>
      <c r="AU8" s="32"/>
      <c r="AV8" s="120"/>
      <c r="AW8" s="120"/>
      <c r="AX8" s="34" t="s">
        <v>30</v>
      </c>
      <c r="AY8" s="35"/>
      <c r="AZ8" s="35"/>
      <c r="BA8" s="35"/>
    </row>
    <row r="9" spans="1:53" s="141" customFormat="1">
      <c r="A9" s="20">
        <v>4</v>
      </c>
      <c r="B9" s="20" t="s">
        <v>31</v>
      </c>
      <c r="C9" s="21" t="s">
        <v>35</v>
      </c>
      <c r="D9" s="22" t="s">
        <v>36</v>
      </c>
      <c r="E9" s="22" t="s">
        <v>37</v>
      </c>
      <c r="F9" s="23">
        <v>44138</v>
      </c>
      <c r="G9" s="24">
        <v>516745</v>
      </c>
      <c r="H9" s="25">
        <v>550000</v>
      </c>
      <c r="I9" s="26">
        <v>0.93953636363636361</v>
      </c>
      <c r="J9" s="24">
        <v>630035</v>
      </c>
      <c r="K9" s="24">
        <v>500000</v>
      </c>
      <c r="L9" s="26">
        <v>1.26007</v>
      </c>
      <c r="M9" s="24">
        <v>369540</v>
      </c>
      <c r="N9" s="24">
        <v>500000</v>
      </c>
      <c r="O9" s="26">
        <v>0.73907999999999996</v>
      </c>
      <c r="P9" s="24">
        <v>1071875</v>
      </c>
      <c r="Q9" s="24">
        <v>500000</v>
      </c>
      <c r="R9" s="26">
        <v>2.1437499999999998</v>
      </c>
      <c r="S9" s="24">
        <v>1190770</v>
      </c>
      <c r="T9" s="24">
        <v>500000</v>
      </c>
      <c r="U9" s="26">
        <v>2.3815400000000002</v>
      </c>
      <c r="V9" s="24">
        <v>372420</v>
      </c>
      <c r="W9" s="24">
        <v>500000</v>
      </c>
      <c r="X9" s="26">
        <v>0.74483999999999995</v>
      </c>
      <c r="Y9" s="24">
        <v>1636625</v>
      </c>
      <c r="Z9" s="24">
        <v>500000</v>
      </c>
      <c r="AA9" s="26">
        <v>3.27325</v>
      </c>
      <c r="AB9" s="24">
        <v>1561170</v>
      </c>
      <c r="AC9" s="24">
        <v>500000</v>
      </c>
      <c r="AD9" s="26">
        <v>3.1223399999999999</v>
      </c>
      <c r="AE9" s="24">
        <v>1866700</v>
      </c>
      <c r="AF9" s="24">
        <v>550000</v>
      </c>
      <c r="AG9" s="26">
        <v>3.3940000000000001</v>
      </c>
      <c r="AH9" s="24">
        <v>1115555</v>
      </c>
      <c r="AI9" s="24">
        <v>550000</v>
      </c>
      <c r="AJ9" s="26">
        <v>2.0282818181818181</v>
      </c>
      <c r="AK9" s="24">
        <v>2292815</v>
      </c>
      <c r="AL9" s="24">
        <v>850000</v>
      </c>
      <c r="AM9" s="26">
        <v>2.697429411764706</v>
      </c>
      <c r="AN9" s="27">
        <v>388195</v>
      </c>
      <c r="AO9" s="28">
        <v>500000</v>
      </c>
      <c r="AP9" s="26" t="e">
        <v>#DIV/0!</v>
      </c>
      <c r="AQ9" s="29">
        <f t="shared" si="0"/>
        <v>13012445</v>
      </c>
      <c r="AR9" s="29">
        <f t="shared" si="1"/>
        <v>6500000</v>
      </c>
      <c r="AS9" s="30">
        <v>2.1040416666666668</v>
      </c>
      <c r="AT9" s="3"/>
      <c r="AU9" s="38"/>
      <c r="AV9" s="39"/>
      <c r="AW9" s="39"/>
      <c r="AX9" s="34" t="s">
        <v>30</v>
      </c>
      <c r="AY9" s="55"/>
      <c r="AZ9" s="55"/>
      <c r="BA9" s="55"/>
    </row>
    <row r="10" spans="1:53" s="36" customFormat="1">
      <c r="A10" s="20">
        <v>5</v>
      </c>
      <c r="B10" s="21" t="s">
        <v>38</v>
      </c>
      <c r="C10" s="21" t="s">
        <v>39</v>
      </c>
      <c r="D10" s="22" t="s">
        <v>40</v>
      </c>
      <c r="E10" s="37" t="s">
        <v>41</v>
      </c>
      <c r="F10" s="23" t="s">
        <v>42</v>
      </c>
      <c r="G10" s="137">
        <v>218255</v>
      </c>
      <c r="H10" s="25">
        <v>77419</v>
      </c>
      <c r="I10" s="138">
        <v>2.819140004391687</v>
      </c>
      <c r="J10" s="137">
        <v>1368545</v>
      </c>
      <c r="K10" s="137">
        <v>500000</v>
      </c>
      <c r="L10" s="138">
        <v>2.7370899999999998</v>
      </c>
      <c r="M10" s="137">
        <v>2461745</v>
      </c>
      <c r="N10" s="137">
        <v>500000</v>
      </c>
      <c r="O10" s="138">
        <v>4.9234900000000001</v>
      </c>
      <c r="P10" s="137">
        <v>2019275</v>
      </c>
      <c r="Q10" s="137">
        <v>500000</v>
      </c>
      <c r="R10" s="138">
        <v>4.0385499999999999</v>
      </c>
      <c r="S10" s="137">
        <v>2192335</v>
      </c>
      <c r="T10" s="137">
        <v>750000</v>
      </c>
      <c r="U10" s="138">
        <v>2.9231133333333332</v>
      </c>
      <c r="V10" s="137">
        <v>1300565</v>
      </c>
      <c r="W10" s="137">
        <v>850000</v>
      </c>
      <c r="X10" s="138">
        <v>1.5300764705882353</v>
      </c>
      <c r="Y10" s="137">
        <v>1796580</v>
      </c>
      <c r="Z10" s="137">
        <v>900000</v>
      </c>
      <c r="AA10" s="138">
        <v>1.9962</v>
      </c>
      <c r="AB10" s="137">
        <v>1280670</v>
      </c>
      <c r="AC10" s="137">
        <v>1000000</v>
      </c>
      <c r="AD10" s="138">
        <v>1.28067</v>
      </c>
      <c r="AE10" s="137">
        <v>1242050</v>
      </c>
      <c r="AF10" s="137">
        <v>1000000</v>
      </c>
      <c r="AG10" s="138">
        <v>1.2420500000000001</v>
      </c>
      <c r="AH10" s="137">
        <v>948240</v>
      </c>
      <c r="AI10" s="137">
        <v>1000000</v>
      </c>
      <c r="AJ10" s="138">
        <v>0.94823999999999997</v>
      </c>
      <c r="AK10" s="137">
        <v>1661670</v>
      </c>
      <c r="AL10" s="137">
        <v>1050000</v>
      </c>
      <c r="AM10" s="138">
        <v>1.5825428571428573</v>
      </c>
      <c r="AN10" s="139"/>
      <c r="AO10" s="28"/>
      <c r="AP10" s="138" t="e">
        <v>#DIV/0!</v>
      </c>
      <c r="AQ10" s="29">
        <f t="shared" si="0"/>
        <v>16489930</v>
      </c>
      <c r="AR10" s="29">
        <f t="shared" si="1"/>
        <v>8127419</v>
      </c>
      <c r="AS10" s="30">
        <v>2.0289257881253571</v>
      </c>
      <c r="AT10" s="140" t="s">
        <v>43</v>
      </c>
      <c r="AU10" s="32"/>
      <c r="AV10" s="33">
        <v>1</v>
      </c>
      <c r="AW10" s="33"/>
      <c r="AX10" s="34" t="s">
        <v>30</v>
      </c>
      <c r="AY10" s="35"/>
      <c r="AZ10" s="35"/>
      <c r="BA10" s="35"/>
    </row>
    <row r="11" spans="1:53" s="35" customFormat="1">
      <c r="A11" s="20">
        <v>6</v>
      </c>
      <c r="B11" s="20" t="s">
        <v>44</v>
      </c>
      <c r="C11" s="21" t="s">
        <v>44</v>
      </c>
      <c r="D11" s="37" t="s">
        <v>45</v>
      </c>
      <c r="E11" s="37" t="s">
        <v>46</v>
      </c>
      <c r="F11" s="23">
        <v>44733</v>
      </c>
      <c r="G11" s="24"/>
      <c r="H11" s="25"/>
      <c r="I11" s="26" t="e">
        <v>#DIV/0!</v>
      </c>
      <c r="J11" s="24"/>
      <c r="K11" s="24"/>
      <c r="L11" s="26" t="e">
        <v>#DIV/0!</v>
      </c>
      <c r="M11" s="24">
        <v>53190</v>
      </c>
      <c r="N11" s="24">
        <v>166666</v>
      </c>
      <c r="O11" s="26">
        <v>0.31914127656510627</v>
      </c>
      <c r="P11" s="24">
        <v>2446950</v>
      </c>
      <c r="Q11" s="24">
        <v>550000</v>
      </c>
      <c r="R11" s="26">
        <v>4.4489999999999998</v>
      </c>
      <c r="S11" s="24">
        <v>4872585</v>
      </c>
      <c r="T11" s="24">
        <v>1000000</v>
      </c>
      <c r="U11" s="26">
        <v>4.8725849999999999</v>
      </c>
      <c r="V11" s="24">
        <v>3252200</v>
      </c>
      <c r="W11" s="24">
        <v>1100000</v>
      </c>
      <c r="X11" s="26">
        <v>2.9565454545454544</v>
      </c>
      <c r="Y11" s="24">
        <v>1503630</v>
      </c>
      <c r="Z11" s="24">
        <v>1200000</v>
      </c>
      <c r="AA11" s="26">
        <v>1.2530250000000001</v>
      </c>
      <c r="AB11" s="24">
        <v>987045</v>
      </c>
      <c r="AC11" s="24">
        <v>1250000</v>
      </c>
      <c r="AD11" s="26">
        <v>0.789636</v>
      </c>
      <c r="AE11" s="24">
        <v>1251470</v>
      </c>
      <c r="AF11" s="24">
        <v>1250000</v>
      </c>
      <c r="AG11" s="26">
        <v>1.0011760000000001</v>
      </c>
      <c r="AH11" s="24">
        <v>1880745</v>
      </c>
      <c r="AI11" s="24">
        <v>1250000</v>
      </c>
      <c r="AJ11" s="26">
        <v>1.504596</v>
      </c>
      <c r="AK11" s="24">
        <v>1568075</v>
      </c>
      <c r="AL11" s="24">
        <v>1350000</v>
      </c>
      <c r="AM11" s="26">
        <v>1.161537037037037</v>
      </c>
      <c r="AN11" s="27"/>
      <c r="AO11" s="28"/>
      <c r="AP11" s="26" t="e">
        <v>#DIV/0!</v>
      </c>
      <c r="AQ11" s="29">
        <f t="shared" si="0"/>
        <v>17815890</v>
      </c>
      <c r="AR11" s="29">
        <f t="shared" si="1"/>
        <v>9116666</v>
      </c>
      <c r="AS11" s="30">
        <v>1.9542111118253098</v>
      </c>
      <c r="AT11" s="32"/>
      <c r="AU11" s="32"/>
      <c r="AV11" s="120"/>
      <c r="AW11" s="120"/>
      <c r="AX11" s="34" t="s">
        <v>30</v>
      </c>
      <c r="AY11" s="36"/>
      <c r="AZ11" s="36"/>
      <c r="BA11" s="36"/>
    </row>
    <row r="12" spans="1:53" s="35" customFormat="1" ht="18.75" customHeight="1">
      <c r="A12" s="20">
        <v>7</v>
      </c>
      <c r="B12" s="21" t="s">
        <v>26</v>
      </c>
      <c r="C12" s="21" t="s">
        <v>27</v>
      </c>
      <c r="D12" s="37" t="s">
        <v>47</v>
      </c>
      <c r="E12" s="37" t="s">
        <v>48</v>
      </c>
      <c r="F12" s="23">
        <v>43519</v>
      </c>
      <c r="G12" s="24">
        <v>1170850</v>
      </c>
      <c r="H12" s="25">
        <v>1500000</v>
      </c>
      <c r="I12" s="26">
        <v>0.78056666666666663</v>
      </c>
      <c r="J12" s="24">
        <v>1238305</v>
      </c>
      <c r="K12" s="24">
        <v>1600000</v>
      </c>
      <c r="L12" s="26">
        <v>0.77394062500000005</v>
      </c>
      <c r="M12" s="24">
        <v>1306100</v>
      </c>
      <c r="N12" s="24">
        <v>1650000</v>
      </c>
      <c r="O12" s="26">
        <v>0.7915757575757576</v>
      </c>
      <c r="P12" s="24">
        <v>4746990</v>
      </c>
      <c r="Q12" s="24">
        <v>1650000</v>
      </c>
      <c r="R12" s="26">
        <v>2.8769636363636364</v>
      </c>
      <c r="S12" s="24">
        <v>4090425</v>
      </c>
      <c r="T12" s="24">
        <v>1850000</v>
      </c>
      <c r="U12" s="26">
        <v>2.2110405405405404</v>
      </c>
      <c r="V12" s="24">
        <v>5167725</v>
      </c>
      <c r="W12" s="24">
        <v>1850000</v>
      </c>
      <c r="X12" s="26">
        <v>2.793364864864865</v>
      </c>
      <c r="Y12" s="24">
        <v>864460</v>
      </c>
      <c r="Z12" s="24">
        <v>2000000</v>
      </c>
      <c r="AA12" s="26">
        <v>0.43223</v>
      </c>
      <c r="AB12" s="24">
        <v>2030410</v>
      </c>
      <c r="AC12" s="24">
        <v>1750000</v>
      </c>
      <c r="AD12" s="26">
        <v>1.1602342857142858</v>
      </c>
      <c r="AE12" s="24">
        <v>1342485</v>
      </c>
      <c r="AF12" s="24">
        <v>1800000</v>
      </c>
      <c r="AG12" s="26">
        <v>0.74582499999999996</v>
      </c>
      <c r="AH12" s="24">
        <v>2089330</v>
      </c>
      <c r="AI12" s="24">
        <v>1500000</v>
      </c>
      <c r="AJ12" s="26">
        <v>1.3928866666666666</v>
      </c>
      <c r="AK12" s="24">
        <v>1137725</v>
      </c>
      <c r="AL12" s="24">
        <v>1600000</v>
      </c>
      <c r="AM12" s="26">
        <v>0.71107812500000001</v>
      </c>
      <c r="AN12" s="27">
        <v>13222275</v>
      </c>
      <c r="AO12" s="28">
        <v>1300000</v>
      </c>
      <c r="AP12" s="26">
        <v>10.17098076923077</v>
      </c>
      <c r="AQ12" s="29">
        <f t="shared" si="0"/>
        <v>38407080</v>
      </c>
      <c r="AR12" s="29">
        <f t="shared" si="1"/>
        <v>20050000</v>
      </c>
      <c r="AS12" s="30">
        <v>1.9155650872817955</v>
      </c>
      <c r="AT12" s="38"/>
      <c r="AU12" s="38"/>
      <c r="AV12" s="39"/>
      <c r="AW12" s="39"/>
      <c r="AX12" s="34" t="s">
        <v>30</v>
      </c>
      <c r="AY12" s="40"/>
      <c r="AZ12" s="40"/>
      <c r="BA12" s="40"/>
    </row>
    <row r="13" spans="1:53" s="35" customFormat="1" ht="18.75" customHeight="1">
      <c r="A13" s="20">
        <v>8</v>
      </c>
      <c r="B13" s="20" t="s">
        <v>31</v>
      </c>
      <c r="C13" s="21" t="s">
        <v>32</v>
      </c>
      <c r="D13" s="37" t="s">
        <v>49</v>
      </c>
      <c r="E13" s="37" t="s">
        <v>50</v>
      </c>
      <c r="F13" s="23">
        <v>45193</v>
      </c>
      <c r="G13" s="24">
        <v>4015740</v>
      </c>
      <c r="H13" s="25">
        <v>1000000</v>
      </c>
      <c r="I13" s="26">
        <v>4.0157400000000001</v>
      </c>
      <c r="J13" s="24">
        <v>1280485</v>
      </c>
      <c r="K13" s="24">
        <v>1200000</v>
      </c>
      <c r="L13" s="26">
        <v>1.0670708333333334</v>
      </c>
      <c r="M13" s="24">
        <v>1631735</v>
      </c>
      <c r="N13" s="24">
        <v>1300000</v>
      </c>
      <c r="O13" s="26">
        <v>1.2551807692307693</v>
      </c>
      <c r="P13" s="24">
        <v>2295630</v>
      </c>
      <c r="Q13" s="24">
        <v>1450000</v>
      </c>
      <c r="R13" s="26">
        <v>1.5831931034482758</v>
      </c>
      <c r="S13" s="24">
        <v>3622920</v>
      </c>
      <c r="T13" s="24">
        <v>1700000</v>
      </c>
      <c r="U13" s="26">
        <v>2.1311294117647059</v>
      </c>
      <c r="V13" s="24">
        <v>2103065</v>
      </c>
      <c r="W13" s="24">
        <v>1700000</v>
      </c>
      <c r="X13" s="26">
        <v>1.2370970588235295</v>
      </c>
      <c r="Y13" s="24">
        <v>1991830</v>
      </c>
      <c r="Z13" s="24">
        <v>1500000</v>
      </c>
      <c r="AA13" s="26">
        <v>1.3278866666666667</v>
      </c>
      <c r="AB13" s="24">
        <v>1884160</v>
      </c>
      <c r="AC13" s="24">
        <v>1300000</v>
      </c>
      <c r="AD13" s="26">
        <v>1.4493538461538462</v>
      </c>
      <c r="AE13" s="24">
        <v>1748175</v>
      </c>
      <c r="AF13" s="24">
        <v>1300000</v>
      </c>
      <c r="AG13" s="26">
        <v>1.3447499999999999</v>
      </c>
      <c r="AH13" s="24">
        <v>2633475</v>
      </c>
      <c r="AI13" s="24">
        <v>1400000</v>
      </c>
      <c r="AJ13" s="26">
        <v>1.8810535714285714</v>
      </c>
      <c r="AK13" s="24">
        <v>1369380</v>
      </c>
      <c r="AL13" s="24">
        <v>1650000</v>
      </c>
      <c r="AM13" s="26">
        <v>0.82992727272727274</v>
      </c>
      <c r="AN13" s="27">
        <v>4168215</v>
      </c>
      <c r="AO13" s="28">
        <v>700000</v>
      </c>
      <c r="AP13" s="26">
        <v>5.954592857142857</v>
      </c>
      <c r="AQ13" s="29">
        <f t="shared" si="0"/>
        <v>28744810</v>
      </c>
      <c r="AR13" s="29">
        <f t="shared" si="1"/>
        <v>16200000</v>
      </c>
      <c r="AS13" s="30">
        <v>1.774370987654321</v>
      </c>
      <c r="AT13" s="31"/>
      <c r="AU13" s="32"/>
      <c r="AV13" s="33"/>
      <c r="AW13" s="33">
        <v>1</v>
      </c>
      <c r="AX13" s="34" t="s">
        <v>30</v>
      </c>
    </row>
    <row r="14" spans="1:53" s="35" customFormat="1" ht="18" customHeight="1">
      <c r="A14" s="20">
        <v>9</v>
      </c>
      <c r="B14" s="20" t="s">
        <v>44</v>
      </c>
      <c r="C14" s="21" t="s">
        <v>44</v>
      </c>
      <c r="D14" s="22" t="s">
        <v>51</v>
      </c>
      <c r="E14" s="37" t="s">
        <v>52</v>
      </c>
      <c r="F14" s="23">
        <v>44341</v>
      </c>
      <c r="G14" s="24">
        <v>3113125</v>
      </c>
      <c r="H14" s="25">
        <v>3000000</v>
      </c>
      <c r="I14" s="26">
        <v>1.0377083333333332</v>
      </c>
      <c r="J14" s="24">
        <v>4197290</v>
      </c>
      <c r="K14" s="24">
        <v>4000000</v>
      </c>
      <c r="L14" s="26">
        <v>1.0493224999999999</v>
      </c>
      <c r="M14" s="24">
        <v>4272765</v>
      </c>
      <c r="N14" s="24">
        <v>4000000</v>
      </c>
      <c r="O14" s="26">
        <v>1.0681912499999999</v>
      </c>
      <c r="P14" s="24">
        <v>17325700</v>
      </c>
      <c r="Q14" s="24">
        <v>4000000</v>
      </c>
      <c r="R14" s="26">
        <v>4.3314250000000003</v>
      </c>
      <c r="S14" s="24">
        <v>12059135</v>
      </c>
      <c r="T14" s="24">
        <v>4500000</v>
      </c>
      <c r="U14" s="26">
        <v>2.6798077777777776</v>
      </c>
      <c r="V14" s="24">
        <v>7459190</v>
      </c>
      <c r="W14" s="24">
        <v>4600000</v>
      </c>
      <c r="X14" s="26">
        <v>1.6215630434782609</v>
      </c>
      <c r="Y14" s="24">
        <v>8544600</v>
      </c>
      <c r="Z14" s="24">
        <v>4800000</v>
      </c>
      <c r="AA14" s="26">
        <v>1.780125</v>
      </c>
      <c r="AB14" s="24">
        <v>11201315</v>
      </c>
      <c r="AC14" s="24">
        <v>5000000</v>
      </c>
      <c r="AD14" s="26">
        <v>2.2402630000000001</v>
      </c>
      <c r="AE14" s="24">
        <v>5803480</v>
      </c>
      <c r="AF14" s="24">
        <v>5600000</v>
      </c>
      <c r="AG14" s="26">
        <v>1.0363357142857144</v>
      </c>
      <c r="AH14" s="24">
        <v>7975880</v>
      </c>
      <c r="AI14" s="24">
        <v>5600000</v>
      </c>
      <c r="AJ14" s="26">
        <v>1.4242642857142858</v>
      </c>
      <c r="AK14" s="24">
        <v>5991900</v>
      </c>
      <c r="AL14" s="24">
        <v>5800000</v>
      </c>
      <c r="AM14" s="26">
        <v>1.0330862068965516</v>
      </c>
      <c r="AN14" s="27">
        <v>5205235</v>
      </c>
      <c r="AO14" s="28">
        <v>3000000</v>
      </c>
      <c r="AP14" s="26">
        <v>1.7350783333333333</v>
      </c>
      <c r="AQ14" s="29">
        <f t="shared" si="0"/>
        <v>93149615</v>
      </c>
      <c r="AR14" s="29">
        <f t="shared" si="1"/>
        <v>53900000</v>
      </c>
      <c r="AS14" s="30">
        <v>1.7281932282003711</v>
      </c>
      <c r="AT14" s="31"/>
      <c r="AU14" s="32"/>
      <c r="AV14" s="33"/>
      <c r="AW14" s="33"/>
      <c r="AX14" s="34" t="s">
        <v>30</v>
      </c>
    </row>
    <row r="15" spans="1:53" s="35" customFormat="1">
      <c r="A15" s="20">
        <v>10</v>
      </c>
      <c r="B15" s="20" t="s">
        <v>44</v>
      </c>
      <c r="C15" s="20" t="s">
        <v>44</v>
      </c>
      <c r="D15" s="22" t="s">
        <v>53</v>
      </c>
      <c r="E15" s="22" t="s">
        <v>54</v>
      </c>
      <c r="F15" s="23" t="s">
        <v>55</v>
      </c>
      <c r="G15" s="29">
        <v>6691815</v>
      </c>
      <c r="H15" s="41">
        <v>5500000</v>
      </c>
      <c r="I15" s="42">
        <v>1.2166936363636363</v>
      </c>
      <c r="J15" s="43">
        <v>5735485</v>
      </c>
      <c r="K15" s="28">
        <v>3750000</v>
      </c>
      <c r="L15" s="42">
        <v>1.5294626666666666</v>
      </c>
      <c r="M15" s="27">
        <v>3895460</v>
      </c>
      <c r="N15" s="28">
        <v>3850000</v>
      </c>
      <c r="O15" s="26">
        <v>1.0118077922077922</v>
      </c>
      <c r="P15" s="27">
        <v>11606855</v>
      </c>
      <c r="Q15" s="28">
        <v>4000000</v>
      </c>
      <c r="R15" s="26">
        <v>2.9017137499999999</v>
      </c>
      <c r="S15" s="27">
        <v>9049730</v>
      </c>
      <c r="T15" s="28">
        <v>4500000</v>
      </c>
      <c r="U15" s="26">
        <v>2.0110511111111111</v>
      </c>
      <c r="V15" s="27">
        <v>7426815</v>
      </c>
      <c r="W15" s="28">
        <v>4600000</v>
      </c>
      <c r="X15" s="42">
        <v>1.614525</v>
      </c>
      <c r="Y15" s="27">
        <v>10419155</v>
      </c>
      <c r="Z15" s="28">
        <v>4600000</v>
      </c>
      <c r="AA15" s="42">
        <v>2.2650336956521739</v>
      </c>
      <c r="AB15" s="27">
        <v>9398015</v>
      </c>
      <c r="AC15" s="28">
        <v>4600000</v>
      </c>
      <c r="AD15" s="26">
        <v>2.043046739130435</v>
      </c>
      <c r="AE15" s="29">
        <v>8006115</v>
      </c>
      <c r="AF15" s="41">
        <v>4800000</v>
      </c>
      <c r="AG15" s="26">
        <v>1.667940625</v>
      </c>
      <c r="AH15" s="29">
        <v>9533625</v>
      </c>
      <c r="AI15" s="41">
        <v>5000000</v>
      </c>
      <c r="AJ15" s="42">
        <v>1.906725</v>
      </c>
      <c r="AK15" s="29">
        <v>7393390</v>
      </c>
      <c r="AL15" s="41">
        <v>5450000</v>
      </c>
      <c r="AM15" s="42">
        <v>1.3565853211009173</v>
      </c>
      <c r="AN15" s="27">
        <v>5316090</v>
      </c>
      <c r="AO15" s="28">
        <v>4900000</v>
      </c>
      <c r="AP15" s="26">
        <v>1.0849163265306123</v>
      </c>
      <c r="AQ15" s="29">
        <f t="shared" si="0"/>
        <v>94472550</v>
      </c>
      <c r="AR15" s="29">
        <f t="shared" si="1"/>
        <v>55550000</v>
      </c>
      <c r="AS15" s="30">
        <v>1.7006759675967598</v>
      </c>
      <c r="AT15" s="31"/>
      <c r="AU15" s="32"/>
      <c r="AV15" s="120"/>
      <c r="AW15" s="120"/>
      <c r="AX15" s="34" t="s">
        <v>30</v>
      </c>
      <c r="AY15" s="36"/>
      <c r="AZ15" s="36"/>
      <c r="BA15" s="36"/>
    </row>
    <row r="16" spans="1:53" s="35" customFormat="1">
      <c r="A16" s="20">
        <v>11</v>
      </c>
      <c r="B16" s="21" t="s">
        <v>26</v>
      </c>
      <c r="C16" s="21" t="s">
        <v>27</v>
      </c>
      <c r="D16" s="37" t="s">
        <v>56</v>
      </c>
      <c r="E16" s="37" t="s">
        <v>57</v>
      </c>
      <c r="F16" s="23">
        <v>45251</v>
      </c>
      <c r="G16" s="24">
        <v>1084060</v>
      </c>
      <c r="H16" s="25">
        <v>850000</v>
      </c>
      <c r="I16" s="26">
        <v>1.275364705882353</v>
      </c>
      <c r="J16" s="24">
        <v>1251835</v>
      </c>
      <c r="K16" s="24">
        <v>1000000</v>
      </c>
      <c r="L16" s="26">
        <v>1.251835</v>
      </c>
      <c r="M16" s="24">
        <v>1459460</v>
      </c>
      <c r="N16" s="24">
        <v>1100000</v>
      </c>
      <c r="O16" s="26">
        <v>1.3267818181818183</v>
      </c>
      <c r="P16" s="24">
        <v>2247130</v>
      </c>
      <c r="Q16" s="24">
        <v>1100000</v>
      </c>
      <c r="R16" s="26">
        <v>2.0428454545454544</v>
      </c>
      <c r="S16" s="24">
        <v>3386915</v>
      </c>
      <c r="T16" s="24">
        <v>1300000</v>
      </c>
      <c r="U16" s="26">
        <v>2.6053192307692306</v>
      </c>
      <c r="V16" s="24"/>
      <c r="W16" s="24"/>
      <c r="X16" s="26" t="e">
        <v>#DIV/0!</v>
      </c>
      <c r="Y16" s="24"/>
      <c r="Z16" s="24"/>
      <c r="AA16" s="26" t="e">
        <v>#DIV/0!</v>
      </c>
      <c r="AB16" s="24"/>
      <c r="AC16" s="24"/>
      <c r="AD16" s="26" t="e">
        <v>#DIV/0!</v>
      </c>
      <c r="AE16" s="24"/>
      <c r="AF16" s="24"/>
      <c r="AG16" s="26" t="e">
        <v>#DIV/0!</v>
      </c>
      <c r="AH16" s="24">
        <v>601415</v>
      </c>
      <c r="AI16" s="24">
        <v>532258</v>
      </c>
      <c r="AJ16" s="26">
        <v>1.1299313490825877</v>
      </c>
      <c r="AK16" s="24">
        <v>1189135</v>
      </c>
      <c r="AL16" s="24">
        <v>650000</v>
      </c>
      <c r="AM16" s="26">
        <v>1.8294384615384616</v>
      </c>
      <c r="AN16" s="27">
        <v>807095</v>
      </c>
      <c r="AO16" s="28">
        <v>600000</v>
      </c>
      <c r="AP16" s="26">
        <v>1.3451583333333332</v>
      </c>
      <c r="AQ16" s="29">
        <f t="shared" si="0"/>
        <v>12027045</v>
      </c>
      <c r="AR16" s="29">
        <f t="shared" si="1"/>
        <v>7132258</v>
      </c>
      <c r="AS16" s="30">
        <v>1.6862885498533564</v>
      </c>
      <c r="AT16" s="38"/>
      <c r="AU16" s="38"/>
      <c r="AV16" s="39"/>
      <c r="AW16" s="39"/>
      <c r="AX16" s="34" t="s">
        <v>30</v>
      </c>
    </row>
    <row r="17" spans="1:53" s="35" customFormat="1">
      <c r="A17" s="20">
        <v>12</v>
      </c>
      <c r="B17" s="20" t="s">
        <v>44</v>
      </c>
      <c r="C17" s="21" t="s">
        <v>44</v>
      </c>
      <c r="D17" s="22" t="s">
        <v>58</v>
      </c>
      <c r="E17" s="37" t="s">
        <v>59</v>
      </c>
      <c r="F17" s="23">
        <v>44965</v>
      </c>
      <c r="G17" s="24">
        <v>584490</v>
      </c>
      <c r="H17" s="25">
        <v>550000</v>
      </c>
      <c r="I17" s="26">
        <v>1.0627090909090908</v>
      </c>
      <c r="J17" s="24">
        <v>423730</v>
      </c>
      <c r="K17" s="24">
        <v>550000</v>
      </c>
      <c r="L17" s="26">
        <v>0.77041818181818178</v>
      </c>
      <c r="M17" s="24">
        <v>722375</v>
      </c>
      <c r="N17" s="24">
        <v>550000</v>
      </c>
      <c r="O17" s="26">
        <v>1.313409090909091</v>
      </c>
      <c r="P17" s="24">
        <v>2770540</v>
      </c>
      <c r="Q17" s="24">
        <v>650000</v>
      </c>
      <c r="R17" s="26">
        <v>4.2623692307692309</v>
      </c>
      <c r="S17" s="24">
        <v>2247895</v>
      </c>
      <c r="T17" s="24">
        <v>800000</v>
      </c>
      <c r="U17" s="26">
        <v>2.8098687500000001</v>
      </c>
      <c r="V17" s="24">
        <v>1787750</v>
      </c>
      <c r="W17" s="24">
        <v>900000</v>
      </c>
      <c r="X17" s="26">
        <v>1.986388888888889</v>
      </c>
      <c r="Y17" s="24">
        <v>1030645</v>
      </c>
      <c r="Z17" s="24">
        <v>1000000</v>
      </c>
      <c r="AA17" s="26">
        <v>1.030645</v>
      </c>
      <c r="AB17" s="24">
        <v>1072020</v>
      </c>
      <c r="AC17" s="24">
        <v>1000000</v>
      </c>
      <c r="AD17" s="26">
        <v>1.07202</v>
      </c>
      <c r="AE17" s="24">
        <v>802185</v>
      </c>
      <c r="AF17" s="24">
        <v>1000000</v>
      </c>
      <c r="AG17" s="26">
        <v>0.80218500000000004</v>
      </c>
      <c r="AH17" s="24">
        <v>1387630</v>
      </c>
      <c r="AI17" s="24">
        <v>900000</v>
      </c>
      <c r="AJ17" s="26">
        <v>1.541811111111111</v>
      </c>
      <c r="AK17" s="24">
        <v>1457910</v>
      </c>
      <c r="AL17" s="24">
        <v>1000000</v>
      </c>
      <c r="AM17" s="26">
        <v>1.45791</v>
      </c>
      <c r="AN17" s="27">
        <v>531295</v>
      </c>
      <c r="AO17" s="28">
        <v>650000</v>
      </c>
      <c r="AP17" s="26">
        <v>0.81737692307692311</v>
      </c>
      <c r="AQ17" s="29">
        <f t="shared" si="0"/>
        <v>14818465</v>
      </c>
      <c r="AR17" s="29">
        <f t="shared" si="1"/>
        <v>9550000</v>
      </c>
      <c r="AS17" s="30">
        <v>1.5516717277486911</v>
      </c>
      <c r="AT17" s="31"/>
      <c r="AU17" s="32"/>
      <c r="AV17" s="33"/>
      <c r="AW17" s="33"/>
      <c r="AX17" s="34" t="s">
        <v>30</v>
      </c>
    </row>
    <row r="18" spans="1:53" s="44" customFormat="1">
      <c r="A18" s="20">
        <v>13</v>
      </c>
      <c r="B18" s="20" t="s">
        <v>44</v>
      </c>
      <c r="C18" s="21" t="s">
        <v>44</v>
      </c>
      <c r="D18" s="22" t="s">
        <v>60</v>
      </c>
      <c r="E18" s="22" t="s">
        <v>61</v>
      </c>
      <c r="F18" s="23">
        <v>45016</v>
      </c>
      <c r="G18" s="24">
        <v>1022275</v>
      </c>
      <c r="H18" s="25">
        <v>500000</v>
      </c>
      <c r="I18" s="26">
        <v>2.0445500000000001</v>
      </c>
      <c r="J18" s="24">
        <v>302950</v>
      </c>
      <c r="K18" s="24">
        <v>550000</v>
      </c>
      <c r="L18" s="26">
        <v>0.55081818181818187</v>
      </c>
      <c r="M18" s="24">
        <v>706285</v>
      </c>
      <c r="N18" s="24">
        <v>550000</v>
      </c>
      <c r="O18" s="26">
        <v>1.2841545454545455</v>
      </c>
      <c r="P18" s="24">
        <v>2539070</v>
      </c>
      <c r="Q18" s="24">
        <v>650000</v>
      </c>
      <c r="R18" s="26">
        <v>3.9062615384615387</v>
      </c>
      <c r="S18" s="24">
        <v>2460610</v>
      </c>
      <c r="T18" s="24">
        <v>850000</v>
      </c>
      <c r="U18" s="26">
        <v>2.8948352941176472</v>
      </c>
      <c r="V18" s="24">
        <v>1553040</v>
      </c>
      <c r="W18" s="24">
        <v>950000</v>
      </c>
      <c r="X18" s="26">
        <v>1.6347789473684211</v>
      </c>
      <c r="Y18" s="24">
        <v>954250</v>
      </c>
      <c r="Z18" s="24">
        <v>1000000</v>
      </c>
      <c r="AA18" s="26">
        <v>0.95425000000000004</v>
      </c>
      <c r="AB18" s="24">
        <v>2372255</v>
      </c>
      <c r="AC18" s="24">
        <v>1100000</v>
      </c>
      <c r="AD18" s="26">
        <v>2.1565954545454544</v>
      </c>
      <c r="AE18" s="24">
        <v>1819935</v>
      </c>
      <c r="AF18" s="24">
        <v>1300000</v>
      </c>
      <c r="AG18" s="26">
        <v>1.39995</v>
      </c>
      <c r="AH18" s="24">
        <v>919365</v>
      </c>
      <c r="AI18" s="24">
        <v>1150000</v>
      </c>
      <c r="AJ18" s="26">
        <v>0.79944782608695653</v>
      </c>
      <c r="AK18" s="24">
        <v>901470</v>
      </c>
      <c r="AL18" s="24">
        <v>1300000</v>
      </c>
      <c r="AM18" s="26">
        <v>0.69343846153846156</v>
      </c>
      <c r="AN18" s="27">
        <v>661285</v>
      </c>
      <c r="AO18" s="28">
        <v>550000</v>
      </c>
      <c r="AP18" s="26">
        <v>1.2023363636363635</v>
      </c>
      <c r="AQ18" s="29">
        <f t="shared" si="0"/>
        <v>16212790</v>
      </c>
      <c r="AR18" s="29">
        <f t="shared" si="1"/>
        <v>10450000</v>
      </c>
      <c r="AS18" s="30">
        <v>1.5514631578947369</v>
      </c>
      <c r="AT18" s="31"/>
      <c r="AU18" s="32"/>
      <c r="AV18" s="33"/>
      <c r="AW18" s="33"/>
      <c r="AX18" s="34" t="s">
        <v>30</v>
      </c>
      <c r="AY18" s="35"/>
      <c r="AZ18" s="35"/>
      <c r="BA18" s="35"/>
    </row>
    <row r="19" spans="1:53" s="35" customFormat="1">
      <c r="A19" s="20">
        <v>14</v>
      </c>
      <c r="B19" s="20" t="s">
        <v>44</v>
      </c>
      <c r="C19" s="21" t="s">
        <v>44</v>
      </c>
      <c r="D19" s="22" t="s">
        <v>62</v>
      </c>
      <c r="E19" s="37" t="s">
        <v>63</v>
      </c>
      <c r="F19" s="23" t="s">
        <v>64</v>
      </c>
      <c r="G19" s="24">
        <v>41695</v>
      </c>
      <c r="H19" s="25">
        <v>25806</v>
      </c>
      <c r="I19" s="26">
        <v>1.615709524916686</v>
      </c>
      <c r="J19" s="24">
        <v>555165</v>
      </c>
      <c r="K19" s="24">
        <v>650000</v>
      </c>
      <c r="L19" s="26">
        <v>0.85409999999999997</v>
      </c>
      <c r="M19" s="24">
        <v>2070885</v>
      </c>
      <c r="N19" s="24">
        <v>650000</v>
      </c>
      <c r="O19" s="26">
        <v>3.185976923076923</v>
      </c>
      <c r="P19" s="24">
        <v>3304079</v>
      </c>
      <c r="Q19" s="24">
        <v>800000</v>
      </c>
      <c r="R19" s="26">
        <v>4.1300987500000002</v>
      </c>
      <c r="S19" s="24">
        <v>2493335</v>
      </c>
      <c r="T19" s="24">
        <v>1000000</v>
      </c>
      <c r="U19" s="26">
        <v>2.4933350000000001</v>
      </c>
      <c r="V19" s="24">
        <v>2035355</v>
      </c>
      <c r="W19" s="24">
        <v>1100000</v>
      </c>
      <c r="X19" s="26">
        <v>1.8503227272727272</v>
      </c>
      <c r="Y19" s="24">
        <v>1266025</v>
      </c>
      <c r="Z19" s="24">
        <v>1100000</v>
      </c>
      <c r="AA19" s="26">
        <v>1.1509318181818182</v>
      </c>
      <c r="AB19" s="24">
        <v>1700710</v>
      </c>
      <c r="AC19" s="24">
        <v>1100000</v>
      </c>
      <c r="AD19" s="26">
        <v>1.5461</v>
      </c>
      <c r="AE19" s="24">
        <v>935675</v>
      </c>
      <c r="AF19" s="24">
        <v>1400000</v>
      </c>
      <c r="AG19" s="26">
        <v>0.66833928571428569</v>
      </c>
      <c r="AH19" s="24">
        <v>907375</v>
      </c>
      <c r="AI19" s="24">
        <v>1300000</v>
      </c>
      <c r="AJ19" s="26">
        <v>0.69798076923076924</v>
      </c>
      <c r="AK19" s="24">
        <v>690005</v>
      </c>
      <c r="AL19" s="24">
        <v>1250000</v>
      </c>
      <c r="AM19" s="26">
        <v>0.55200400000000005</v>
      </c>
      <c r="AN19" s="27"/>
      <c r="AO19" s="28"/>
      <c r="AP19" s="26" t="e">
        <v>#DIV/0!</v>
      </c>
      <c r="AQ19" s="29">
        <f t="shared" si="0"/>
        <v>16000304</v>
      </c>
      <c r="AR19" s="29">
        <f t="shared" si="1"/>
        <v>10375806</v>
      </c>
      <c r="AS19" s="30">
        <v>1.5420781768664527</v>
      </c>
      <c r="AT19" s="31"/>
      <c r="AU19" s="32"/>
      <c r="AV19" s="33"/>
      <c r="AW19" s="33"/>
      <c r="AX19" s="34" t="s">
        <v>30</v>
      </c>
    </row>
    <row r="20" spans="1:53" s="35" customFormat="1">
      <c r="A20" s="20">
        <v>15</v>
      </c>
      <c r="B20" s="20" t="s">
        <v>26</v>
      </c>
      <c r="C20" s="20" t="s">
        <v>65</v>
      </c>
      <c r="D20" s="22" t="s">
        <v>66</v>
      </c>
      <c r="E20" s="37" t="s">
        <v>67</v>
      </c>
      <c r="F20" s="45">
        <v>45255</v>
      </c>
      <c r="G20" s="27">
        <v>165060</v>
      </c>
      <c r="H20" s="28">
        <v>450000</v>
      </c>
      <c r="I20" s="26">
        <v>0.36680000000000001</v>
      </c>
      <c r="J20" s="27">
        <v>839370</v>
      </c>
      <c r="K20" s="28">
        <v>500000</v>
      </c>
      <c r="L20" s="26">
        <v>1.6787399999999999</v>
      </c>
      <c r="M20" s="27">
        <v>1120110</v>
      </c>
      <c r="N20" s="28">
        <v>500000</v>
      </c>
      <c r="O20" s="26">
        <v>2.2402199999999999</v>
      </c>
      <c r="P20" s="27">
        <v>2542830</v>
      </c>
      <c r="Q20" s="28">
        <v>700000</v>
      </c>
      <c r="R20" s="26">
        <v>3.6326142857142858</v>
      </c>
      <c r="S20" s="27">
        <v>2852605</v>
      </c>
      <c r="T20" s="28">
        <v>900000</v>
      </c>
      <c r="U20" s="26">
        <v>3.1695611111111113</v>
      </c>
      <c r="V20" s="27">
        <v>1226910</v>
      </c>
      <c r="W20" s="28">
        <v>1050000</v>
      </c>
      <c r="X20" s="26">
        <v>1.1684857142857143</v>
      </c>
      <c r="Y20" s="27">
        <v>1023845</v>
      </c>
      <c r="Z20" s="28">
        <v>1050000</v>
      </c>
      <c r="AA20" s="26">
        <v>0.97509047619047617</v>
      </c>
      <c r="AB20" s="27">
        <v>1433520</v>
      </c>
      <c r="AC20" s="28">
        <v>950000</v>
      </c>
      <c r="AD20" s="26">
        <v>1.5089684210526315</v>
      </c>
      <c r="AE20" s="29">
        <v>452330</v>
      </c>
      <c r="AF20" s="41">
        <v>1000000</v>
      </c>
      <c r="AG20" s="42">
        <v>0.45233000000000001</v>
      </c>
      <c r="AH20" s="29">
        <v>739200</v>
      </c>
      <c r="AI20" s="41">
        <v>850000</v>
      </c>
      <c r="AJ20" s="42">
        <v>0.86964705882352944</v>
      </c>
      <c r="AK20" s="27">
        <v>900175</v>
      </c>
      <c r="AL20" s="28">
        <v>800000</v>
      </c>
      <c r="AM20" s="26">
        <v>1.1252187499999999</v>
      </c>
      <c r="AN20" s="27">
        <v>787950</v>
      </c>
      <c r="AO20" s="28">
        <v>450000</v>
      </c>
      <c r="AP20" s="26">
        <v>1.7509999999999999</v>
      </c>
      <c r="AQ20" s="29">
        <f t="shared" si="0"/>
        <v>14083905</v>
      </c>
      <c r="AR20" s="29">
        <f t="shared" si="1"/>
        <v>9200000</v>
      </c>
      <c r="AS20" s="30">
        <v>1.5308592391304348</v>
      </c>
      <c r="AT20" s="32"/>
      <c r="AU20" s="32"/>
      <c r="AV20" s="120"/>
      <c r="AW20" s="120"/>
      <c r="AX20" s="34" t="s">
        <v>30</v>
      </c>
      <c r="AY20" s="48"/>
      <c r="AZ20" s="48"/>
      <c r="BA20" s="48"/>
    </row>
    <row r="21" spans="1:53" s="49" customFormat="1">
      <c r="A21" s="20">
        <v>16</v>
      </c>
      <c r="B21" s="20" t="s">
        <v>44</v>
      </c>
      <c r="C21" s="20" t="s">
        <v>44</v>
      </c>
      <c r="D21" s="22" t="s">
        <v>68</v>
      </c>
      <c r="E21" s="37" t="s">
        <v>69</v>
      </c>
      <c r="F21" s="46">
        <v>45246</v>
      </c>
      <c r="G21" s="27">
        <v>831860</v>
      </c>
      <c r="H21" s="28">
        <v>550000</v>
      </c>
      <c r="I21" s="26">
        <v>1.5124727272727272</v>
      </c>
      <c r="J21" s="27">
        <v>836570</v>
      </c>
      <c r="K21" s="28">
        <v>550000</v>
      </c>
      <c r="L21" s="26">
        <v>1.5210363636363637</v>
      </c>
      <c r="M21" s="27">
        <v>1260615</v>
      </c>
      <c r="N21" s="28">
        <v>550000</v>
      </c>
      <c r="O21" s="26">
        <v>2.2920272727272728</v>
      </c>
      <c r="P21" s="27">
        <v>2127870</v>
      </c>
      <c r="Q21" s="28">
        <v>800000</v>
      </c>
      <c r="R21" s="26">
        <v>2.6598375000000001</v>
      </c>
      <c r="S21" s="27">
        <v>2078870</v>
      </c>
      <c r="T21" s="28">
        <v>1100000</v>
      </c>
      <c r="U21" s="26">
        <v>1.8898818181818182</v>
      </c>
      <c r="V21" s="27">
        <v>1463280</v>
      </c>
      <c r="W21" s="28">
        <v>1100000</v>
      </c>
      <c r="X21" s="26">
        <v>1.3302545454545454</v>
      </c>
      <c r="Y21" s="27">
        <v>1125730</v>
      </c>
      <c r="Z21" s="28">
        <v>1100000</v>
      </c>
      <c r="AA21" s="26">
        <v>1.023390909090909</v>
      </c>
      <c r="AB21" s="27">
        <v>1547465</v>
      </c>
      <c r="AC21" s="28">
        <v>1000000</v>
      </c>
      <c r="AD21" s="26">
        <v>1.5474650000000001</v>
      </c>
      <c r="AE21" s="29">
        <v>1574770</v>
      </c>
      <c r="AF21" s="41">
        <v>1100000</v>
      </c>
      <c r="AG21" s="42">
        <v>1.4316090909090908</v>
      </c>
      <c r="AH21" s="29">
        <v>1111530</v>
      </c>
      <c r="AI21" s="41">
        <v>1100000</v>
      </c>
      <c r="AJ21" s="42">
        <v>1.0104818181818183</v>
      </c>
      <c r="AK21" s="27">
        <v>1447175</v>
      </c>
      <c r="AL21" s="28">
        <v>1100000</v>
      </c>
      <c r="AM21" s="26">
        <v>1.3156136363636364</v>
      </c>
      <c r="AN21" s="27">
        <v>817280</v>
      </c>
      <c r="AO21" s="28">
        <v>550000</v>
      </c>
      <c r="AP21" s="26">
        <v>1.4859636363636364</v>
      </c>
      <c r="AQ21" s="29">
        <f t="shared" si="0"/>
        <v>16223015</v>
      </c>
      <c r="AR21" s="29">
        <f t="shared" si="1"/>
        <v>10600000</v>
      </c>
      <c r="AS21" s="30">
        <v>1.5304731132075471</v>
      </c>
      <c r="AT21" s="38"/>
      <c r="AU21" s="38"/>
      <c r="AV21" s="39"/>
      <c r="AW21" s="47">
        <v>0.5</v>
      </c>
      <c r="AX21" s="34" t="s">
        <v>30</v>
      </c>
      <c r="AY21" s="35"/>
      <c r="AZ21" s="35"/>
      <c r="BA21" s="35"/>
    </row>
    <row r="22" spans="1:53" s="35" customFormat="1" ht="20.25" customHeight="1">
      <c r="A22" s="20">
        <v>17</v>
      </c>
      <c r="B22" s="20" t="s">
        <v>38</v>
      </c>
      <c r="C22" s="21" t="s">
        <v>72</v>
      </c>
      <c r="D22" s="22" t="s">
        <v>73</v>
      </c>
      <c r="E22" s="22" t="s">
        <v>74</v>
      </c>
      <c r="F22" s="23">
        <v>44771</v>
      </c>
      <c r="G22" s="24">
        <v>722430</v>
      </c>
      <c r="H22" s="25">
        <v>1600000</v>
      </c>
      <c r="I22" s="26">
        <v>0.45151875000000002</v>
      </c>
      <c r="J22" s="24">
        <v>682575</v>
      </c>
      <c r="K22" s="24">
        <v>500000</v>
      </c>
      <c r="L22" s="26">
        <v>1.3651500000000001</v>
      </c>
      <c r="M22" s="24">
        <v>900505</v>
      </c>
      <c r="N22" s="24">
        <v>750000</v>
      </c>
      <c r="O22" s="26">
        <v>1.2006733333333333</v>
      </c>
      <c r="P22" s="24">
        <v>2565290</v>
      </c>
      <c r="Q22" s="24">
        <v>750000</v>
      </c>
      <c r="R22" s="26">
        <v>3.4203866666666665</v>
      </c>
      <c r="S22" s="24">
        <v>3843605</v>
      </c>
      <c r="T22" s="24">
        <v>1000000</v>
      </c>
      <c r="U22" s="26">
        <v>3.8436050000000002</v>
      </c>
      <c r="V22" s="24">
        <v>2299400</v>
      </c>
      <c r="W22" s="24">
        <v>1100000</v>
      </c>
      <c r="X22" s="26">
        <v>2.0903636363636364</v>
      </c>
      <c r="Y22" s="24">
        <v>1310485</v>
      </c>
      <c r="Z22" s="24">
        <v>1100000</v>
      </c>
      <c r="AA22" s="26">
        <v>1.1913499999999999</v>
      </c>
      <c r="AB22" s="24">
        <v>1789690</v>
      </c>
      <c r="AC22" s="24">
        <v>1100000</v>
      </c>
      <c r="AD22" s="26">
        <v>1.6269909090909092</v>
      </c>
      <c r="AE22" s="24">
        <v>1106290</v>
      </c>
      <c r="AF22" s="24">
        <v>1300000</v>
      </c>
      <c r="AG22" s="26">
        <v>0.85099230769230771</v>
      </c>
      <c r="AH22" s="24">
        <v>1283545</v>
      </c>
      <c r="AI22" s="24">
        <v>1150000</v>
      </c>
      <c r="AJ22" s="26">
        <v>1.1161260869565217</v>
      </c>
      <c r="AK22" s="24">
        <v>1943045</v>
      </c>
      <c r="AL22" s="24">
        <v>1250000</v>
      </c>
      <c r="AM22" s="26">
        <v>1.5544359999999999</v>
      </c>
      <c r="AN22" s="27">
        <v>1581155</v>
      </c>
      <c r="AO22" s="28">
        <v>1600000</v>
      </c>
      <c r="AP22" s="26">
        <v>0.98822187500000003</v>
      </c>
      <c r="AQ22" s="29">
        <f t="shared" si="0"/>
        <v>20028015</v>
      </c>
      <c r="AR22" s="29">
        <f t="shared" si="1"/>
        <v>13200000</v>
      </c>
      <c r="AS22" s="30">
        <v>1.5172738636363636</v>
      </c>
      <c r="AT22" s="31"/>
      <c r="AU22" s="32"/>
      <c r="AV22" s="33"/>
      <c r="AW22" s="33">
        <v>0.5</v>
      </c>
      <c r="AX22" s="34" t="s">
        <v>30</v>
      </c>
    </row>
    <row r="23" spans="1:53" s="35" customFormat="1" ht="20.25" customHeight="1">
      <c r="A23" s="20">
        <v>18</v>
      </c>
      <c r="B23" s="20" t="s">
        <v>44</v>
      </c>
      <c r="C23" s="20" t="s">
        <v>44</v>
      </c>
      <c r="D23" s="22" t="s">
        <v>77</v>
      </c>
      <c r="E23" s="37" t="s">
        <v>78</v>
      </c>
      <c r="F23" s="45">
        <v>44336</v>
      </c>
      <c r="G23" s="27">
        <v>435515</v>
      </c>
      <c r="H23" s="28">
        <v>900000</v>
      </c>
      <c r="I23" s="26">
        <v>0.48390555555555553</v>
      </c>
      <c r="J23" s="27">
        <v>548695</v>
      </c>
      <c r="K23" s="28">
        <v>800000</v>
      </c>
      <c r="L23" s="26">
        <v>0.68586875000000003</v>
      </c>
      <c r="M23" s="27">
        <v>657590</v>
      </c>
      <c r="N23" s="28">
        <v>700000</v>
      </c>
      <c r="O23" s="26">
        <v>0.93941428571428576</v>
      </c>
      <c r="P23" s="27">
        <v>2606335</v>
      </c>
      <c r="Q23" s="28">
        <v>1000000</v>
      </c>
      <c r="R23" s="26">
        <v>2.6063350000000001</v>
      </c>
      <c r="S23" s="27">
        <v>2410375</v>
      </c>
      <c r="T23" s="28">
        <v>1000000</v>
      </c>
      <c r="U23" s="26">
        <v>2.4103750000000002</v>
      </c>
      <c r="V23" s="27">
        <v>1719405</v>
      </c>
      <c r="W23" s="28">
        <v>800000</v>
      </c>
      <c r="X23" s="26">
        <v>2.1492562500000001</v>
      </c>
      <c r="Y23" s="27">
        <v>850455</v>
      </c>
      <c r="Z23" s="28">
        <v>850000</v>
      </c>
      <c r="AA23" s="26">
        <v>1.0005352941176471</v>
      </c>
      <c r="AB23" s="27">
        <v>2189860</v>
      </c>
      <c r="AC23" s="28">
        <v>750000</v>
      </c>
      <c r="AD23" s="26">
        <v>2.9198133333333334</v>
      </c>
      <c r="AE23" s="29">
        <v>1306305</v>
      </c>
      <c r="AF23" s="41">
        <v>900000</v>
      </c>
      <c r="AG23" s="42">
        <v>1.4514499999999999</v>
      </c>
      <c r="AH23" s="29">
        <v>1150185</v>
      </c>
      <c r="AI23" s="41">
        <v>900000</v>
      </c>
      <c r="AJ23" s="42">
        <v>1.2779833333333332</v>
      </c>
      <c r="AK23" s="27">
        <v>825850</v>
      </c>
      <c r="AL23" s="28">
        <v>900000</v>
      </c>
      <c r="AM23" s="26">
        <v>0.91761111111111116</v>
      </c>
      <c r="AN23" s="27">
        <v>590985</v>
      </c>
      <c r="AO23" s="28">
        <v>800000</v>
      </c>
      <c r="AP23" s="26">
        <v>0.73873124999999995</v>
      </c>
      <c r="AQ23" s="29">
        <f t="shared" si="0"/>
        <v>15291555</v>
      </c>
      <c r="AR23" s="29">
        <f t="shared" si="1"/>
        <v>10300000</v>
      </c>
      <c r="AS23" s="30">
        <v>1.484616990291262</v>
      </c>
      <c r="AT23" s="32"/>
      <c r="AU23" s="32"/>
      <c r="AV23" s="33"/>
      <c r="AW23" s="47"/>
      <c r="AX23" s="34" t="s">
        <v>30</v>
      </c>
      <c r="AY23" s="40"/>
      <c r="AZ23" s="40"/>
      <c r="BA23" s="40"/>
    </row>
    <row r="24" spans="1:53" s="35" customFormat="1" ht="20.25" customHeight="1">
      <c r="A24" s="20">
        <v>19</v>
      </c>
      <c r="B24" s="20" t="s">
        <v>31</v>
      </c>
      <c r="C24" s="21" t="s">
        <v>79</v>
      </c>
      <c r="D24" s="22" t="s">
        <v>80</v>
      </c>
      <c r="E24" s="22" t="s">
        <v>81</v>
      </c>
      <c r="F24" s="23">
        <v>42887</v>
      </c>
      <c r="G24" s="24">
        <v>1477170</v>
      </c>
      <c r="H24" s="25">
        <v>1100000</v>
      </c>
      <c r="I24" s="26">
        <v>1.3428818181818183</v>
      </c>
      <c r="J24" s="24">
        <v>831385</v>
      </c>
      <c r="K24" s="24">
        <v>1400000</v>
      </c>
      <c r="L24" s="26">
        <v>0.59384642857142855</v>
      </c>
      <c r="M24" s="24">
        <v>1169455</v>
      </c>
      <c r="N24" s="24">
        <v>1400000</v>
      </c>
      <c r="O24" s="26">
        <v>0.83532499999999998</v>
      </c>
      <c r="P24" s="24">
        <v>3537835</v>
      </c>
      <c r="Q24" s="24">
        <v>1400000</v>
      </c>
      <c r="R24" s="26">
        <v>2.5270250000000001</v>
      </c>
      <c r="S24" s="24">
        <v>2811180</v>
      </c>
      <c r="T24" s="24">
        <v>1400000</v>
      </c>
      <c r="U24" s="26">
        <v>2.0079857142857143</v>
      </c>
      <c r="V24" s="24">
        <v>2354290</v>
      </c>
      <c r="W24" s="24">
        <v>1200000</v>
      </c>
      <c r="X24" s="26">
        <v>1.9619083333333334</v>
      </c>
      <c r="Y24" s="24">
        <v>923230</v>
      </c>
      <c r="Z24" s="24">
        <v>1100000</v>
      </c>
      <c r="AA24" s="26">
        <v>0.83930000000000005</v>
      </c>
      <c r="AB24" s="24">
        <v>1115865</v>
      </c>
      <c r="AC24" s="24">
        <v>900000</v>
      </c>
      <c r="AD24" s="26">
        <v>1.2398499999999999</v>
      </c>
      <c r="AE24" s="24">
        <v>2198270</v>
      </c>
      <c r="AF24" s="24">
        <v>900000</v>
      </c>
      <c r="AG24" s="26">
        <v>2.4425222222222223</v>
      </c>
      <c r="AH24" s="24">
        <v>1948020</v>
      </c>
      <c r="AI24" s="24">
        <v>1000000</v>
      </c>
      <c r="AJ24" s="26">
        <v>1.9480200000000001</v>
      </c>
      <c r="AK24" s="24">
        <v>1808545</v>
      </c>
      <c r="AL24" s="24">
        <v>1650000</v>
      </c>
      <c r="AM24" s="26">
        <v>1.0960878787878787</v>
      </c>
      <c r="AN24" s="27">
        <v>3253535</v>
      </c>
      <c r="AO24" s="28">
        <v>700000</v>
      </c>
      <c r="AP24" s="26">
        <v>0.77639000000000002</v>
      </c>
      <c r="AQ24" s="29">
        <f t="shared" si="0"/>
        <v>23428780</v>
      </c>
      <c r="AR24" s="29">
        <f t="shared" si="1"/>
        <v>14150000</v>
      </c>
      <c r="AS24" s="30">
        <v>1.4740817204301075</v>
      </c>
      <c r="AT24" s="31"/>
      <c r="AU24" s="32"/>
      <c r="AV24" s="33"/>
      <c r="AW24" s="120"/>
      <c r="AX24" s="34" t="s">
        <v>30</v>
      </c>
      <c r="AY24" s="48"/>
      <c r="AZ24" s="48"/>
      <c r="BA24" s="48"/>
    </row>
    <row r="25" spans="1:53" s="35" customFormat="1" ht="20.25" customHeight="1">
      <c r="A25" s="20">
        <v>20</v>
      </c>
      <c r="B25" s="21" t="s">
        <v>26</v>
      </c>
      <c r="C25" s="20" t="s">
        <v>27</v>
      </c>
      <c r="D25" s="50" t="s">
        <v>82</v>
      </c>
      <c r="E25" s="50" t="s">
        <v>83</v>
      </c>
      <c r="F25" s="51">
        <v>44991</v>
      </c>
      <c r="G25" s="28">
        <v>1080125</v>
      </c>
      <c r="H25" s="28">
        <v>750000</v>
      </c>
      <c r="I25" s="26">
        <v>1.4401666666666666</v>
      </c>
      <c r="J25" s="24">
        <v>132270</v>
      </c>
      <c r="K25" s="27">
        <v>900000</v>
      </c>
      <c r="L25" s="26">
        <v>0.14696666666666666</v>
      </c>
      <c r="M25" s="27">
        <v>1260585</v>
      </c>
      <c r="N25" s="28">
        <v>850000</v>
      </c>
      <c r="O25" s="26">
        <v>1.4830411764705882</v>
      </c>
      <c r="P25" s="27">
        <v>2781575</v>
      </c>
      <c r="Q25" s="28">
        <v>1000000</v>
      </c>
      <c r="R25" s="26">
        <v>2.7815750000000001</v>
      </c>
      <c r="S25" s="27">
        <v>1062280</v>
      </c>
      <c r="T25" s="27">
        <v>1000000</v>
      </c>
      <c r="U25" s="26">
        <v>1.0622799999999999</v>
      </c>
      <c r="V25" s="27">
        <v>1217875</v>
      </c>
      <c r="W25" s="27">
        <v>900000</v>
      </c>
      <c r="X25" s="26">
        <v>1.3531944444444444</v>
      </c>
      <c r="Y25" s="27">
        <v>1345860</v>
      </c>
      <c r="Z25" s="28">
        <v>850000</v>
      </c>
      <c r="AA25" s="26">
        <v>1.583364705882353</v>
      </c>
      <c r="AB25" s="27">
        <v>1178925</v>
      </c>
      <c r="AC25" s="28">
        <v>850000</v>
      </c>
      <c r="AD25" s="26">
        <v>1.3869705882352941</v>
      </c>
      <c r="AE25" s="27">
        <v>567515</v>
      </c>
      <c r="AF25" s="27">
        <v>800000</v>
      </c>
      <c r="AG25" s="26">
        <v>0.70939375000000005</v>
      </c>
      <c r="AH25" s="24">
        <v>965250</v>
      </c>
      <c r="AI25" s="27">
        <v>600000</v>
      </c>
      <c r="AJ25" s="26">
        <v>1.6087499999999999</v>
      </c>
      <c r="AK25" s="24">
        <v>1053345</v>
      </c>
      <c r="AL25" s="27">
        <v>800000</v>
      </c>
      <c r="AM25" s="26">
        <v>1.31668125</v>
      </c>
      <c r="AN25" s="27">
        <v>1917910</v>
      </c>
      <c r="AO25" s="28">
        <v>650000</v>
      </c>
      <c r="AP25" s="26">
        <v>2.9506307692307692</v>
      </c>
      <c r="AQ25" s="29">
        <f t="shared" si="0"/>
        <v>14563515</v>
      </c>
      <c r="AR25" s="29">
        <f t="shared" si="1"/>
        <v>9950000</v>
      </c>
      <c r="AS25" s="30">
        <v>1.4636698492462312</v>
      </c>
      <c r="AT25" s="52"/>
      <c r="AU25" s="52"/>
      <c r="AV25" s="53"/>
      <c r="AW25" s="53">
        <v>0.5</v>
      </c>
      <c r="AX25" s="34" t="s">
        <v>30</v>
      </c>
    </row>
    <row r="26" spans="1:53" s="35" customFormat="1" ht="20.25" customHeight="1">
      <c r="A26" s="20">
        <v>21</v>
      </c>
      <c r="B26" s="20" t="s">
        <v>31</v>
      </c>
      <c r="C26" s="21" t="s">
        <v>79</v>
      </c>
      <c r="D26" s="22" t="s">
        <v>84</v>
      </c>
      <c r="E26" s="22" t="s">
        <v>85</v>
      </c>
      <c r="F26" s="23">
        <v>43523</v>
      </c>
      <c r="G26" s="24">
        <v>5491685</v>
      </c>
      <c r="H26" s="25">
        <v>5800000</v>
      </c>
      <c r="I26" s="26">
        <v>0.94684224137931039</v>
      </c>
      <c r="J26" s="24">
        <v>5810545</v>
      </c>
      <c r="K26" s="24">
        <v>5700000</v>
      </c>
      <c r="L26" s="26">
        <v>1.0193938596491228</v>
      </c>
      <c r="M26" s="24">
        <v>7658550</v>
      </c>
      <c r="N26" s="24">
        <v>5700000</v>
      </c>
      <c r="O26" s="26">
        <v>1.3436052631578947</v>
      </c>
      <c r="P26" s="24">
        <v>13695325</v>
      </c>
      <c r="Q26" s="24">
        <v>5700000</v>
      </c>
      <c r="R26" s="26">
        <v>2.4026885964912279</v>
      </c>
      <c r="S26" s="24">
        <v>14884710</v>
      </c>
      <c r="T26" s="24">
        <v>5700000</v>
      </c>
      <c r="U26" s="26">
        <v>2.6113526315789475</v>
      </c>
      <c r="V26" s="24">
        <v>8626095</v>
      </c>
      <c r="W26" s="24">
        <v>5600000</v>
      </c>
      <c r="X26" s="26">
        <v>1.5403741071428572</v>
      </c>
      <c r="Y26" s="24">
        <v>6159580</v>
      </c>
      <c r="Z26" s="24">
        <v>5600000</v>
      </c>
      <c r="AA26" s="26">
        <v>1.099925</v>
      </c>
      <c r="AB26" s="24">
        <v>10422295</v>
      </c>
      <c r="AC26" s="24">
        <v>5700000</v>
      </c>
      <c r="AD26" s="26">
        <v>1.8284728070175438</v>
      </c>
      <c r="AE26" s="24">
        <v>6399285</v>
      </c>
      <c r="AF26" s="24">
        <v>5900000</v>
      </c>
      <c r="AG26" s="26">
        <v>1.0846245762711864</v>
      </c>
      <c r="AH26" s="24">
        <v>6444565</v>
      </c>
      <c r="AI26" s="24">
        <v>5900000</v>
      </c>
      <c r="AJ26" s="26">
        <v>1.0922991525423729</v>
      </c>
      <c r="AK26" s="24">
        <v>8672840</v>
      </c>
      <c r="AL26" s="24">
        <v>5900000</v>
      </c>
      <c r="AM26" s="26">
        <v>1.4699728813559323</v>
      </c>
      <c r="AN26" s="27">
        <v>5227630</v>
      </c>
      <c r="AO26" s="28">
        <v>5800000</v>
      </c>
      <c r="AP26" s="26">
        <v>0.90131551724137926</v>
      </c>
      <c r="AQ26" s="29">
        <f t="shared" si="0"/>
        <v>99493105</v>
      </c>
      <c r="AR26" s="29">
        <f t="shared" si="1"/>
        <v>69000000</v>
      </c>
      <c r="AS26" s="30">
        <v>1.4419290579710144</v>
      </c>
      <c r="AT26" s="54"/>
      <c r="AU26" s="52"/>
      <c r="AV26" s="53"/>
      <c r="AW26" s="120"/>
      <c r="AX26" s="34" t="s">
        <v>30</v>
      </c>
    </row>
    <row r="27" spans="1:53" s="35" customFormat="1" ht="20.25" customHeight="1">
      <c r="A27" s="20">
        <v>22</v>
      </c>
      <c r="B27" s="21" t="s">
        <v>26</v>
      </c>
      <c r="C27" s="21" t="s">
        <v>27</v>
      </c>
      <c r="D27" s="22" t="s">
        <v>86</v>
      </c>
      <c r="E27" s="22" t="s">
        <v>87</v>
      </c>
      <c r="F27" s="23">
        <v>45040</v>
      </c>
      <c r="G27" s="24">
        <v>1086810</v>
      </c>
      <c r="H27" s="25">
        <v>850000</v>
      </c>
      <c r="I27" s="26">
        <v>1.2786</v>
      </c>
      <c r="J27" s="24">
        <v>1360670</v>
      </c>
      <c r="K27" s="24">
        <v>1000000</v>
      </c>
      <c r="L27" s="26">
        <v>1.36067</v>
      </c>
      <c r="M27" s="24">
        <v>1328735</v>
      </c>
      <c r="N27" s="24">
        <v>1050000</v>
      </c>
      <c r="O27" s="26">
        <v>1.2654619047619047</v>
      </c>
      <c r="P27" s="24">
        <v>3358000</v>
      </c>
      <c r="Q27" s="24">
        <v>1050000</v>
      </c>
      <c r="R27" s="26">
        <v>3.1980952380952381</v>
      </c>
      <c r="S27" s="24">
        <v>2560745</v>
      </c>
      <c r="T27" s="24">
        <v>1300000</v>
      </c>
      <c r="U27" s="26">
        <v>1.9698038461538461</v>
      </c>
      <c r="V27" s="24">
        <v>1304290</v>
      </c>
      <c r="W27" s="24">
        <v>1300000</v>
      </c>
      <c r="X27" s="26">
        <v>1.0033000000000001</v>
      </c>
      <c r="Y27" s="24">
        <v>2143135</v>
      </c>
      <c r="Z27" s="24">
        <v>1300000</v>
      </c>
      <c r="AA27" s="26">
        <v>1.6485653846153847</v>
      </c>
      <c r="AB27" s="24">
        <v>1792525</v>
      </c>
      <c r="AC27" s="24">
        <v>1300000</v>
      </c>
      <c r="AD27" s="26">
        <v>1.3788653846153847</v>
      </c>
      <c r="AE27" s="24">
        <v>2054650</v>
      </c>
      <c r="AF27" s="24">
        <v>1450000</v>
      </c>
      <c r="AG27" s="26">
        <v>1.417</v>
      </c>
      <c r="AH27" s="24">
        <v>1171325</v>
      </c>
      <c r="AI27" s="24">
        <v>1450000</v>
      </c>
      <c r="AJ27" s="26">
        <v>0.80781034482758618</v>
      </c>
      <c r="AK27" s="24">
        <v>1169795</v>
      </c>
      <c r="AL27" s="24">
        <v>1550000</v>
      </c>
      <c r="AM27" s="26">
        <v>0.75470645161290317</v>
      </c>
      <c r="AN27" s="27">
        <v>1387990</v>
      </c>
      <c r="AO27" s="28">
        <v>800000</v>
      </c>
      <c r="AP27" s="26">
        <v>1.7349874999999999</v>
      </c>
      <c r="AQ27" s="29">
        <f t="shared" si="0"/>
        <v>20718670</v>
      </c>
      <c r="AR27" s="29">
        <f t="shared" si="1"/>
        <v>14400000</v>
      </c>
      <c r="AS27" s="30">
        <v>1.4387965277777777</v>
      </c>
      <c r="AT27" s="31"/>
      <c r="AU27" s="32"/>
      <c r="AV27" s="120"/>
      <c r="AW27" s="33">
        <v>1</v>
      </c>
      <c r="AX27" s="34" t="s">
        <v>30</v>
      </c>
    </row>
    <row r="28" spans="1:53" s="35" customFormat="1" ht="20.25" customHeight="1">
      <c r="A28" s="20">
        <v>23</v>
      </c>
      <c r="B28" s="20" t="s">
        <v>44</v>
      </c>
      <c r="C28" s="20" t="s">
        <v>44</v>
      </c>
      <c r="D28" s="22" t="s">
        <v>88</v>
      </c>
      <c r="E28" s="22" t="s">
        <v>89</v>
      </c>
      <c r="F28" s="23">
        <v>41596</v>
      </c>
      <c r="G28" s="29">
        <v>6711820</v>
      </c>
      <c r="H28" s="41">
        <v>6700000</v>
      </c>
      <c r="I28" s="42">
        <v>1.0017641791044776</v>
      </c>
      <c r="J28" s="43">
        <v>7236600</v>
      </c>
      <c r="K28" s="28">
        <v>7000000</v>
      </c>
      <c r="L28" s="42">
        <v>1.0338000000000001</v>
      </c>
      <c r="M28" s="27">
        <v>8269345</v>
      </c>
      <c r="N28" s="28">
        <v>7000000</v>
      </c>
      <c r="O28" s="26">
        <v>1.181335</v>
      </c>
      <c r="P28" s="27">
        <v>14710645</v>
      </c>
      <c r="Q28" s="28">
        <v>7200000</v>
      </c>
      <c r="R28" s="26">
        <v>2.0431451388888888</v>
      </c>
      <c r="S28" s="27">
        <v>15532185</v>
      </c>
      <c r="T28" s="28">
        <v>7200000</v>
      </c>
      <c r="U28" s="26">
        <v>2.1572479166666665</v>
      </c>
      <c r="V28" s="27">
        <v>8019640</v>
      </c>
      <c r="W28" s="28">
        <v>7300000</v>
      </c>
      <c r="X28" s="42">
        <v>1.0985808219178081</v>
      </c>
      <c r="Y28" s="27">
        <v>11650960</v>
      </c>
      <c r="Z28" s="28">
        <v>7300000</v>
      </c>
      <c r="AA28" s="42">
        <v>1.5960219178082191</v>
      </c>
      <c r="AB28" s="27">
        <v>10686530</v>
      </c>
      <c r="AC28" s="28">
        <v>7300000</v>
      </c>
      <c r="AD28" s="26">
        <v>1.4639082191780821</v>
      </c>
      <c r="AE28" s="29">
        <v>12424795</v>
      </c>
      <c r="AF28" s="41">
        <v>7500000</v>
      </c>
      <c r="AG28" s="26">
        <v>1.6566393333333334</v>
      </c>
      <c r="AH28" s="29">
        <v>11709280</v>
      </c>
      <c r="AI28" s="41">
        <v>7500000</v>
      </c>
      <c r="AJ28" s="42">
        <v>1.5612373333333334</v>
      </c>
      <c r="AK28" s="29">
        <v>11894060</v>
      </c>
      <c r="AL28" s="41">
        <v>8150000</v>
      </c>
      <c r="AM28" s="42">
        <v>1.4593938650306748</v>
      </c>
      <c r="AN28" s="27">
        <v>5062615</v>
      </c>
      <c r="AO28" s="28">
        <v>7000000</v>
      </c>
      <c r="AP28" s="26">
        <v>0.72323071428571428</v>
      </c>
      <c r="AQ28" s="29">
        <f t="shared" si="0"/>
        <v>123908475</v>
      </c>
      <c r="AR28" s="29">
        <f t="shared" si="1"/>
        <v>87150000</v>
      </c>
      <c r="AS28" s="30">
        <v>1.4217839931153184</v>
      </c>
      <c r="AT28" s="31"/>
      <c r="AU28" s="32"/>
      <c r="AV28" s="33"/>
      <c r="AW28" s="33"/>
      <c r="AX28" s="34" t="s">
        <v>30</v>
      </c>
      <c r="AY28" s="44"/>
      <c r="AZ28" s="44"/>
      <c r="BA28" s="44"/>
    </row>
    <row r="29" spans="1:53" s="35" customFormat="1" ht="20.25" customHeight="1">
      <c r="A29" s="20">
        <v>24</v>
      </c>
      <c r="B29" s="20" t="s">
        <v>44</v>
      </c>
      <c r="C29" s="20" t="s">
        <v>44</v>
      </c>
      <c r="D29" s="22" t="s">
        <v>90</v>
      </c>
      <c r="E29" s="37" t="s">
        <v>91</v>
      </c>
      <c r="F29" s="45">
        <v>45191</v>
      </c>
      <c r="G29" s="27">
        <v>868950</v>
      </c>
      <c r="H29" s="28">
        <v>600000</v>
      </c>
      <c r="I29" s="26">
        <v>1.44825</v>
      </c>
      <c r="J29" s="27">
        <v>831675</v>
      </c>
      <c r="K29" s="28">
        <v>800000</v>
      </c>
      <c r="L29" s="26">
        <v>1.0395937500000001</v>
      </c>
      <c r="M29" s="27">
        <v>1263075</v>
      </c>
      <c r="N29" s="28">
        <v>800000</v>
      </c>
      <c r="O29" s="26">
        <v>1.5788437500000001</v>
      </c>
      <c r="P29" s="27">
        <v>3298975</v>
      </c>
      <c r="Q29" s="28">
        <v>1000000</v>
      </c>
      <c r="R29" s="26">
        <v>3.298975</v>
      </c>
      <c r="S29" s="27">
        <v>2833725</v>
      </c>
      <c r="T29" s="28">
        <v>1200000</v>
      </c>
      <c r="U29" s="26">
        <v>2.3614375000000001</v>
      </c>
      <c r="V29" s="27">
        <v>1142920</v>
      </c>
      <c r="W29" s="28">
        <v>1250000</v>
      </c>
      <c r="X29" s="26">
        <v>0.91433600000000004</v>
      </c>
      <c r="Y29" s="27">
        <v>1406165</v>
      </c>
      <c r="Z29" s="28">
        <v>1250000</v>
      </c>
      <c r="AA29" s="26">
        <v>1.124932</v>
      </c>
      <c r="AB29" s="27">
        <v>1554960</v>
      </c>
      <c r="AC29" s="28">
        <v>1200000</v>
      </c>
      <c r="AD29" s="26">
        <v>1.2958000000000001</v>
      </c>
      <c r="AE29" s="29">
        <v>1358090</v>
      </c>
      <c r="AF29" s="29">
        <v>1300000</v>
      </c>
      <c r="AG29" s="42">
        <v>1.0446846153846154</v>
      </c>
      <c r="AH29" s="29">
        <v>1246080</v>
      </c>
      <c r="AI29" s="41">
        <v>1200000</v>
      </c>
      <c r="AJ29" s="42">
        <v>1.0384</v>
      </c>
      <c r="AK29" s="27">
        <v>929440</v>
      </c>
      <c r="AL29" s="28">
        <v>1200000</v>
      </c>
      <c r="AM29" s="26">
        <v>0.7745333333333333</v>
      </c>
      <c r="AN29" s="27">
        <v>850340</v>
      </c>
      <c r="AO29" s="28">
        <v>600000</v>
      </c>
      <c r="AP29" s="26">
        <v>1.4172333333333333</v>
      </c>
      <c r="AQ29" s="29">
        <f t="shared" si="0"/>
        <v>17584395</v>
      </c>
      <c r="AR29" s="29">
        <f t="shared" si="1"/>
        <v>12400000</v>
      </c>
      <c r="AS29" s="30">
        <v>1.4180963709677419</v>
      </c>
      <c r="AT29" s="52"/>
      <c r="AU29" s="52"/>
      <c r="AV29" s="53"/>
      <c r="AW29" s="33"/>
      <c r="AX29" s="34" t="s">
        <v>30</v>
      </c>
    </row>
    <row r="30" spans="1:53" s="35" customFormat="1" ht="20.25" customHeight="1">
      <c r="A30" s="20">
        <v>25</v>
      </c>
      <c r="B30" s="21" t="s">
        <v>26</v>
      </c>
      <c r="C30" s="21" t="s">
        <v>92</v>
      </c>
      <c r="D30" s="37" t="s">
        <v>93</v>
      </c>
      <c r="E30" s="37" t="s">
        <v>94</v>
      </c>
      <c r="F30" s="23">
        <v>44823</v>
      </c>
      <c r="G30" s="24">
        <v>1233630</v>
      </c>
      <c r="H30" s="25">
        <v>900000</v>
      </c>
      <c r="I30" s="26">
        <v>1.3707</v>
      </c>
      <c r="J30" s="24">
        <v>908885</v>
      </c>
      <c r="K30" s="24">
        <v>800000</v>
      </c>
      <c r="L30" s="26">
        <v>1.1361062500000001</v>
      </c>
      <c r="M30" s="24">
        <v>1210585</v>
      </c>
      <c r="N30" s="24">
        <v>800000</v>
      </c>
      <c r="O30" s="26">
        <v>1.51323125</v>
      </c>
      <c r="P30" s="24">
        <v>1889275</v>
      </c>
      <c r="Q30" s="24">
        <v>850000</v>
      </c>
      <c r="R30" s="26">
        <v>2.2226764705882354</v>
      </c>
      <c r="S30" s="24">
        <v>2770195</v>
      </c>
      <c r="T30" s="24">
        <v>1000000</v>
      </c>
      <c r="U30" s="26">
        <v>2.7701950000000002</v>
      </c>
      <c r="V30" s="24">
        <v>1608110</v>
      </c>
      <c r="W30" s="24">
        <v>1000000</v>
      </c>
      <c r="X30" s="26">
        <v>1.6081099999999999</v>
      </c>
      <c r="Y30" s="24">
        <v>1271365</v>
      </c>
      <c r="Z30" s="24">
        <v>1000000</v>
      </c>
      <c r="AA30" s="26">
        <v>1.2713650000000001</v>
      </c>
      <c r="AB30" s="24">
        <v>1524825</v>
      </c>
      <c r="AC30" s="24">
        <v>900000</v>
      </c>
      <c r="AD30" s="26">
        <v>1.69425</v>
      </c>
      <c r="AE30" s="24">
        <v>1135565</v>
      </c>
      <c r="AF30" s="24">
        <v>950000</v>
      </c>
      <c r="AG30" s="26">
        <v>1.1953315789473684</v>
      </c>
      <c r="AH30" s="24">
        <v>356965</v>
      </c>
      <c r="AI30" s="24">
        <v>800000</v>
      </c>
      <c r="AJ30" s="26">
        <v>0.44620625000000003</v>
      </c>
      <c r="AK30" s="24">
        <v>318675</v>
      </c>
      <c r="AL30" s="24">
        <v>800000</v>
      </c>
      <c r="AM30" s="26">
        <v>0.39834375</v>
      </c>
      <c r="AN30" s="27">
        <v>873625</v>
      </c>
      <c r="AO30" s="28">
        <v>850000</v>
      </c>
      <c r="AP30" s="26">
        <v>1.0277941176470589</v>
      </c>
      <c r="AQ30" s="29">
        <f t="shared" si="0"/>
        <v>15101700</v>
      </c>
      <c r="AR30" s="29">
        <f t="shared" si="1"/>
        <v>10650000</v>
      </c>
      <c r="AS30" s="30">
        <v>1.4179999999999999</v>
      </c>
      <c r="AT30" s="31"/>
      <c r="AU30" s="32"/>
      <c r="AV30" s="120"/>
      <c r="AW30" s="33">
        <v>0.5</v>
      </c>
      <c r="AX30" s="34" t="s">
        <v>30</v>
      </c>
    </row>
    <row r="31" spans="1:53" s="35" customFormat="1" ht="20.25" customHeight="1">
      <c r="A31" s="20">
        <v>26</v>
      </c>
      <c r="B31" s="20" t="s">
        <v>44</v>
      </c>
      <c r="C31" s="20" t="s">
        <v>44</v>
      </c>
      <c r="D31" s="22" t="s">
        <v>95</v>
      </c>
      <c r="E31" s="37" t="s">
        <v>96</v>
      </c>
      <c r="F31" s="45">
        <v>45037</v>
      </c>
      <c r="G31" s="27">
        <v>537230</v>
      </c>
      <c r="H31" s="28">
        <v>650000</v>
      </c>
      <c r="I31" s="26">
        <v>0.82650769230769228</v>
      </c>
      <c r="J31" s="27">
        <v>407410</v>
      </c>
      <c r="K31" s="28">
        <v>650000</v>
      </c>
      <c r="L31" s="26">
        <v>0.62678461538461538</v>
      </c>
      <c r="M31" s="27">
        <v>667775</v>
      </c>
      <c r="N31" s="28">
        <v>650000</v>
      </c>
      <c r="O31" s="26">
        <v>1.0273461538461539</v>
      </c>
      <c r="P31" s="27">
        <v>2719540</v>
      </c>
      <c r="Q31" s="28">
        <v>750000</v>
      </c>
      <c r="R31" s="26">
        <v>3.6260533333333331</v>
      </c>
      <c r="S31" s="27">
        <v>3781685</v>
      </c>
      <c r="T31" s="28">
        <v>950000</v>
      </c>
      <c r="U31" s="26">
        <v>3.980721052631579</v>
      </c>
      <c r="V31" s="27">
        <v>755580</v>
      </c>
      <c r="W31" s="28">
        <v>950000</v>
      </c>
      <c r="X31" s="26">
        <v>0.79534736842105258</v>
      </c>
      <c r="Y31" s="27">
        <v>1246335</v>
      </c>
      <c r="Z31" s="28">
        <v>950000</v>
      </c>
      <c r="AA31" s="26">
        <v>1.3119315789473684</v>
      </c>
      <c r="AB31" s="27">
        <v>1357995</v>
      </c>
      <c r="AC31" s="28">
        <v>1000000</v>
      </c>
      <c r="AD31" s="26">
        <v>1.3579950000000001</v>
      </c>
      <c r="AE31" s="29">
        <v>856170</v>
      </c>
      <c r="AF31" s="41">
        <v>1100000</v>
      </c>
      <c r="AG31" s="42">
        <v>0.7783363636363636</v>
      </c>
      <c r="AH31" s="29">
        <v>1251175</v>
      </c>
      <c r="AI31" s="41">
        <v>950000</v>
      </c>
      <c r="AJ31" s="42">
        <v>1.3170263157894737</v>
      </c>
      <c r="AK31" s="27">
        <v>664175</v>
      </c>
      <c r="AL31" s="28">
        <v>1050000</v>
      </c>
      <c r="AM31" s="26">
        <v>0.63254761904761903</v>
      </c>
      <c r="AN31" s="27">
        <v>619580</v>
      </c>
      <c r="AO31" s="28">
        <v>850000</v>
      </c>
      <c r="AP31" s="26">
        <v>0.72891764705882356</v>
      </c>
      <c r="AQ31" s="29">
        <f t="shared" si="0"/>
        <v>14864650</v>
      </c>
      <c r="AR31" s="29">
        <f t="shared" si="1"/>
        <v>10500000</v>
      </c>
      <c r="AS31" s="30">
        <v>1.4156809523809524</v>
      </c>
      <c r="AT31" s="38"/>
      <c r="AU31" s="38"/>
      <c r="AV31" s="39"/>
      <c r="AW31" s="33"/>
      <c r="AX31" s="34" t="s">
        <v>30</v>
      </c>
      <c r="AY31" s="36"/>
      <c r="AZ31" s="36"/>
      <c r="BA31" s="36"/>
    </row>
    <row r="32" spans="1:53" s="40" customFormat="1" ht="20.25" customHeight="1">
      <c r="A32" s="20">
        <v>27</v>
      </c>
      <c r="B32" s="20" t="s">
        <v>44</v>
      </c>
      <c r="C32" s="21" t="s">
        <v>44</v>
      </c>
      <c r="D32" s="22" t="s">
        <v>97</v>
      </c>
      <c r="E32" s="22" t="s">
        <v>98</v>
      </c>
      <c r="F32" s="23">
        <v>45036</v>
      </c>
      <c r="G32" s="24">
        <v>1119835</v>
      </c>
      <c r="H32" s="25">
        <v>1000000</v>
      </c>
      <c r="I32" s="26">
        <v>1.1198349999999999</v>
      </c>
      <c r="J32" s="24">
        <v>573915</v>
      </c>
      <c r="K32" s="24">
        <v>1000000</v>
      </c>
      <c r="L32" s="26">
        <v>0.57391499999999995</v>
      </c>
      <c r="M32" s="24">
        <v>1072640</v>
      </c>
      <c r="N32" s="24">
        <v>1000000</v>
      </c>
      <c r="O32" s="26">
        <v>1.07264</v>
      </c>
      <c r="P32" s="24">
        <v>4669700</v>
      </c>
      <c r="Q32" s="24">
        <v>1000000</v>
      </c>
      <c r="R32" s="26">
        <v>4.6696999999999997</v>
      </c>
      <c r="S32" s="24">
        <v>3179995</v>
      </c>
      <c r="T32" s="24">
        <v>1300000</v>
      </c>
      <c r="U32" s="26">
        <v>2.4461499999999998</v>
      </c>
      <c r="V32" s="24">
        <v>2228335</v>
      </c>
      <c r="W32" s="24">
        <v>1400000</v>
      </c>
      <c r="X32" s="26">
        <v>1.5916678571428571</v>
      </c>
      <c r="Y32" s="24">
        <v>1726530</v>
      </c>
      <c r="Z32" s="24">
        <v>1500000</v>
      </c>
      <c r="AA32" s="26">
        <v>1.1510199999999999</v>
      </c>
      <c r="AB32" s="24">
        <v>2201955</v>
      </c>
      <c r="AC32" s="24">
        <v>1500000</v>
      </c>
      <c r="AD32" s="26">
        <v>1.46797</v>
      </c>
      <c r="AE32" s="24">
        <v>1081945</v>
      </c>
      <c r="AF32" s="24">
        <v>1700000</v>
      </c>
      <c r="AG32" s="26">
        <v>0.63643823529411769</v>
      </c>
      <c r="AH32" s="24">
        <v>970775</v>
      </c>
      <c r="AI32" s="24">
        <v>1550000</v>
      </c>
      <c r="AJ32" s="26">
        <v>0.62630645161290321</v>
      </c>
      <c r="AK32" s="24"/>
      <c r="AL32" s="24"/>
      <c r="AM32" s="26" t="e">
        <v>#DIV/0!</v>
      </c>
      <c r="AN32" s="27">
        <v>964525</v>
      </c>
      <c r="AO32" s="28">
        <v>1100000</v>
      </c>
      <c r="AP32" s="26">
        <v>0.87684090909090906</v>
      </c>
      <c r="AQ32" s="29">
        <f t="shared" si="0"/>
        <v>19790150</v>
      </c>
      <c r="AR32" s="29">
        <f t="shared" si="1"/>
        <v>14050000</v>
      </c>
      <c r="AS32" s="30">
        <v>1.4085516014234876</v>
      </c>
      <c r="AT32" s="31"/>
      <c r="AU32" s="32"/>
      <c r="AV32" s="120"/>
      <c r="AW32" s="33">
        <v>1</v>
      </c>
      <c r="AX32" s="34" t="s">
        <v>30</v>
      </c>
      <c r="AY32" s="35"/>
      <c r="AZ32" s="35"/>
      <c r="BA32" s="35"/>
    </row>
    <row r="33" spans="1:53" s="35" customFormat="1" ht="20.25" customHeight="1">
      <c r="A33" s="20">
        <v>28</v>
      </c>
      <c r="B33" s="20" t="s">
        <v>44</v>
      </c>
      <c r="C33" s="20" t="s">
        <v>44</v>
      </c>
      <c r="D33" s="22" t="s">
        <v>99</v>
      </c>
      <c r="E33" s="22" t="s">
        <v>100</v>
      </c>
      <c r="F33" s="23" t="s">
        <v>101</v>
      </c>
      <c r="G33" s="29">
        <v>1458935</v>
      </c>
      <c r="H33" s="41">
        <v>2300000</v>
      </c>
      <c r="I33" s="42">
        <v>0.6343195652173913</v>
      </c>
      <c r="J33" s="43">
        <v>1933240</v>
      </c>
      <c r="K33" s="28">
        <v>3100000</v>
      </c>
      <c r="L33" s="42">
        <v>0.62362580645161292</v>
      </c>
      <c r="M33" s="27">
        <v>1866240</v>
      </c>
      <c r="N33" s="28">
        <v>3000000</v>
      </c>
      <c r="O33" s="26">
        <v>0.62207999999999997</v>
      </c>
      <c r="P33" s="27">
        <v>7189010</v>
      </c>
      <c r="Q33" s="28">
        <v>3150000</v>
      </c>
      <c r="R33" s="26">
        <v>2.2822253968253969</v>
      </c>
      <c r="S33" s="27">
        <v>7706635</v>
      </c>
      <c r="T33" s="28">
        <v>3500000</v>
      </c>
      <c r="U33" s="26">
        <v>2.2018957142857141</v>
      </c>
      <c r="V33" s="27">
        <v>7904875</v>
      </c>
      <c r="W33" s="28">
        <v>3300000</v>
      </c>
      <c r="X33" s="42">
        <v>2.3954166666666667</v>
      </c>
      <c r="Y33" s="27">
        <v>4945975</v>
      </c>
      <c r="Z33" s="28">
        <v>3300000</v>
      </c>
      <c r="AA33" s="42">
        <v>1.4987803030303031</v>
      </c>
      <c r="AB33" s="27">
        <v>5788990</v>
      </c>
      <c r="AC33" s="28">
        <v>3300000</v>
      </c>
      <c r="AD33" s="26">
        <v>1.7542393939393939</v>
      </c>
      <c r="AE33" s="29">
        <v>2592840</v>
      </c>
      <c r="AF33" s="41">
        <v>3400000</v>
      </c>
      <c r="AG33" s="26">
        <v>0.76259999999999994</v>
      </c>
      <c r="AH33" s="29">
        <v>7235195</v>
      </c>
      <c r="AI33" s="41">
        <v>3500000</v>
      </c>
      <c r="AJ33" s="42">
        <v>2.0671985714285714</v>
      </c>
      <c r="AK33" s="29">
        <v>2457245</v>
      </c>
      <c r="AL33" s="41">
        <v>3950000</v>
      </c>
      <c r="AM33" s="42">
        <v>0.62208734177215186</v>
      </c>
      <c r="AN33" s="27">
        <v>1983570</v>
      </c>
      <c r="AO33" s="28">
        <v>1900000</v>
      </c>
      <c r="AP33" s="26">
        <v>1.0439842105263157</v>
      </c>
      <c r="AQ33" s="29">
        <f t="shared" si="0"/>
        <v>53062750</v>
      </c>
      <c r="AR33" s="29">
        <f t="shared" si="1"/>
        <v>37700000</v>
      </c>
      <c r="AS33" s="30">
        <v>1.4075</v>
      </c>
      <c r="AT33" s="31"/>
      <c r="AU33" s="32"/>
      <c r="AV33" s="33"/>
      <c r="AW33" s="33"/>
      <c r="AX33" s="34" t="s">
        <v>30</v>
      </c>
    </row>
    <row r="34" spans="1:53" s="35" customFormat="1" ht="20.25" customHeight="1">
      <c r="A34" s="20">
        <v>29</v>
      </c>
      <c r="B34" s="20" t="s">
        <v>44</v>
      </c>
      <c r="C34" s="20" t="s">
        <v>102</v>
      </c>
      <c r="D34" s="22" t="s">
        <v>103</v>
      </c>
      <c r="E34" s="37" t="s">
        <v>104</v>
      </c>
      <c r="F34" s="45">
        <v>44475</v>
      </c>
      <c r="G34" s="27">
        <v>1026745</v>
      </c>
      <c r="H34" s="28">
        <v>1600000</v>
      </c>
      <c r="I34" s="26">
        <v>0.64171562500000001</v>
      </c>
      <c r="J34" s="27">
        <v>1541040</v>
      </c>
      <c r="K34" s="28">
        <v>1500000</v>
      </c>
      <c r="L34" s="26">
        <v>1.0273600000000001</v>
      </c>
      <c r="M34" s="27">
        <v>1782435</v>
      </c>
      <c r="N34" s="28">
        <v>1500000</v>
      </c>
      <c r="O34" s="26">
        <v>1.1882900000000001</v>
      </c>
      <c r="P34" s="27">
        <v>4564140</v>
      </c>
      <c r="Q34" s="28">
        <v>1700000</v>
      </c>
      <c r="R34" s="26">
        <v>2.6847882352941177</v>
      </c>
      <c r="S34" s="27">
        <v>3880270</v>
      </c>
      <c r="T34" s="28">
        <v>1500000</v>
      </c>
      <c r="U34" s="26">
        <v>2.5868466666666667</v>
      </c>
      <c r="V34" s="27">
        <v>2416265</v>
      </c>
      <c r="W34" s="28">
        <v>1500000</v>
      </c>
      <c r="X34" s="26">
        <v>1.6108433333333334</v>
      </c>
      <c r="Y34" s="27">
        <v>2000330</v>
      </c>
      <c r="Z34" s="28">
        <v>1500000</v>
      </c>
      <c r="AA34" s="26">
        <v>1.3335533333333334</v>
      </c>
      <c r="AB34" s="27">
        <v>2268960</v>
      </c>
      <c r="AC34" s="28">
        <v>1400000</v>
      </c>
      <c r="AD34" s="26">
        <v>1.6206857142857143</v>
      </c>
      <c r="AE34" s="29">
        <v>1474090</v>
      </c>
      <c r="AF34" s="41">
        <v>1400000</v>
      </c>
      <c r="AG34" s="42">
        <v>1.0529214285714286</v>
      </c>
      <c r="AH34" s="29">
        <v>1320185</v>
      </c>
      <c r="AI34" s="41">
        <v>1300000</v>
      </c>
      <c r="AJ34" s="42">
        <v>1.015526923076923</v>
      </c>
      <c r="AK34" s="27">
        <v>1292911</v>
      </c>
      <c r="AL34" s="28">
        <v>1400000</v>
      </c>
      <c r="AM34" s="26">
        <v>0.9235078571428571</v>
      </c>
      <c r="AN34" s="27">
        <v>1142135</v>
      </c>
      <c r="AO34" s="28">
        <v>1300000</v>
      </c>
      <c r="AP34" s="26">
        <v>0.87856538461538458</v>
      </c>
      <c r="AQ34" s="29">
        <f t="shared" si="0"/>
        <v>24709506</v>
      </c>
      <c r="AR34" s="29">
        <f t="shared" si="1"/>
        <v>17600000</v>
      </c>
      <c r="AS34" s="30">
        <v>1.4039492045454545</v>
      </c>
      <c r="AT34" s="32"/>
      <c r="AU34" s="32"/>
      <c r="AV34" s="33"/>
      <c r="AW34" s="47"/>
      <c r="AX34" s="34" t="s">
        <v>30</v>
      </c>
    </row>
    <row r="35" spans="1:53" s="35" customFormat="1" ht="20.25" customHeight="1">
      <c r="A35" s="20">
        <v>30</v>
      </c>
      <c r="B35" s="20" t="s">
        <v>38</v>
      </c>
      <c r="C35" s="21" t="s">
        <v>72</v>
      </c>
      <c r="D35" s="22" t="s">
        <v>105</v>
      </c>
      <c r="E35" s="37" t="s">
        <v>106</v>
      </c>
      <c r="F35" s="23" t="s">
        <v>107</v>
      </c>
      <c r="G35" s="24">
        <v>646470</v>
      </c>
      <c r="H35" s="25">
        <v>500000</v>
      </c>
      <c r="I35" s="26">
        <v>1.29294</v>
      </c>
      <c r="J35" s="24">
        <v>328010</v>
      </c>
      <c r="K35" s="24">
        <v>550000</v>
      </c>
      <c r="L35" s="26">
        <v>0.59638181818181824</v>
      </c>
      <c r="M35" s="24">
        <v>1140490</v>
      </c>
      <c r="N35" s="24">
        <v>700000</v>
      </c>
      <c r="O35" s="26">
        <v>1.6292714285714285</v>
      </c>
      <c r="P35" s="24">
        <v>1922975</v>
      </c>
      <c r="Q35" s="24">
        <v>700000</v>
      </c>
      <c r="R35" s="26">
        <v>2.7471071428571427</v>
      </c>
      <c r="S35" s="24">
        <v>2076315</v>
      </c>
      <c r="T35" s="24">
        <v>1000000</v>
      </c>
      <c r="U35" s="26">
        <v>2.0763150000000001</v>
      </c>
      <c r="V35" s="24">
        <v>864840</v>
      </c>
      <c r="W35" s="24">
        <v>1000000</v>
      </c>
      <c r="X35" s="26">
        <v>0.86484000000000005</v>
      </c>
      <c r="Y35" s="24">
        <v>934235</v>
      </c>
      <c r="Z35" s="24">
        <v>1000000</v>
      </c>
      <c r="AA35" s="26">
        <v>0.93423500000000004</v>
      </c>
      <c r="AB35" s="24">
        <v>986995</v>
      </c>
      <c r="AC35" s="24">
        <v>900000</v>
      </c>
      <c r="AD35" s="26">
        <v>1.0966611111111111</v>
      </c>
      <c r="AE35" s="24">
        <v>881640</v>
      </c>
      <c r="AF35" s="24">
        <v>900000</v>
      </c>
      <c r="AG35" s="26">
        <v>0.97960000000000003</v>
      </c>
      <c r="AH35" s="24">
        <v>1288425</v>
      </c>
      <c r="AI35" s="24">
        <v>800000</v>
      </c>
      <c r="AJ35" s="26">
        <v>1.61053125</v>
      </c>
      <c r="AK35" s="24">
        <v>1097305</v>
      </c>
      <c r="AL35" s="24">
        <v>1050000</v>
      </c>
      <c r="AM35" s="26">
        <v>1.0450523809523808</v>
      </c>
      <c r="AN35" s="27">
        <v>1284840</v>
      </c>
      <c r="AO35" s="28">
        <v>600000</v>
      </c>
      <c r="AP35" s="26">
        <v>2.1414</v>
      </c>
      <c r="AQ35" s="29">
        <f t="shared" si="0"/>
        <v>13452540</v>
      </c>
      <c r="AR35" s="29">
        <f t="shared" si="1"/>
        <v>9700000</v>
      </c>
      <c r="AS35" s="30">
        <v>1.3868597938144329</v>
      </c>
      <c r="AT35" s="31"/>
      <c r="AU35" s="32"/>
      <c r="AV35" s="33"/>
      <c r="AW35" s="120"/>
      <c r="AX35" s="34" t="s">
        <v>30</v>
      </c>
    </row>
    <row r="36" spans="1:53" s="35" customFormat="1" ht="20.25" customHeight="1">
      <c r="A36" s="20">
        <v>31</v>
      </c>
      <c r="B36" s="20" t="s">
        <v>26</v>
      </c>
      <c r="C36" s="21" t="s">
        <v>65</v>
      </c>
      <c r="D36" s="37" t="s">
        <v>108</v>
      </c>
      <c r="E36" s="37" t="s">
        <v>109</v>
      </c>
      <c r="F36" s="23">
        <v>43601</v>
      </c>
      <c r="G36" s="24">
        <v>1034060</v>
      </c>
      <c r="H36" s="25">
        <v>1000000</v>
      </c>
      <c r="I36" s="26">
        <v>1.03406</v>
      </c>
      <c r="J36" s="24">
        <v>476625</v>
      </c>
      <c r="K36" s="24">
        <v>850000</v>
      </c>
      <c r="L36" s="26">
        <v>0.56073529411764711</v>
      </c>
      <c r="M36" s="24">
        <v>811875</v>
      </c>
      <c r="N36" s="24">
        <v>1400000</v>
      </c>
      <c r="O36" s="26">
        <v>0.57991071428571428</v>
      </c>
      <c r="P36" s="24">
        <v>2987770</v>
      </c>
      <c r="Q36" s="24">
        <v>1400000</v>
      </c>
      <c r="R36" s="26">
        <v>2.1341214285714285</v>
      </c>
      <c r="S36" s="24">
        <v>1929240</v>
      </c>
      <c r="T36" s="24">
        <v>1500000</v>
      </c>
      <c r="U36" s="26">
        <v>1.28616</v>
      </c>
      <c r="V36" s="24">
        <v>2609595</v>
      </c>
      <c r="W36" s="24">
        <v>1500000</v>
      </c>
      <c r="X36" s="26">
        <v>1.73973</v>
      </c>
      <c r="Y36" s="24">
        <v>2671565</v>
      </c>
      <c r="Z36" s="24">
        <v>1300000</v>
      </c>
      <c r="AA36" s="26">
        <v>2.05505</v>
      </c>
      <c r="AB36" s="24">
        <v>1412110</v>
      </c>
      <c r="AC36" s="24">
        <v>1300000</v>
      </c>
      <c r="AD36" s="26">
        <v>1.0862384615384615</v>
      </c>
      <c r="AE36" s="24">
        <v>1425015</v>
      </c>
      <c r="AF36" s="24">
        <v>1350000</v>
      </c>
      <c r="AG36" s="26">
        <v>1.0555666666666668</v>
      </c>
      <c r="AH36" s="24">
        <v>4516995</v>
      </c>
      <c r="AI36" s="24">
        <v>1350000</v>
      </c>
      <c r="AJ36" s="26">
        <v>3.3459222222222222</v>
      </c>
      <c r="AK36" s="24">
        <v>1044950</v>
      </c>
      <c r="AL36" s="24">
        <v>1550000</v>
      </c>
      <c r="AM36" s="26">
        <v>0.67416129032258065</v>
      </c>
      <c r="AN36" s="27">
        <v>432320</v>
      </c>
      <c r="AO36" s="28">
        <v>900000</v>
      </c>
      <c r="AP36" s="26">
        <v>0.48035555555555554</v>
      </c>
      <c r="AQ36" s="29">
        <f t="shared" si="0"/>
        <v>21352120</v>
      </c>
      <c r="AR36" s="29">
        <f t="shared" si="1"/>
        <v>15400000</v>
      </c>
      <c r="AS36" s="30">
        <v>1.3865012987012988</v>
      </c>
      <c r="AT36" s="31"/>
      <c r="AU36" s="32"/>
      <c r="AV36" s="33"/>
      <c r="AW36" s="33"/>
      <c r="AX36" s="34" t="s">
        <v>30</v>
      </c>
    </row>
    <row r="37" spans="1:53" s="35" customFormat="1" ht="20.25" customHeight="1">
      <c r="A37" s="20">
        <v>32</v>
      </c>
      <c r="B37" s="20" t="s">
        <v>44</v>
      </c>
      <c r="C37" s="21" t="s">
        <v>44</v>
      </c>
      <c r="D37" s="22" t="s">
        <v>110</v>
      </c>
      <c r="E37" s="37" t="s">
        <v>111</v>
      </c>
      <c r="F37" s="23">
        <v>44700</v>
      </c>
      <c r="G37" s="24">
        <v>1332595</v>
      </c>
      <c r="H37" s="25">
        <v>850000</v>
      </c>
      <c r="I37" s="26">
        <v>1.5677588235294118</v>
      </c>
      <c r="J37" s="24">
        <v>491915</v>
      </c>
      <c r="K37" s="24">
        <v>850000</v>
      </c>
      <c r="L37" s="26">
        <v>0.57872352941176475</v>
      </c>
      <c r="M37" s="24">
        <v>806165</v>
      </c>
      <c r="N37" s="24">
        <v>950000</v>
      </c>
      <c r="O37" s="26">
        <v>0.84859473684210529</v>
      </c>
      <c r="P37" s="24">
        <v>3234485</v>
      </c>
      <c r="Q37" s="24">
        <v>950000</v>
      </c>
      <c r="R37" s="26">
        <v>3.404721052631579</v>
      </c>
      <c r="S37" s="24">
        <v>3617220</v>
      </c>
      <c r="T37" s="24">
        <v>1200000</v>
      </c>
      <c r="U37" s="26">
        <v>3.0143499999999999</v>
      </c>
      <c r="V37" s="24">
        <v>946455</v>
      </c>
      <c r="W37" s="24">
        <v>1300000</v>
      </c>
      <c r="X37" s="26">
        <v>0.72804230769230771</v>
      </c>
      <c r="Y37" s="24">
        <v>3063905</v>
      </c>
      <c r="Z37" s="24">
        <v>1300000</v>
      </c>
      <c r="AA37" s="26">
        <v>2.3568500000000001</v>
      </c>
      <c r="AB37" s="24">
        <v>1103130</v>
      </c>
      <c r="AC37" s="24">
        <v>1200000</v>
      </c>
      <c r="AD37" s="26">
        <v>0.91927499999999995</v>
      </c>
      <c r="AE37" s="24">
        <v>899070</v>
      </c>
      <c r="AF37" s="24">
        <v>1200000</v>
      </c>
      <c r="AG37" s="26">
        <v>0.74922500000000003</v>
      </c>
      <c r="AH37" s="24">
        <v>1680530</v>
      </c>
      <c r="AI37" s="24">
        <v>1000000</v>
      </c>
      <c r="AJ37" s="26">
        <v>1.6805300000000001</v>
      </c>
      <c r="AK37" s="24">
        <v>213665</v>
      </c>
      <c r="AL37" s="24">
        <v>1150000</v>
      </c>
      <c r="AM37" s="26">
        <v>0.18579565217391306</v>
      </c>
      <c r="AN37" s="27">
        <v>377415</v>
      </c>
      <c r="AO37" s="28">
        <v>900000</v>
      </c>
      <c r="AP37" s="26">
        <v>0.41935</v>
      </c>
      <c r="AQ37" s="29">
        <f t="shared" si="0"/>
        <v>17766550</v>
      </c>
      <c r="AR37" s="29">
        <f t="shared" si="1"/>
        <v>12850000</v>
      </c>
      <c r="AS37" s="30">
        <v>1.3826108949416342</v>
      </c>
      <c r="AT37" s="31"/>
      <c r="AU37" s="32"/>
      <c r="AV37" s="33"/>
      <c r="AW37" s="33"/>
      <c r="AX37" s="34" t="s">
        <v>30</v>
      </c>
    </row>
    <row r="38" spans="1:53" s="35" customFormat="1" ht="20.25" customHeight="1">
      <c r="A38" s="20">
        <v>33</v>
      </c>
      <c r="B38" s="20" t="s">
        <v>44</v>
      </c>
      <c r="C38" s="20" t="s">
        <v>44</v>
      </c>
      <c r="D38" s="50" t="s">
        <v>112</v>
      </c>
      <c r="E38" s="50" t="s">
        <v>113</v>
      </c>
      <c r="F38" s="51" t="s">
        <v>114</v>
      </c>
      <c r="G38" s="27">
        <v>1023235</v>
      </c>
      <c r="H38" s="27">
        <v>1000000</v>
      </c>
      <c r="I38" s="26">
        <v>1.0232349999999999</v>
      </c>
      <c r="J38" s="27">
        <v>1328725</v>
      </c>
      <c r="K38" s="28">
        <v>1000000</v>
      </c>
      <c r="L38" s="26">
        <v>1.3287249999999999</v>
      </c>
      <c r="M38" s="27">
        <v>944730</v>
      </c>
      <c r="N38" s="28">
        <v>1100000</v>
      </c>
      <c r="O38" s="26">
        <v>0.85884545454545458</v>
      </c>
      <c r="P38" s="27">
        <v>4031890</v>
      </c>
      <c r="Q38" s="28">
        <v>1800000</v>
      </c>
      <c r="R38" s="26">
        <v>2.2399388888888887</v>
      </c>
      <c r="S38" s="27">
        <v>5030960</v>
      </c>
      <c r="T38" s="28">
        <v>1850000</v>
      </c>
      <c r="U38" s="26">
        <v>2.7194378378378379</v>
      </c>
      <c r="V38" s="27">
        <v>4816035</v>
      </c>
      <c r="W38" s="27">
        <v>1950000</v>
      </c>
      <c r="X38" s="26">
        <v>2.4697615384615386</v>
      </c>
      <c r="Y38" s="27">
        <v>2620785</v>
      </c>
      <c r="Z38" s="28">
        <v>1950000</v>
      </c>
      <c r="AA38" s="26">
        <v>1.3439923076923077</v>
      </c>
      <c r="AB38" s="27">
        <v>1195780</v>
      </c>
      <c r="AC38" s="28">
        <v>1950000</v>
      </c>
      <c r="AD38" s="26">
        <v>0.61322051282051282</v>
      </c>
      <c r="AE38" s="27">
        <v>671480</v>
      </c>
      <c r="AF38" s="28">
        <v>1850000</v>
      </c>
      <c r="AG38" s="26">
        <v>0.36296216216216215</v>
      </c>
      <c r="AH38" s="27">
        <v>1313020</v>
      </c>
      <c r="AI38" s="28">
        <v>1350000</v>
      </c>
      <c r="AJ38" s="26">
        <v>0.97260740740740736</v>
      </c>
      <c r="AK38" s="27">
        <v>1853850</v>
      </c>
      <c r="AL38" s="28">
        <v>1350000</v>
      </c>
      <c r="AM38" s="26">
        <v>1.3732222222222221</v>
      </c>
      <c r="AN38" s="27">
        <v>704950</v>
      </c>
      <c r="AO38" s="28">
        <v>1500000</v>
      </c>
      <c r="AP38" s="26">
        <v>0.46996666666666664</v>
      </c>
      <c r="AQ38" s="29">
        <f t="shared" ref="AQ38:AQ69" si="2">G38+J38+M38+P38+S38+V38+Y38+AB38+AE38+AH38+AK38+AN38</f>
        <v>25535440</v>
      </c>
      <c r="AR38" s="29">
        <f t="shared" ref="AR38:AR69" si="3">SUM(H38+K38+N38+Q38+T38+W38+Z38+AC38+AF38+AI38+AL38+AO38)</f>
        <v>18650000</v>
      </c>
      <c r="AS38" s="30">
        <v>1.3691924932975872</v>
      </c>
      <c r="AT38" s="32"/>
      <c r="AU38" s="32"/>
      <c r="AV38" s="33"/>
      <c r="AW38" s="33"/>
      <c r="AX38" s="34" t="s">
        <v>30</v>
      </c>
    </row>
    <row r="39" spans="1:53" s="35" customFormat="1" ht="20.25" customHeight="1">
      <c r="A39" s="20">
        <v>34</v>
      </c>
      <c r="B39" s="21" t="s">
        <v>38</v>
      </c>
      <c r="C39" s="21" t="s">
        <v>39</v>
      </c>
      <c r="D39" s="37" t="s">
        <v>115</v>
      </c>
      <c r="E39" s="37" t="s">
        <v>116</v>
      </c>
      <c r="F39" s="23" t="s">
        <v>117</v>
      </c>
      <c r="G39" s="24">
        <v>1261600</v>
      </c>
      <c r="H39" s="25">
        <v>950000</v>
      </c>
      <c r="I39" s="26">
        <v>1.3280000000000001</v>
      </c>
      <c r="J39" s="24">
        <v>1567985</v>
      </c>
      <c r="K39" s="24">
        <v>1000000</v>
      </c>
      <c r="L39" s="26">
        <v>1.567985</v>
      </c>
      <c r="M39" s="24">
        <v>1374230</v>
      </c>
      <c r="N39" s="24">
        <v>1000000</v>
      </c>
      <c r="O39" s="26">
        <v>1.3742300000000001</v>
      </c>
      <c r="P39" s="24">
        <v>2351515</v>
      </c>
      <c r="Q39" s="24">
        <v>1100000</v>
      </c>
      <c r="R39" s="26">
        <v>2.1377409090909092</v>
      </c>
      <c r="S39" s="24">
        <v>1977075</v>
      </c>
      <c r="T39" s="24">
        <v>1300000</v>
      </c>
      <c r="U39" s="26">
        <v>1.5208269230769231</v>
      </c>
      <c r="V39" s="24">
        <v>1212645</v>
      </c>
      <c r="W39" s="24">
        <v>1350000</v>
      </c>
      <c r="X39" s="26">
        <v>0.89825555555555558</v>
      </c>
      <c r="Y39" s="24">
        <v>1316010</v>
      </c>
      <c r="Z39" s="24">
        <v>1100000</v>
      </c>
      <c r="AA39" s="26">
        <v>1.1963727272727274</v>
      </c>
      <c r="AB39" s="24">
        <v>1068870</v>
      </c>
      <c r="AC39" s="24">
        <v>1000000</v>
      </c>
      <c r="AD39" s="26">
        <v>1.06887</v>
      </c>
      <c r="AE39" s="24">
        <v>1045675</v>
      </c>
      <c r="AF39" s="24">
        <v>1000000</v>
      </c>
      <c r="AG39" s="26">
        <v>1.0456749999999999</v>
      </c>
      <c r="AH39" s="24">
        <v>1563315</v>
      </c>
      <c r="AI39" s="24">
        <v>900000</v>
      </c>
      <c r="AJ39" s="26">
        <v>1.7370166666666667</v>
      </c>
      <c r="AK39" s="24">
        <v>1323205</v>
      </c>
      <c r="AL39" s="24">
        <v>1000000</v>
      </c>
      <c r="AM39" s="26">
        <v>1.323205</v>
      </c>
      <c r="AN39" s="27">
        <v>1153315</v>
      </c>
      <c r="AO39" s="28">
        <v>900000</v>
      </c>
      <c r="AP39" s="26">
        <v>1.2814611111111112</v>
      </c>
      <c r="AQ39" s="29">
        <f t="shared" si="2"/>
        <v>17215440</v>
      </c>
      <c r="AR39" s="29">
        <f t="shared" si="3"/>
        <v>12600000</v>
      </c>
      <c r="AS39" s="30">
        <v>1.3663047619047619</v>
      </c>
      <c r="AT39" s="31"/>
      <c r="AU39" s="32"/>
      <c r="AV39" s="33"/>
      <c r="AW39" s="33"/>
      <c r="AX39" s="34" t="s">
        <v>30</v>
      </c>
      <c r="AY39" s="55"/>
      <c r="AZ39" s="55"/>
      <c r="BA39" s="55"/>
    </row>
    <row r="40" spans="1:53" s="35" customFormat="1" ht="20.25" customHeight="1">
      <c r="A40" s="20">
        <v>35</v>
      </c>
      <c r="B40" s="20" t="s">
        <v>44</v>
      </c>
      <c r="C40" s="20" t="s">
        <v>44</v>
      </c>
      <c r="D40" s="37" t="s">
        <v>118</v>
      </c>
      <c r="E40" s="37" t="s">
        <v>119</v>
      </c>
      <c r="F40" s="45">
        <v>43635</v>
      </c>
      <c r="G40" s="27">
        <v>1255430</v>
      </c>
      <c r="H40" s="28">
        <v>1200000</v>
      </c>
      <c r="I40" s="26">
        <v>1.0461916666666666</v>
      </c>
      <c r="J40" s="27">
        <v>1455905</v>
      </c>
      <c r="K40" s="28">
        <v>1100000</v>
      </c>
      <c r="L40" s="26">
        <v>1.32355</v>
      </c>
      <c r="M40" s="27">
        <v>1546655</v>
      </c>
      <c r="N40" s="28">
        <v>1000000</v>
      </c>
      <c r="O40" s="26">
        <v>1.5466549999999999</v>
      </c>
      <c r="P40" s="27">
        <v>2461630</v>
      </c>
      <c r="Q40" s="28">
        <v>1400000</v>
      </c>
      <c r="R40" s="26">
        <v>1.7583071428571428</v>
      </c>
      <c r="S40" s="27">
        <v>2286275</v>
      </c>
      <c r="T40" s="28">
        <v>1400000</v>
      </c>
      <c r="U40" s="26">
        <v>1.6330535714285714</v>
      </c>
      <c r="V40" s="27">
        <v>1854115</v>
      </c>
      <c r="W40" s="28">
        <v>1400000</v>
      </c>
      <c r="X40" s="26">
        <v>1.3243678571428572</v>
      </c>
      <c r="Y40" s="27">
        <v>2156235</v>
      </c>
      <c r="Z40" s="28">
        <v>1400000</v>
      </c>
      <c r="AA40" s="26">
        <v>1.5401678571428572</v>
      </c>
      <c r="AB40" s="27">
        <v>1666980</v>
      </c>
      <c r="AC40" s="28">
        <v>1200000</v>
      </c>
      <c r="AD40" s="26">
        <v>1.3891500000000001</v>
      </c>
      <c r="AE40" s="29">
        <v>1515200</v>
      </c>
      <c r="AF40" s="41">
        <v>1300000</v>
      </c>
      <c r="AG40" s="42">
        <v>1.1655384615384616</v>
      </c>
      <c r="AH40" s="29">
        <v>1298440</v>
      </c>
      <c r="AI40" s="41">
        <v>1200000</v>
      </c>
      <c r="AJ40" s="42">
        <v>1.0820333333333334</v>
      </c>
      <c r="AK40" s="27">
        <v>1217660</v>
      </c>
      <c r="AL40" s="28">
        <v>1200000</v>
      </c>
      <c r="AM40" s="26">
        <v>1.0147166666666667</v>
      </c>
      <c r="AN40" s="27">
        <v>1297225</v>
      </c>
      <c r="AO40" s="28">
        <v>1050000</v>
      </c>
      <c r="AP40" s="26">
        <v>1.235452380952381</v>
      </c>
      <c r="AQ40" s="29">
        <f t="shared" si="2"/>
        <v>20011750</v>
      </c>
      <c r="AR40" s="29">
        <f t="shared" si="3"/>
        <v>14850000</v>
      </c>
      <c r="AS40" s="30">
        <v>1.3475925925925927</v>
      </c>
      <c r="AT40" s="56" t="s">
        <v>120</v>
      </c>
      <c r="AU40" s="52"/>
      <c r="AV40" s="53"/>
      <c r="AW40" s="39"/>
      <c r="AX40" s="34" t="s">
        <v>30</v>
      </c>
    </row>
    <row r="41" spans="1:53" s="35" customFormat="1" ht="20.25" customHeight="1">
      <c r="A41" s="20">
        <v>36</v>
      </c>
      <c r="B41" s="20" t="s">
        <v>44</v>
      </c>
      <c r="C41" s="21" t="s">
        <v>44</v>
      </c>
      <c r="D41" s="22" t="s">
        <v>121</v>
      </c>
      <c r="E41" s="22" t="s">
        <v>122</v>
      </c>
      <c r="F41" s="23">
        <v>45010</v>
      </c>
      <c r="G41" s="24">
        <v>943615</v>
      </c>
      <c r="H41" s="25">
        <v>800000</v>
      </c>
      <c r="I41" s="26">
        <v>1.1795187499999999</v>
      </c>
      <c r="J41" s="24">
        <v>709390</v>
      </c>
      <c r="K41" s="24">
        <v>950000</v>
      </c>
      <c r="L41" s="26">
        <v>0.74672631578947368</v>
      </c>
      <c r="M41" s="24">
        <v>752975</v>
      </c>
      <c r="N41" s="24">
        <v>950000</v>
      </c>
      <c r="O41" s="26">
        <v>0.7926052631578947</v>
      </c>
      <c r="P41" s="24">
        <v>2709340</v>
      </c>
      <c r="Q41" s="24">
        <v>950000</v>
      </c>
      <c r="R41" s="26">
        <v>2.8519368421052631</v>
      </c>
      <c r="S41" s="24">
        <v>4084140</v>
      </c>
      <c r="T41" s="24">
        <v>1150000</v>
      </c>
      <c r="U41" s="26">
        <v>3.5514260869565217</v>
      </c>
      <c r="V41" s="24">
        <v>1751565</v>
      </c>
      <c r="W41" s="24">
        <v>1250000</v>
      </c>
      <c r="X41" s="26">
        <v>1.4012519999999999</v>
      </c>
      <c r="Y41" s="24">
        <v>1396295</v>
      </c>
      <c r="Z41" s="24">
        <v>1250000</v>
      </c>
      <c r="AA41" s="26">
        <v>1.1170359999999999</v>
      </c>
      <c r="AB41" s="24">
        <v>1919985</v>
      </c>
      <c r="AC41" s="24">
        <v>1250000</v>
      </c>
      <c r="AD41" s="26">
        <v>1.5359879999999999</v>
      </c>
      <c r="AE41" s="24">
        <v>682285</v>
      </c>
      <c r="AF41" s="24">
        <v>1450000</v>
      </c>
      <c r="AG41" s="26">
        <v>0.47054137931034484</v>
      </c>
      <c r="AH41" s="24">
        <v>1253745</v>
      </c>
      <c r="AI41" s="24">
        <v>1250000</v>
      </c>
      <c r="AJ41" s="26">
        <v>1.002996</v>
      </c>
      <c r="AK41" s="24">
        <v>942765</v>
      </c>
      <c r="AL41" s="24">
        <v>1250000</v>
      </c>
      <c r="AM41" s="26">
        <v>0.75421199999999999</v>
      </c>
      <c r="AN41" s="27">
        <v>1046080</v>
      </c>
      <c r="AO41" s="28">
        <v>1000000</v>
      </c>
      <c r="AP41" s="26">
        <v>1.0460799999999999</v>
      </c>
      <c r="AQ41" s="29">
        <f t="shared" si="2"/>
        <v>18192180</v>
      </c>
      <c r="AR41" s="29">
        <f t="shared" si="3"/>
        <v>13500000</v>
      </c>
      <c r="AS41" s="30">
        <v>1.3475688888888888</v>
      </c>
      <c r="AT41" s="31"/>
      <c r="AU41" s="32"/>
      <c r="AV41" s="120"/>
      <c r="AW41" s="120"/>
      <c r="AX41" s="34" t="s">
        <v>30</v>
      </c>
      <c r="AY41" s="36"/>
      <c r="AZ41" s="36"/>
      <c r="BA41" s="36"/>
    </row>
    <row r="42" spans="1:53" s="35" customFormat="1" ht="20.25" customHeight="1">
      <c r="A42" s="20">
        <v>37</v>
      </c>
      <c r="B42" s="20" t="s">
        <v>44</v>
      </c>
      <c r="C42" s="20" t="s">
        <v>44</v>
      </c>
      <c r="D42" s="22" t="s">
        <v>123</v>
      </c>
      <c r="E42" s="22" t="s">
        <v>124</v>
      </c>
      <c r="F42" s="23">
        <v>45145</v>
      </c>
      <c r="G42" s="29">
        <v>1898065</v>
      </c>
      <c r="H42" s="41">
        <v>1600000</v>
      </c>
      <c r="I42" s="42">
        <v>1.186290625</v>
      </c>
      <c r="J42" s="43">
        <v>1282390</v>
      </c>
      <c r="K42" s="28">
        <v>1900000</v>
      </c>
      <c r="L42" s="42">
        <v>0.6749421052631579</v>
      </c>
      <c r="M42" s="27">
        <v>2515800</v>
      </c>
      <c r="N42" s="28">
        <v>1900000</v>
      </c>
      <c r="O42" s="26">
        <v>1.3241052631578947</v>
      </c>
      <c r="P42" s="27">
        <v>3181440</v>
      </c>
      <c r="Q42" s="28">
        <v>1900000</v>
      </c>
      <c r="R42" s="26">
        <v>1.674442105263158</v>
      </c>
      <c r="S42" s="27">
        <v>3346000</v>
      </c>
      <c r="T42" s="28">
        <v>1900000</v>
      </c>
      <c r="U42" s="26">
        <v>1.7610526315789474</v>
      </c>
      <c r="V42" s="27">
        <v>2650610</v>
      </c>
      <c r="W42" s="28">
        <v>1600000</v>
      </c>
      <c r="X42" s="42">
        <v>1.65663125</v>
      </c>
      <c r="Y42" s="27">
        <v>2609335</v>
      </c>
      <c r="Z42" s="28">
        <v>1900000</v>
      </c>
      <c r="AA42" s="42">
        <v>1.3733342105263158</v>
      </c>
      <c r="AB42" s="27">
        <v>2539775</v>
      </c>
      <c r="AC42" s="28">
        <v>1900000</v>
      </c>
      <c r="AD42" s="26">
        <v>1.3367236842105263</v>
      </c>
      <c r="AE42" s="29">
        <v>2737085</v>
      </c>
      <c r="AF42" s="41">
        <v>2000000</v>
      </c>
      <c r="AG42" s="26">
        <v>1.3685425</v>
      </c>
      <c r="AH42" s="29">
        <v>609295</v>
      </c>
      <c r="AI42" s="41">
        <v>2200000</v>
      </c>
      <c r="AJ42" s="42">
        <v>0.27695227272727274</v>
      </c>
      <c r="AK42" s="29">
        <v>3235180</v>
      </c>
      <c r="AL42" s="41">
        <v>2200000</v>
      </c>
      <c r="AM42" s="42">
        <v>1.4705363636363635</v>
      </c>
      <c r="AN42" s="27">
        <v>3222505</v>
      </c>
      <c r="AO42" s="28">
        <v>1200000</v>
      </c>
      <c r="AP42" s="26">
        <v>2.6854208333333331</v>
      </c>
      <c r="AQ42" s="29">
        <f t="shared" si="2"/>
        <v>29827480</v>
      </c>
      <c r="AR42" s="29">
        <f t="shared" si="3"/>
        <v>22200000</v>
      </c>
      <c r="AS42" s="30">
        <v>1.3435801801801801</v>
      </c>
      <c r="AT42" s="31"/>
      <c r="AU42" s="32"/>
      <c r="AV42" s="33"/>
      <c r="AW42" s="33"/>
      <c r="AX42" s="34" t="s">
        <v>30</v>
      </c>
    </row>
    <row r="43" spans="1:53" s="35" customFormat="1" ht="20.25" customHeight="1">
      <c r="A43" s="20">
        <v>38</v>
      </c>
      <c r="B43" s="20" t="s">
        <v>44</v>
      </c>
      <c r="C43" s="20" t="s">
        <v>44</v>
      </c>
      <c r="D43" s="22" t="s">
        <v>125</v>
      </c>
      <c r="E43" s="57" t="s">
        <v>126</v>
      </c>
      <c r="F43" s="51" t="s">
        <v>127</v>
      </c>
      <c r="G43" s="27"/>
      <c r="H43" s="27"/>
      <c r="I43" s="26" t="e">
        <v>#DIV/0!</v>
      </c>
      <c r="J43" s="27">
        <v>544800</v>
      </c>
      <c r="K43" s="28">
        <v>372400</v>
      </c>
      <c r="L43" s="26">
        <v>1.4629430719656284</v>
      </c>
      <c r="M43" s="27">
        <v>2601395</v>
      </c>
      <c r="N43" s="28">
        <v>750000</v>
      </c>
      <c r="O43" s="26">
        <v>3.4685266666666665</v>
      </c>
      <c r="P43" s="27">
        <v>3476075</v>
      </c>
      <c r="Q43" s="28">
        <v>1500000</v>
      </c>
      <c r="R43" s="26">
        <v>2.3173833333333334</v>
      </c>
      <c r="S43" s="27">
        <v>2700305</v>
      </c>
      <c r="T43" s="28">
        <v>1800000</v>
      </c>
      <c r="U43" s="26">
        <v>1.5001694444444444</v>
      </c>
      <c r="V43" s="27">
        <v>1550595</v>
      </c>
      <c r="W43" s="27">
        <v>1900000</v>
      </c>
      <c r="X43" s="26">
        <v>0.81610263157894736</v>
      </c>
      <c r="Y43" s="27">
        <v>1297305</v>
      </c>
      <c r="Z43" s="28">
        <v>1700000</v>
      </c>
      <c r="AA43" s="26">
        <v>0.76312058823529416</v>
      </c>
      <c r="AB43" s="27">
        <v>1960460</v>
      </c>
      <c r="AC43" s="28">
        <v>1700000</v>
      </c>
      <c r="AD43" s="26">
        <v>1.1532117647058824</v>
      </c>
      <c r="AE43" s="27">
        <v>1134200</v>
      </c>
      <c r="AF43" s="28">
        <v>1600000</v>
      </c>
      <c r="AG43" s="26">
        <v>0.70887500000000003</v>
      </c>
      <c r="AH43" s="27">
        <v>1234075</v>
      </c>
      <c r="AI43" s="28">
        <v>1200000</v>
      </c>
      <c r="AJ43" s="26">
        <v>1.0283958333333334</v>
      </c>
      <c r="AK43" s="27">
        <v>1715160</v>
      </c>
      <c r="AL43" s="28">
        <v>1200000</v>
      </c>
      <c r="AM43" s="26">
        <v>1.4293</v>
      </c>
      <c r="AN43" s="27"/>
      <c r="AO43" s="28"/>
      <c r="AP43" s="26" t="e">
        <v>#DIV/0!</v>
      </c>
      <c r="AQ43" s="29">
        <f t="shared" si="2"/>
        <v>18214370</v>
      </c>
      <c r="AR43" s="29">
        <f t="shared" si="3"/>
        <v>13722400</v>
      </c>
      <c r="AS43" s="30">
        <v>1.3273457995685887</v>
      </c>
      <c r="AT43" s="31"/>
      <c r="AU43" s="32"/>
      <c r="AV43" s="33"/>
      <c r="AW43" s="33">
        <v>0.5</v>
      </c>
      <c r="AX43" s="34" t="s">
        <v>30</v>
      </c>
      <c r="AY43" s="55"/>
      <c r="AZ43" s="55"/>
      <c r="BA43" s="55"/>
    </row>
    <row r="44" spans="1:53" s="35" customFormat="1" ht="20.25" customHeight="1">
      <c r="A44" s="20">
        <v>39</v>
      </c>
      <c r="B44" s="20" t="s">
        <v>44</v>
      </c>
      <c r="C44" s="20" t="s">
        <v>44</v>
      </c>
      <c r="D44" s="50" t="s">
        <v>128</v>
      </c>
      <c r="E44" s="50" t="s">
        <v>129</v>
      </c>
      <c r="F44" s="51">
        <v>44203</v>
      </c>
      <c r="G44" s="27">
        <v>1377980</v>
      </c>
      <c r="H44" s="27">
        <v>1000000</v>
      </c>
      <c r="I44" s="26">
        <v>1.37798</v>
      </c>
      <c r="J44" s="27">
        <v>1022145</v>
      </c>
      <c r="K44" s="27">
        <v>1000000</v>
      </c>
      <c r="L44" s="26">
        <v>1.0221450000000001</v>
      </c>
      <c r="M44" s="27">
        <v>1214970</v>
      </c>
      <c r="N44" s="28">
        <v>1000000</v>
      </c>
      <c r="O44" s="26">
        <v>1.2149700000000001</v>
      </c>
      <c r="P44" s="27">
        <v>2786845</v>
      </c>
      <c r="Q44" s="28">
        <v>1000000</v>
      </c>
      <c r="R44" s="26">
        <v>2.786845</v>
      </c>
      <c r="S44" s="27">
        <v>2230115</v>
      </c>
      <c r="T44" s="27">
        <v>1000000</v>
      </c>
      <c r="U44" s="26">
        <v>2.2301150000000001</v>
      </c>
      <c r="V44" s="27">
        <v>1632220</v>
      </c>
      <c r="W44" s="27">
        <v>1000000</v>
      </c>
      <c r="X44" s="26">
        <v>1.63222</v>
      </c>
      <c r="Y44" s="27">
        <v>1046425</v>
      </c>
      <c r="Z44" s="28">
        <v>1000000</v>
      </c>
      <c r="AA44" s="26">
        <v>1.0464249999999999</v>
      </c>
      <c r="AB44" s="27">
        <v>1181710</v>
      </c>
      <c r="AC44" s="28">
        <v>1000000</v>
      </c>
      <c r="AD44" s="26">
        <v>1.18171</v>
      </c>
      <c r="AE44" s="27">
        <v>119280</v>
      </c>
      <c r="AF44" s="27">
        <v>1100000</v>
      </c>
      <c r="AG44" s="26">
        <v>0.10843636363636364</v>
      </c>
      <c r="AH44" s="27">
        <v>827175</v>
      </c>
      <c r="AI44" s="27">
        <v>800000</v>
      </c>
      <c r="AJ44" s="26">
        <v>1.0339687500000001</v>
      </c>
      <c r="AK44" s="27">
        <v>907915</v>
      </c>
      <c r="AL44" s="27">
        <v>900000</v>
      </c>
      <c r="AM44" s="26">
        <v>1.0087944444444445</v>
      </c>
      <c r="AN44" s="27">
        <v>1072315</v>
      </c>
      <c r="AO44" s="28">
        <v>900000</v>
      </c>
      <c r="AP44" s="26">
        <v>1.1914611111111111</v>
      </c>
      <c r="AQ44" s="29">
        <f t="shared" si="2"/>
        <v>15419095</v>
      </c>
      <c r="AR44" s="29">
        <f t="shared" si="3"/>
        <v>11700000</v>
      </c>
      <c r="AS44" s="30">
        <v>1.3178713675213676</v>
      </c>
      <c r="AT44" s="58"/>
      <c r="AU44" s="58"/>
      <c r="AV44" s="59"/>
      <c r="AW44" s="59"/>
      <c r="AX44" s="34" t="s">
        <v>30</v>
      </c>
    </row>
    <row r="45" spans="1:53" s="35" customFormat="1" ht="20.25" customHeight="1">
      <c r="A45" s="20">
        <v>40</v>
      </c>
      <c r="B45" s="20" t="s">
        <v>44</v>
      </c>
      <c r="C45" s="20" t="s">
        <v>44</v>
      </c>
      <c r="D45" s="22" t="s">
        <v>130</v>
      </c>
      <c r="E45" s="37" t="s">
        <v>131</v>
      </c>
      <c r="F45" s="45">
        <v>44477</v>
      </c>
      <c r="G45" s="27">
        <v>2293770</v>
      </c>
      <c r="H45" s="28">
        <v>2200000</v>
      </c>
      <c r="I45" s="26">
        <v>1.0426227272727273</v>
      </c>
      <c r="J45" s="27">
        <v>2174615</v>
      </c>
      <c r="K45" s="28">
        <v>2100000</v>
      </c>
      <c r="L45" s="26">
        <v>1.0355309523809524</v>
      </c>
      <c r="M45" s="27">
        <v>3193265</v>
      </c>
      <c r="N45" s="28">
        <v>2100000</v>
      </c>
      <c r="O45" s="26">
        <v>1.520602380952381</v>
      </c>
      <c r="P45" s="27">
        <v>8336700</v>
      </c>
      <c r="Q45" s="28">
        <v>2200000</v>
      </c>
      <c r="R45" s="26">
        <v>3.7894090909090909</v>
      </c>
      <c r="S45" s="27">
        <v>4096480</v>
      </c>
      <c r="T45" s="28">
        <v>2500000</v>
      </c>
      <c r="U45" s="26">
        <v>1.638592</v>
      </c>
      <c r="V45" s="27">
        <v>2156950</v>
      </c>
      <c r="W45" s="28">
        <v>2550000</v>
      </c>
      <c r="X45" s="26">
        <v>0.84586274509803927</v>
      </c>
      <c r="Y45" s="27">
        <v>2628700</v>
      </c>
      <c r="Z45" s="28">
        <v>2550000</v>
      </c>
      <c r="AA45" s="26">
        <v>1.0308627450980392</v>
      </c>
      <c r="AB45" s="27">
        <v>2338945</v>
      </c>
      <c r="AC45" s="28">
        <v>2250000</v>
      </c>
      <c r="AD45" s="26">
        <v>1.0395311111111112</v>
      </c>
      <c r="AE45" s="29">
        <v>1603130</v>
      </c>
      <c r="AF45" s="41">
        <v>2300000</v>
      </c>
      <c r="AG45" s="42">
        <v>0.69701304347826087</v>
      </c>
      <c r="AH45" s="29">
        <v>2134970</v>
      </c>
      <c r="AI45" s="41">
        <v>2000000</v>
      </c>
      <c r="AJ45" s="42">
        <v>1.067485</v>
      </c>
      <c r="AK45" s="27">
        <v>2050545</v>
      </c>
      <c r="AL45" s="28">
        <v>2000000</v>
      </c>
      <c r="AM45" s="26">
        <v>1.0252725</v>
      </c>
      <c r="AN45" s="27">
        <v>2226060</v>
      </c>
      <c r="AO45" s="28">
        <v>2100000</v>
      </c>
      <c r="AP45" s="26">
        <v>1.0600285714285713</v>
      </c>
      <c r="AQ45" s="29">
        <f t="shared" si="2"/>
        <v>35234130</v>
      </c>
      <c r="AR45" s="29">
        <f t="shared" si="3"/>
        <v>26850000</v>
      </c>
      <c r="AS45" s="30">
        <v>1.3122581005586593</v>
      </c>
      <c r="AT45" s="32"/>
      <c r="AU45" s="32"/>
      <c r="AV45" s="120"/>
      <c r="AW45" s="120"/>
      <c r="AX45" s="34" t="s">
        <v>30</v>
      </c>
      <c r="AY45" s="60"/>
      <c r="AZ45" s="60"/>
      <c r="BA45" s="60"/>
    </row>
    <row r="46" spans="1:53" s="35" customFormat="1" ht="20.25" customHeight="1">
      <c r="A46" s="20">
        <v>41</v>
      </c>
      <c r="B46" s="20" t="s">
        <v>44</v>
      </c>
      <c r="C46" s="20" t="s">
        <v>44</v>
      </c>
      <c r="D46" s="22" t="s">
        <v>132</v>
      </c>
      <c r="E46" s="37" t="s">
        <v>133</v>
      </c>
      <c r="F46" s="23">
        <v>45128</v>
      </c>
      <c r="G46" s="27">
        <v>959050</v>
      </c>
      <c r="H46" s="28">
        <v>900000</v>
      </c>
      <c r="I46" s="42">
        <v>1.0656111111111111</v>
      </c>
      <c r="J46" s="27">
        <v>1242925</v>
      </c>
      <c r="K46" s="28">
        <v>950000</v>
      </c>
      <c r="L46" s="42">
        <v>1.3083421052631579</v>
      </c>
      <c r="M46" s="27">
        <v>1557775</v>
      </c>
      <c r="N46" s="28">
        <v>950000</v>
      </c>
      <c r="O46" s="42">
        <v>1.6397631578947369</v>
      </c>
      <c r="P46" s="27">
        <v>2407145</v>
      </c>
      <c r="Q46" s="28">
        <v>1800000</v>
      </c>
      <c r="R46" s="26">
        <v>1.3373027777777777</v>
      </c>
      <c r="S46" s="27">
        <v>2519100</v>
      </c>
      <c r="T46" s="28">
        <v>1800000</v>
      </c>
      <c r="U46" s="42">
        <v>1.3995</v>
      </c>
      <c r="V46" s="27">
        <v>2932590</v>
      </c>
      <c r="W46" s="28">
        <v>1700000</v>
      </c>
      <c r="X46" s="26">
        <v>1.7250529411764706</v>
      </c>
      <c r="Y46" s="27">
        <v>2544255</v>
      </c>
      <c r="Z46" s="28">
        <v>1550000</v>
      </c>
      <c r="AA46" s="26">
        <v>1.6414548387096775</v>
      </c>
      <c r="AB46" s="27">
        <v>1631700</v>
      </c>
      <c r="AC46" s="28">
        <v>1350000</v>
      </c>
      <c r="AD46" s="26">
        <v>1.2086666666666666</v>
      </c>
      <c r="AE46" s="29">
        <v>1144545</v>
      </c>
      <c r="AF46" s="41">
        <v>1350000</v>
      </c>
      <c r="AG46" s="42">
        <v>0.84781111111111107</v>
      </c>
      <c r="AH46" s="29">
        <v>1198630</v>
      </c>
      <c r="AI46" s="41">
        <v>1150000</v>
      </c>
      <c r="AJ46" s="26">
        <v>1.0422869565217392</v>
      </c>
      <c r="AK46" s="29">
        <v>1256510</v>
      </c>
      <c r="AL46" s="41">
        <v>1200000</v>
      </c>
      <c r="AM46" s="42">
        <v>1.0470916666666668</v>
      </c>
      <c r="AN46" s="27">
        <v>1001445</v>
      </c>
      <c r="AO46" s="28">
        <v>900000</v>
      </c>
      <c r="AP46" s="26">
        <v>1.1127166666666666</v>
      </c>
      <c r="AQ46" s="29">
        <f t="shared" si="2"/>
        <v>20395670</v>
      </c>
      <c r="AR46" s="29">
        <f t="shared" si="3"/>
        <v>15600000</v>
      </c>
      <c r="AS46" s="30">
        <v>1.3074147435897436</v>
      </c>
      <c r="AT46" s="31"/>
      <c r="AU46" s="32"/>
      <c r="AV46" s="33"/>
      <c r="AW46" s="33"/>
      <c r="AX46" s="34" t="s">
        <v>30</v>
      </c>
    </row>
    <row r="47" spans="1:53" s="35" customFormat="1" ht="20.25" customHeight="1">
      <c r="A47" s="20">
        <v>42</v>
      </c>
      <c r="B47" s="20" t="s">
        <v>44</v>
      </c>
      <c r="C47" s="61" t="s">
        <v>44</v>
      </c>
      <c r="D47" s="50" t="s">
        <v>134</v>
      </c>
      <c r="E47" s="50" t="s">
        <v>135</v>
      </c>
      <c r="F47" s="51">
        <v>43728</v>
      </c>
      <c r="G47" s="27">
        <v>1459295</v>
      </c>
      <c r="H47" s="28">
        <v>1700000</v>
      </c>
      <c r="I47" s="26">
        <v>0.85840882352941172</v>
      </c>
      <c r="J47" s="27">
        <v>1021860</v>
      </c>
      <c r="K47" s="27">
        <v>1500000</v>
      </c>
      <c r="L47" s="26">
        <v>0.68123999999999996</v>
      </c>
      <c r="M47" s="27">
        <v>2063545</v>
      </c>
      <c r="N47" s="28">
        <v>1300000</v>
      </c>
      <c r="O47" s="26">
        <v>1.5873423076923077</v>
      </c>
      <c r="P47" s="24">
        <v>3884400</v>
      </c>
      <c r="Q47" s="27">
        <v>2000000</v>
      </c>
      <c r="R47" s="26">
        <v>1.9421999999999999</v>
      </c>
      <c r="S47" s="27">
        <v>4742940</v>
      </c>
      <c r="T47" s="27">
        <v>2000000</v>
      </c>
      <c r="U47" s="26">
        <v>2.37147</v>
      </c>
      <c r="V47" s="27">
        <v>2602170</v>
      </c>
      <c r="W47" s="28">
        <v>2000000</v>
      </c>
      <c r="X47" s="26">
        <v>1.301085</v>
      </c>
      <c r="Y47" s="27">
        <v>1022365</v>
      </c>
      <c r="Z47" s="28">
        <v>1700000</v>
      </c>
      <c r="AA47" s="26">
        <v>0.60139117647058826</v>
      </c>
      <c r="AB47" s="27">
        <v>1518365</v>
      </c>
      <c r="AC47" s="28">
        <v>1500000</v>
      </c>
      <c r="AD47" s="26">
        <v>1.0122433333333334</v>
      </c>
      <c r="AE47" s="27">
        <v>1229730</v>
      </c>
      <c r="AF47" s="28">
        <v>1200000</v>
      </c>
      <c r="AG47" s="26">
        <v>1.024775</v>
      </c>
      <c r="AH47" s="27">
        <v>1512405</v>
      </c>
      <c r="AI47" s="27">
        <v>1150000</v>
      </c>
      <c r="AJ47" s="26">
        <v>1.3151347826086957</v>
      </c>
      <c r="AK47" s="27">
        <v>1767240</v>
      </c>
      <c r="AL47" s="28">
        <v>1250000</v>
      </c>
      <c r="AM47" s="26">
        <v>1.4137919999999999</v>
      </c>
      <c r="AN47" s="27">
        <v>1741485</v>
      </c>
      <c r="AO47" s="28">
        <v>1500000</v>
      </c>
      <c r="AP47" s="26">
        <v>1.16099</v>
      </c>
      <c r="AQ47" s="29">
        <f t="shared" si="2"/>
        <v>24565800</v>
      </c>
      <c r="AR47" s="29">
        <f t="shared" si="3"/>
        <v>18800000</v>
      </c>
      <c r="AS47" s="30">
        <v>1.3066914893617021</v>
      </c>
      <c r="AT47" s="31"/>
      <c r="AU47" s="32"/>
      <c r="AV47" s="33"/>
      <c r="AW47" s="33"/>
      <c r="AX47" s="34" t="s">
        <v>30</v>
      </c>
      <c r="AY47" s="60"/>
      <c r="AZ47" s="60"/>
      <c r="BA47" s="60"/>
    </row>
    <row r="48" spans="1:53" s="40" customFormat="1" ht="20.25" customHeight="1">
      <c r="A48" s="20">
        <v>43</v>
      </c>
      <c r="B48" s="20" t="s">
        <v>31</v>
      </c>
      <c r="C48" s="21" t="s">
        <v>32</v>
      </c>
      <c r="D48" s="37" t="s">
        <v>138</v>
      </c>
      <c r="E48" s="37" t="s">
        <v>139</v>
      </c>
      <c r="F48" s="23" t="s">
        <v>140</v>
      </c>
      <c r="G48" s="24">
        <v>1624875</v>
      </c>
      <c r="H48" s="25">
        <v>1200000</v>
      </c>
      <c r="I48" s="26">
        <v>1.3540624999999999</v>
      </c>
      <c r="J48" s="24">
        <v>1021685</v>
      </c>
      <c r="K48" s="24">
        <v>1200000</v>
      </c>
      <c r="L48" s="26">
        <v>0.85140416666666663</v>
      </c>
      <c r="M48" s="24">
        <v>916440</v>
      </c>
      <c r="N48" s="24">
        <v>1350000</v>
      </c>
      <c r="O48" s="26">
        <v>0.67884444444444447</v>
      </c>
      <c r="P48" s="24">
        <v>1408215</v>
      </c>
      <c r="Q48" s="24">
        <v>1400000</v>
      </c>
      <c r="R48" s="26">
        <v>1.0058678571428572</v>
      </c>
      <c r="S48" s="24">
        <v>1804225</v>
      </c>
      <c r="T48" s="24">
        <v>800000</v>
      </c>
      <c r="U48" s="26">
        <v>2.2552812499999999</v>
      </c>
      <c r="V48" s="24">
        <v>1350715</v>
      </c>
      <c r="W48" s="24">
        <v>850000</v>
      </c>
      <c r="X48" s="26">
        <v>1.5890764705882352</v>
      </c>
      <c r="Y48" s="24">
        <v>1083770</v>
      </c>
      <c r="Z48" s="24">
        <v>800000</v>
      </c>
      <c r="AA48" s="26">
        <v>1.3547125</v>
      </c>
      <c r="AB48" s="24">
        <v>1242195</v>
      </c>
      <c r="AC48" s="24">
        <v>850000</v>
      </c>
      <c r="AD48" s="26">
        <v>1.4614058823529412</v>
      </c>
      <c r="AE48" s="24">
        <v>1218970</v>
      </c>
      <c r="AF48" s="24">
        <v>1000000</v>
      </c>
      <c r="AG48" s="26">
        <v>1.2189700000000001</v>
      </c>
      <c r="AH48" s="24">
        <v>1562955</v>
      </c>
      <c r="AI48" s="24">
        <v>850000</v>
      </c>
      <c r="AJ48" s="26">
        <v>1.838770588235294</v>
      </c>
      <c r="AK48" s="24">
        <v>1464430</v>
      </c>
      <c r="AL48" s="24">
        <v>1050000</v>
      </c>
      <c r="AM48" s="26">
        <v>1.394695238095238</v>
      </c>
      <c r="AN48" s="27">
        <v>1335440</v>
      </c>
      <c r="AO48" s="28">
        <v>1000000</v>
      </c>
      <c r="AP48" s="26">
        <v>1.33544</v>
      </c>
      <c r="AQ48" s="29">
        <f t="shared" si="2"/>
        <v>16033915</v>
      </c>
      <c r="AR48" s="29">
        <f t="shared" si="3"/>
        <v>12350000</v>
      </c>
      <c r="AS48" s="30">
        <v>1.2982927125506072</v>
      </c>
      <c r="AT48" s="62"/>
      <c r="AU48" s="63"/>
      <c r="AV48" s="64"/>
      <c r="AW48" s="64"/>
      <c r="AX48" s="34" t="s">
        <v>30</v>
      </c>
      <c r="AY48" s="35"/>
      <c r="AZ48" s="35"/>
      <c r="BA48" s="35"/>
    </row>
    <row r="49" spans="1:53" s="35" customFormat="1" ht="20.25" customHeight="1">
      <c r="A49" s="20">
        <v>44</v>
      </c>
      <c r="B49" s="20" t="s">
        <v>44</v>
      </c>
      <c r="C49" s="20" t="s">
        <v>44</v>
      </c>
      <c r="D49" s="50" t="s">
        <v>141</v>
      </c>
      <c r="E49" s="50" t="s">
        <v>142</v>
      </c>
      <c r="F49" s="51" t="s">
        <v>143</v>
      </c>
      <c r="G49" s="27">
        <v>587830</v>
      </c>
      <c r="H49" s="27">
        <v>700000</v>
      </c>
      <c r="I49" s="26">
        <v>0.83975714285714287</v>
      </c>
      <c r="J49" s="27">
        <v>1087365</v>
      </c>
      <c r="K49" s="28">
        <v>700000</v>
      </c>
      <c r="L49" s="26">
        <v>1.5533785714285715</v>
      </c>
      <c r="M49" s="27">
        <v>831575</v>
      </c>
      <c r="N49" s="28">
        <v>800000</v>
      </c>
      <c r="O49" s="26">
        <v>1.0394687499999999</v>
      </c>
      <c r="P49" s="27">
        <v>2016860</v>
      </c>
      <c r="Q49" s="28">
        <v>1000000</v>
      </c>
      <c r="R49" s="26">
        <v>2.0168599999999999</v>
      </c>
      <c r="S49" s="27">
        <v>3244540</v>
      </c>
      <c r="T49" s="28">
        <v>1000000</v>
      </c>
      <c r="U49" s="26">
        <v>3.2445400000000002</v>
      </c>
      <c r="V49" s="27">
        <v>1109785</v>
      </c>
      <c r="W49" s="27">
        <v>1100000</v>
      </c>
      <c r="X49" s="26">
        <v>1.0088954545454545</v>
      </c>
      <c r="Y49" s="27">
        <v>644390</v>
      </c>
      <c r="Z49" s="28">
        <v>1000000</v>
      </c>
      <c r="AA49" s="26">
        <v>0.64439000000000002</v>
      </c>
      <c r="AB49" s="27">
        <v>1803260</v>
      </c>
      <c r="AC49" s="28">
        <v>1000000</v>
      </c>
      <c r="AD49" s="26">
        <v>1.8032600000000001</v>
      </c>
      <c r="AE49" s="27">
        <v>563705</v>
      </c>
      <c r="AF49" s="28">
        <v>1100000</v>
      </c>
      <c r="AG49" s="26">
        <v>0.51245909090909092</v>
      </c>
      <c r="AH49" s="27">
        <v>770085</v>
      </c>
      <c r="AI49" s="28">
        <v>900000</v>
      </c>
      <c r="AJ49" s="26">
        <v>0.85565000000000002</v>
      </c>
      <c r="AK49" s="27">
        <v>477605</v>
      </c>
      <c r="AL49" s="28">
        <v>900000</v>
      </c>
      <c r="AM49" s="26">
        <v>0.53067222222222221</v>
      </c>
      <c r="AN49" s="27">
        <v>1063255</v>
      </c>
      <c r="AO49" s="28">
        <v>750000</v>
      </c>
      <c r="AP49" s="26">
        <v>1.4176733333333333</v>
      </c>
      <c r="AQ49" s="29">
        <f t="shared" si="2"/>
        <v>14200255</v>
      </c>
      <c r="AR49" s="29">
        <f t="shared" si="3"/>
        <v>10950000</v>
      </c>
      <c r="AS49" s="30">
        <v>1.2968269406392694</v>
      </c>
      <c r="AT49" s="31"/>
      <c r="AU49" s="32"/>
      <c r="AV49" s="33"/>
      <c r="AW49" s="33">
        <v>1</v>
      </c>
      <c r="AX49" s="34" t="s">
        <v>30</v>
      </c>
      <c r="AY49" s="36"/>
      <c r="AZ49" s="36"/>
      <c r="BA49" s="36"/>
    </row>
    <row r="50" spans="1:53" s="48" customFormat="1" ht="20.25" customHeight="1">
      <c r="A50" s="20">
        <v>45</v>
      </c>
      <c r="B50" s="20" t="s">
        <v>44</v>
      </c>
      <c r="C50" s="20" t="s">
        <v>44</v>
      </c>
      <c r="D50" s="22" t="s">
        <v>144</v>
      </c>
      <c r="E50" s="37" t="s">
        <v>145</v>
      </c>
      <c r="F50" s="46">
        <v>42614</v>
      </c>
      <c r="G50" s="27">
        <v>3463515</v>
      </c>
      <c r="H50" s="28">
        <v>3000000</v>
      </c>
      <c r="I50" s="26">
        <v>1.1545049999999999</v>
      </c>
      <c r="J50" s="27">
        <v>2669585</v>
      </c>
      <c r="K50" s="28">
        <v>2500000</v>
      </c>
      <c r="L50" s="26">
        <v>1.0678339999999999</v>
      </c>
      <c r="M50" s="27">
        <v>3596455</v>
      </c>
      <c r="N50" s="28">
        <v>3500000</v>
      </c>
      <c r="O50" s="26">
        <v>1.0275585714285713</v>
      </c>
      <c r="P50" s="27">
        <v>6036555</v>
      </c>
      <c r="Q50" s="28">
        <v>2500000</v>
      </c>
      <c r="R50" s="26">
        <v>2.414622</v>
      </c>
      <c r="S50" s="27">
        <v>4463420</v>
      </c>
      <c r="T50" s="28">
        <v>2500000</v>
      </c>
      <c r="U50" s="26">
        <v>1.7853680000000001</v>
      </c>
      <c r="V50" s="27">
        <v>3383695</v>
      </c>
      <c r="W50" s="28">
        <v>2500000</v>
      </c>
      <c r="X50" s="26">
        <v>1.353478</v>
      </c>
      <c r="Y50" s="27">
        <v>2800540</v>
      </c>
      <c r="Z50" s="28">
        <v>2500000</v>
      </c>
      <c r="AA50" s="26">
        <v>1.1202160000000001</v>
      </c>
      <c r="AB50" s="27">
        <v>2372540</v>
      </c>
      <c r="AC50" s="28">
        <v>2300000</v>
      </c>
      <c r="AD50" s="26">
        <v>1.0315391304347825</v>
      </c>
      <c r="AE50" s="29">
        <v>3394600</v>
      </c>
      <c r="AF50" s="41">
        <v>2500000</v>
      </c>
      <c r="AG50" s="42">
        <v>1.3578399999999999</v>
      </c>
      <c r="AH50" s="29">
        <v>2549840</v>
      </c>
      <c r="AI50" s="41">
        <v>2400000</v>
      </c>
      <c r="AJ50" s="42">
        <v>1.0624333333333333</v>
      </c>
      <c r="AK50" s="27">
        <v>2702590</v>
      </c>
      <c r="AL50" s="28">
        <v>2500000</v>
      </c>
      <c r="AM50" s="26">
        <v>1.0810360000000001</v>
      </c>
      <c r="AN50" s="27">
        <v>2533095</v>
      </c>
      <c r="AO50" s="28">
        <v>2500000</v>
      </c>
      <c r="AP50" s="26">
        <v>1.0132380000000001</v>
      </c>
      <c r="AQ50" s="29">
        <f t="shared" si="2"/>
        <v>39966430</v>
      </c>
      <c r="AR50" s="29">
        <f t="shared" si="3"/>
        <v>31200000</v>
      </c>
      <c r="AS50" s="30">
        <v>1.2809753205128205</v>
      </c>
      <c r="AT50" s="31"/>
      <c r="AU50" s="32"/>
      <c r="AV50" s="120"/>
      <c r="AW50" s="120"/>
      <c r="AX50" s="34" t="s">
        <v>30</v>
      </c>
      <c r="AY50" s="35"/>
      <c r="AZ50" s="35"/>
      <c r="BA50" s="35"/>
    </row>
    <row r="51" spans="1:53" s="48" customFormat="1" ht="20.25" customHeight="1">
      <c r="A51" s="20">
        <v>46</v>
      </c>
      <c r="B51" s="20" t="s">
        <v>26</v>
      </c>
      <c r="C51" s="21" t="s">
        <v>65</v>
      </c>
      <c r="D51" s="37" t="s">
        <v>146</v>
      </c>
      <c r="E51" s="37" t="s">
        <v>147</v>
      </c>
      <c r="F51" s="23">
        <v>41704</v>
      </c>
      <c r="G51" s="24">
        <v>1173325</v>
      </c>
      <c r="H51" s="25">
        <v>1400000</v>
      </c>
      <c r="I51" s="26">
        <v>0.83808928571428576</v>
      </c>
      <c r="J51" s="24">
        <v>1369810</v>
      </c>
      <c r="K51" s="24">
        <v>1350000</v>
      </c>
      <c r="L51" s="26">
        <v>1.0146740740740741</v>
      </c>
      <c r="M51" s="24">
        <v>1496185</v>
      </c>
      <c r="N51" s="24">
        <v>1350000</v>
      </c>
      <c r="O51" s="26">
        <v>1.1082851851851852</v>
      </c>
      <c r="P51" s="24">
        <v>2471690</v>
      </c>
      <c r="Q51" s="24">
        <v>1300000</v>
      </c>
      <c r="R51" s="26">
        <v>1.9013</v>
      </c>
      <c r="S51" s="24">
        <v>2287480</v>
      </c>
      <c r="T51" s="24">
        <v>1400000</v>
      </c>
      <c r="U51" s="26">
        <v>1.6339142857142857</v>
      </c>
      <c r="V51" s="24">
        <v>1993410</v>
      </c>
      <c r="W51" s="24">
        <v>1400000</v>
      </c>
      <c r="X51" s="26">
        <v>1.4238642857142858</v>
      </c>
      <c r="Y51" s="24">
        <v>1888845</v>
      </c>
      <c r="Z51" s="24">
        <v>1400000</v>
      </c>
      <c r="AA51" s="26">
        <v>1.349175</v>
      </c>
      <c r="AB51" s="24">
        <v>1475685</v>
      </c>
      <c r="AC51" s="24">
        <v>1400000</v>
      </c>
      <c r="AD51" s="26">
        <v>1.0540607142857144</v>
      </c>
      <c r="AE51" s="24">
        <v>1364755</v>
      </c>
      <c r="AF51" s="24">
        <v>1200000</v>
      </c>
      <c r="AG51" s="26">
        <v>1.1372958333333334</v>
      </c>
      <c r="AH51" s="24">
        <v>1506460</v>
      </c>
      <c r="AI51" s="24">
        <v>1100000</v>
      </c>
      <c r="AJ51" s="26">
        <v>1.369509090909091</v>
      </c>
      <c r="AK51" s="24">
        <v>1475055</v>
      </c>
      <c r="AL51" s="24">
        <v>1200000</v>
      </c>
      <c r="AM51" s="26">
        <v>1.2292125</v>
      </c>
      <c r="AN51" s="27">
        <v>1439105</v>
      </c>
      <c r="AO51" s="28">
        <v>1100000</v>
      </c>
      <c r="AP51" s="26">
        <v>1.3082772727272727</v>
      </c>
      <c r="AQ51" s="29">
        <f t="shared" si="2"/>
        <v>19941805</v>
      </c>
      <c r="AR51" s="29">
        <f t="shared" si="3"/>
        <v>15600000</v>
      </c>
      <c r="AS51" s="30">
        <v>1.2783208333333334</v>
      </c>
      <c r="AT51" s="31"/>
      <c r="AU51" s="32"/>
      <c r="AV51" s="33"/>
      <c r="AW51" s="33"/>
      <c r="AX51" s="34" t="s">
        <v>30</v>
      </c>
      <c r="AY51" s="35"/>
      <c r="AZ51" s="35"/>
      <c r="BA51" s="35"/>
    </row>
    <row r="52" spans="1:53" s="48" customFormat="1" ht="20.25" customHeight="1">
      <c r="A52" s="20">
        <v>47</v>
      </c>
      <c r="B52" s="20" t="s">
        <v>44</v>
      </c>
      <c r="C52" s="20" t="s">
        <v>44</v>
      </c>
      <c r="D52" s="22" t="s">
        <v>148</v>
      </c>
      <c r="E52" s="37" t="s">
        <v>149</v>
      </c>
      <c r="F52" s="23">
        <v>45167</v>
      </c>
      <c r="G52" s="27">
        <v>1123040</v>
      </c>
      <c r="H52" s="28">
        <v>900000</v>
      </c>
      <c r="I52" s="42">
        <v>1.2478222222222222</v>
      </c>
      <c r="J52" s="27">
        <v>799180</v>
      </c>
      <c r="K52" s="28">
        <v>1200000</v>
      </c>
      <c r="L52" s="42">
        <v>0.66598333333333337</v>
      </c>
      <c r="M52" s="27">
        <v>1604570</v>
      </c>
      <c r="N52" s="28">
        <v>1150000</v>
      </c>
      <c r="O52" s="42">
        <v>1.3952782608695653</v>
      </c>
      <c r="P52" s="27">
        <v>2110445</v>
      </c>
      <c r="Q52" s="28">
        <v>1500000</v>
      </c>
      <c r="R52" s="26">
        <v>1.4069633333333333</v>
      </c>
      <c r="S52" s="27">
        <v>3068335</v>
      </c>
      <c r="T52" s="28">
        <v>1500000</v>
      </c>
      <c r="U52" s="42">
        <v>2.0455566666666667</v>
      </c>
      <c r="V52" s="27">
        <v>1814900</v>
      </c>
      <c r="W52" s="28">
        <v>1600000</v>
      </c>
      <c r="X52" s="26">
        <v>1.1343125000000001</v>
      </c>
      <c r="Y52" s="27">
        <v>1177190</v>
      </c>
      <c r="Z52" s="28">
        <v>1400000</v>
      </c>
      <c r="AA52" s="26">
        <v>0.84084999999999999</v>
      </c>
      <c r="AB52" s="27">
        <v>1554675</v>
      </c>
      <c r="AC52" s="28">
        <v>1400000</v>
      </c>
      <c r="AD52" s="26">
        <v>1.1104821428571428</v>
      </c>
      <c r="AE52" s="29">
        <v>1936275</v>
      </c>
      <c r="AF52" s="41">
        <v>1400000</v>
      </c>
      <c r="AG52" s="42">
        <v>1.3830535714285714</v>
      </c>
      <c r="AH52" s="29">
        <v>1765335</v>
      </c>
      <c r="AI52" s="41">
        <v>1400000</v>
      </c>
      <c r="AJ52" s="26">
        <v>1.2609535714285713</v>
      </c>
      <c r="AK52" s="29">
        <v>1513410</v>
      </c>
      <c r="AL52" s="41">
        <v>1550000</v>
      </c>
      <c r="AM52" s="42">
        <v>0.9763935483870968</v>
      </c>
      <c r="AN52" s="27">
        <v>1678580</v>
      </c>
      <c r="AO52" s="28">
        <v>900000</v>
      </c>
      <c r="AP52" s="26">
        <v>1.8650888888888888</v>
      </c>
      <c r="AQ52" s="29">
        <f t="shared" si="2"/>
        <v>20145935</v>
      </c>
      <c r="AR52" s="29">
        <f t="shared" si="3"/>
        <v>15900000</v>
      </c>
      <c r="AS52" s="30">
        <v>1.2670399371069183</v>
      </c>
      <c r="AT52" s="31"/>
      <c r="AU52" s="32"/>
      <c r="AV52" s="33"/>
      <c r="AW52" s="33">
        <v>1</v>
      </c>
      <c r="AX52" s="34" t="s">
        <v>30</v>
      </c>
      <c r="AY52" s="35"/>
      <c r="AZ52" s="35"/>
      <c r="BA52" s="35"/>
    </row>
    <row r="53" spans="1:53" s="40" customFormat="1" ht="20.25" customHeight="1">
      <c r="A53" s="20">
        <v>48</v>
      </c>
      <c r="B53" s="20" t="s">
        <v>31</v>
      </c>
      <c r="C53" s="21" t="s">
        <v>32</v>
      </c>
      <c r="D53" s="22" t="s">
        <v>150</v>
      </c>
      <c r="E53" s="22" t="s">
        <v>151</v>
      </c>
      <c r="F53" s="23" t="s">
        <v>152</v>
      </c>
      <c r="G53" s="24">
        <v>1277765</v>
      </c>
      <c r="H53" s="25">
        <v>1200000</v>
      </c>
      <c r="I53" s="26">
        <v>1.0648041666666668</v>
      </c>
      <c r="J53" s="24">
        <v>1250580</v>
      </c>
      <c r="K53" s="24">
        <v>1350000</v>
      </c>
      <c r="L53" s="26">
        <v>0.9263555555555556</v>
      </c>
      <c r="M53" s="24">
        <v>2017325</v>
      </c>
      <c r="N53" s="24">
        <v>1350000</v>
      </c>
      <c r="O53" s="26">
        <v>1.4943148148148149</v>
      </c>
      <c r="P53" s="24">
        <v>2235370</v>
      </c>
      <c r="Q53" s="24">
        <v>1350000</v>
      </c>
      <c r="R53" s="26">
        <v>1.6558296296296295</v>
      </c>
      <c r="S53" s="24">
        <v>3030400</v>
      </c>
      <c r="T53" s="24">
        <v>1350000</v>
      </c>
      <c r="U53" s="26">
        <v>2.2447407407407409</v>
      </c>
      <c r="V53" s="24">
        <v>1563680</v>
      </c>
      <c r="W53" s="24">
        <v>1450000</v>
      </c>
      <c r="X53" s="26">
        <v>1.0784</v>
      </c>
      <c r="Y53" s="24">
        <v>2349650</v>
      </c>
      <c r="Z53" s="24">
        <v>1450000</v>
      </c>
      <c r="AA53" s="26">
        <v>1.6204482758620691</v>
      </c>
      <c r="AB53" s="24">
        <v>2337265</v>
      </c>
      <c r="AC53" s="24">
        <v>1550000</v>
      </c>
      <c r="AD53" s="26">
        <v>1.5079129032258065</v>
      </c>
      <c r="AE53" s="24">
        <v>1302865</v>
      </c>
      <c r="AF53" s="24">
        <v>1650000</v>
      </c>
      <c r="AG53" s="26">
        <v>0.78961515151515149</v>
      </c>
      <c r="AH53" s="24">
        <v>994240</v>
      </c>
      <c r="AI53" s="24">
        <v>1500000</v>
      </c>
      <c r="AJ53" s="26">
        <v>0.66282666666666668</v>
      </c>
      <c r="AK53" s="24">
        <v>1575340</v>
      </c>
      <c r="AL53" s="24">
        <v>1500000</v>
      </c>
      <c r="AM53" s="26">
        <v>1.0502266666666666</v>
      </c>
      <c r="AN53" s="27">
        <v>1287420</v>
      </c>
      <c r="AO53" s="28">
        <v>1150000</v>
      </c>
      <c r="AP53" s="26">
        <v>1.119495652173913</v>
      </c>
      <c r="AQ53" s="29">
        <f t="shared" si="2"/>
        <v>21221900</v>
      </c>
      <c r="AR53" s="29">
        <f t="shared" si="3"/>
        <v>16850000</v>
      </c>
      <c r="AS53" s="30">
        <v>1.2594599406528191</v>
      </c>
      <c r="AT53" s="31"/>
      <c r="AU53" s="32"/>
      <c r="AV53" s="33"/>
      <c r="AW53" s="33"/>
      <c r="AX53" s="34" t="s">
        <v>30</v>
      </c>
      <c r="AY53" s="35"/>
      <c r="AZ53" s="35"/>
      <c r="BA53" s="35"/>
    </row>
    <row r="54" spans="1:53" s="60" customFormat="1" ht="20.25" customHeight="1">
      <c r="A54" s="20">
        <v>49</v>
      </c>
      <c r="B54" s="20" t="s">
        <v>44</v>
      </c>
      <c r="C54" s="20" t="s">
        <v>44</v>
      </c>
      <c r="D54" s="22" t="s">
        <v>153</v>
      </c>
      <c r="E54" s="22" t="s">
        <v>154</v>
      </c>
      <c r="F54" s="23">
        <v>45012</v>
      </c>
      <c r="G54" s="29">
        <v>1339240</v>
      </c>
      <c r="H54" s="41">
        <v>1300000</v>
      </c>
      <c r="I54" s="42">
        <v>1.0301846153846155</v>
      </c>
      <c r="J54" s="43">
        <v>1373250</v>
      </c>
      <c r="K54" s="28">
        <v>1000000</v>
      </c>
      <c r="L54" s="42">
        <v>1.3732500000000001</v>
      </c>
      <c r="M54" s="27">
        <v>1506710</v>
      </c>
      <c r="N54" s="28">
        <v>1000000</v>
      </c>
      <c r="O54" s="26">
        <v>1.50671</v>
      </c>
      <c r="P54" s="27">
        <v>1308795</v>
      </c>
      <c r="Q54" s="28">
        <v>1200000</v>
      </c>
      <c r="R54" s="26">
        <v>1.0906625000000001</v>
      </c>
      <c r="S54" s="27">
        <v>3789900</v>
      </c>
      <c r="T54" s="28">
        <v>1200000</v>
      </c>
      <c r="U54" s="26">
        <v>3.1582499999999998</v>
      </c>
      <c r="V54" s="27">
        <v>2230360</v>
      </c>
      <c r="W54" s="28">
        <v>1300000</v>
      </c>
      <c r="X54" s="42">
        <v>1.7156615384615386</v>
      </c>
      <c r="Y54" s="27">
        <v>2338470</v>
      </c>
      <c r="Z54" s="28">
        <v>1400000</v>
      </c>
      <c r="AA54" s="42">
        <v>1.6703357142857143</v>
      </c>
      <c r="AB54" s="27">
        <v>2121110</v>
      </c>
      <c r="AC54" s="28">
        <v>1500000</v>
      </c>
      <c r="AD54" s="26">
        <v>1.4140733333333333</v>
      </c>
      <c r="AE54" s="29">
        <v>1932070</v>
      </c>
      <c r="AF54" s="41">
        <v>1500000</v>
      </c>
      <c r="AG54" s="26">
        <v>1.2880466666666666</v>
      </c>
      <c r="AH54" s="29">
        <v>1159450</v>
      </c>
      <c r="AI54" s="41">
        <v>1650000</v>
      </c>
      <c r="AJ54" s="42">
        <v>0.70269696969696971</v>
      </c>
      <c r="AK54" s="29">
        <v>1164560</v>
      </c>
      <c r="AL54" s="41">
        <v>1750000</v>
      </c>
      <c r="AM54" s="42">
        <v>0.66546285714285713</v>
      </c>
      <c r="AN54" s="27">
        <v>129670</v>
      </c>
      <c r="AO54" s="28">
        <v>1600000</v>
      </c>
      <c r="AP54" s="26">
        <v>8.1043749999999998E-2</v>
      </c>
      <c r="AQ54" s="29">
        <f t="shared" si="2"/>
        <v>20393585</v>
      </c>
      <c r="AR54" s="29">
        <f t="shared" si="3"/>
        <v>16400000</v>
      </c>
      <c r="AS54" s="30">
        <v>1.2435112804878048</v>
      </c>
      <c r="AT54" s="31"/>
      <c r="AU54" s="32"/>
      <c r="AV54" s="33"/>
      <c r="AW54" s="33"/>
      <c r="AX54" s="34" t="s">
        <v>30</v>
      </c>
      <c r="AY54" s="35"/>
      <c r="AZ54" s="35"/>
      <c r="BA54" s="35"/>
    </row>
    <row r="55" spans="1:53" s="36" customFormat="1" ht="20.25" customHeight="1">
      <c r="A55" s="20">
        <v>50</v>
      </c>
      <c r="B55" s="20" t="s">
        <v>44</v>
      </c>
      <c r="C55" s="20" t="s">
        <v>44</v>
      </c>
      <c r="D55" s="22" t="s">
        <v>155</v>
      </c>
      <c r="E55" s="37" t="s">
        <v>156</v>
      </c>
      <c r="F55" s="46">
        <v>44481</v>
      </c>
      <c r="G55" s="27">
        <v>1626630</v>
      </c>
      <c r="H55" s="28">
        <v>1500000</v>
      </c>
      <c r="I55" s="26">
        <v>1.0844199999999999</v>
      </c>
      <c r="J55" s="27">
        <v>1102625</v>
      </c>
      <c r="K55" s="28">
        <v>1600000</v>
      </c>
      <c r="L55" s="26">
        <v>0.68914062499999995</v>
      </c>
      <c r="M55" s="27">
        <v>1058615</v>
      </c>
      <c r="N55" s="28">
        <v>1650000</v>
      </c>
      <c r="O55" s="26">
        <v>0.64158484848484854</v>
      </c>
      <c r="P55" s="27">
        <v>4763640</v>
      </c>
      <c r="Q55" s="28">
        <v>2000000</v>
      </c>
      <c r="R55" s="26">
        <v>2.3818199999999998</v>
      </c>
      <c r="S55" s="27">
        <v>4559290</v>
      </c>
      <c r="T55" s="28">
        <v>2200000</v>
      </c>
      <c r="U55" s="26">
        <v>2.0724045454545457</v>
      </c>
      <c r="V55" s="27">
        <v>3198480</v>
      </c>
      <c r="W55" s="28">
        <v>2300000</v>
      </c>
      <c r="X55" s="26">
        <v>1.3906434782608696</v>
      </c>
      <c r="Y55" s="27">
        <v>1817695</v>
      </c>
      <c r="Z55" s="28">
        <v>2300000</v>
      </c>
      <c r="AA55" s="26">
        <v>0.79030217391304347</v>
      </c>
      <c r="AB55" s="27">
        <v>2845230</v>
      </c>
      <c r="AC55" s="28">
        <v>2100000</v>
      </c>
      <c r="AD55" s="26">
        <v>1.3548714285714285</v>
      </c>
      <c r="AE55" s="29">
        <v>1561730</v>
      </c>
      <c r="AF55" s="41">
        <v>2100000</v>
      </c>
      <c r="AG55" s="42">
        <v>0.74368095238095233</v>
      </c>
      <c r="AH55" s="29">
        <v>1948295</v>
      </c>
      <c r="AI55" s="41">
        <v>1800000</v>
      </c>
      <c r="AJ55" s="42">
        <v>1.082386111111111</v>
      </c>
      <c r="AK55" s="27">
        <v>2212145</v>
      </c>
      <c r="AL55" s="28">
        <v>1900000</v>
      </c>
      <c r="AM55" s="26">
        <v>1.1642868421052632</v>
      </c>
      <c r="AN55" s="27">
        <v>1729725</v>
      </c>
      <c r="AO55" s="28">
        <v>1650000</v>
      </c>
      <c r="AP55" s="26">
        <v>1.0483181818181819</v>
      </c>
      <c r="AQ55" s="29">
        <f t="shared" si="2"/>
        <v>28424100</v>
      </c>
      <c r="AR55" s="29">
        <f t="shared" si="3"/>
        <v>23100000</v>
      </c>
      <c r="AS55" s="30">
        <v>1.2304805194805195</v>
      </c>
      <c r="AT55" s="32"/>
      <c r="AU55" s="32"/>
      <c r="AV55" s="33"/>
      <c r="AW55" s="59"/>
      <c r="AX55" s="34" t="s">
        <v>30</v>
      </c>
      <c r="AY55" s="40"/>
      <c r="AZ55" s="40"/>
      <c r="BA55" s="40"/>
    </row>
    <row r="56" spans="1:53" s="35" customFormat="1" ht="20.25" customHeight="1">
      <c r="A56" s="20">
        <v>51</v>
      </c>
      <c r="B56" s="20" t="s">
        <v>44</v>
      </c>
      <c r="C56" s="20" t="s">
        <v>44</v>
      </c>
      <c r="D56" s="22" t="s">
        <v>157</v>
      </c>
      <c r="E56" s="37" t="s">
        <v>158</v>
      </c>
      <c r="F56" s="46">
        <v>44320</v>
      </c>
      <c r="G56" s="27">
        <v>993845</v>
      </c>
      <c r="H56" s="28">
        <v>1100000</v>
      </c>
      <c r="I56" s="26">
        <v>0.90349545454545455</v>
      </c>
      <c r="J56" s="27">
        <v>1212295</v>
      </c>
      <c r="K56" s="28">
        <v>1100000</v>
      </c>
      <c r="L56" s="26">
        <v>1.1020863636363636</v>
      </c>
      <c r="M56" s="27">
        <v>1778990</v>
      </c>
      <c r="N56" s="28">
        <v>1100000</v>
      </c>
      <c r="O56" s="26">
        <v>1.6172636363636363</v>
      </c>
      <c r="P56" s="27">
        <v>4557355</v>
      </c>
      <c r="Q56" s="28">
        <v>1300000</v>
      </c>
      <c r="R56" s="26">
        <v>3.5056576923076923</v>
      </c>
      <c r="S56" s="27">
        <v>2253240</v>
      </c>
      <c r="T56" s="28">
        <v>1600000</v>
      </c>
      <c r="U56" s="26">
        <v>1.4082749999999999</v>
      </c>
      <c r="V56" s="27">
        <v>1217210</v>
      </c>
      <c r="W56" s="28">
        <v>1650000</v>
      </c>
      <c r="X56" s="26">
        <v>0.7377030303030303</v>
      </c>
      <c r="Y56" s="27">
        <v>522210</v>
      </c>
      <c r="Z56" s="28">
        <v>1650000</v>
      </c>
      <c r="AA56" s="26">
        <v>0.3164909090909091</v>
      </c>
      <c r="AB56" s="27">
        <v>1901585</v>
      </c>
      <c r="AC56" s="28">
        <v>1450000</v>
      </c>
      <c r="AD56" s="26">
        <v>1.3114379310344828</v>
      </c>
      <c r="AE56" s="29">
        <v>1006655</v>
      </c>
      <c r="AF56" s="41">
        <v>1450000</v>
      </c>
      <c r="AG56" s="42">
        <v>0.69424482758620687</v>
      </c>
      <c r="AH56" s="29">
        <v>865435</v>
      </c>
      <c r="AI56" s="41">
        <v>1100000</v>
      </c>
      <c r="AJ56" s="42">
        <v>0.78675909090909091</v>
      </c>
      <c r="AK56" s="27">
        <v>1460865</v>
      </c>
      <c r="AL56" s="28">
        <v>1100000</v>
      </c>
      <c r="AM56" s="26">
        <v>1.3280590909090908</v>
      </c>
      <c r="AN56" s="27">
        <v>1455075</v>
      </c>
      <c r="AO56" s="28">
        <v>1100000</v>
      </c>
      <c r="AP56" s="26">
        <v>1.3227954545454546</v>
      </c>
      <c r="AQ56" s="29">
        <f t="shared" si="2"/>
        <v>19224760</v>
      </c>
      <c r="AR56" s="29">
        <f t="shared" si="3"/>
        <v>15700000</v>
      </c>
      <c r="AS56" s="30">
        <v>1.2245070063694268</v>
      </c>
      <c r="AT56" s="65"/>
      <c r="AU56" s="65"/>
      <c r="AV56" s="47"/>
      <c r="AW56" s="33"/>
      <c r="AX56" s="34" t="s">
        <v>30</v>
      </c>
    </row>
    <row r="57" spans="1:53" s="36" customFormat="1" ht="20.25" customHeight="1">
      <c r="A57" s="20">
        <v>52</v>
      </c>
      <c r="B57" s="20" t="s">
        <v>31</v>
      </c>
      <c r="C57" s="21" t="s">
        <v>32</v>
      </c>
      <c r="D57" s="37" t="s">
        <v>159</v>
      </c>
      <c r="E57" s="37" t="s">
        <v>160</v>
      </c>
      <c r="F57" s="23">
        <v>44225</v>
      </c>
      <c r="G57" s="24">
        <v>1053440</v>
      </c>
      <c r="H57" s="25">
        <v>800000</v>
      </c>
      <c r="I57" s="26">
        <v>1.3168</v>
      </c>
      <c r="J57" s="24">
        <v>901470</v>
      </c>
      <c r="K57" s="24">
        <v>900000</v>
      </c>
      <c r="L57" s="26">
        <v>1.0016333333333334</v>
      </c>
      <c r="M57" s="24">
        <v>1108725</v>
      </c>
      <c r="N57" s="24">
        <v>850000</v>
      </c>
      <c r="O57" s="26">
        <v>1.3043823529411764</v>
      </c>
      <c r="P57" s="24">
        <v>952145</v>
      </c>
      <c r="Q57" s="24">
        <v>950000</v>
      </c>
      <c r="R57" s="26">
        <v>1.0022578947368421</v>
      </c>
      <c r="S57" s="24">
        <v>1132720</v>
      </c>
      <c r="T57" s="24">
        <v>1100000</v>
      </c>
      <c r="U57" s="26">
        <v>1.0297454545454545</v>
      </c>
      <c r="V57" s="24">
        <v>599045</v>
      </c>
      <c r="W57" s="24">
        <v>900000</v>
      </c>
      <c r="X57" s="26">
        <v>0.66560555555555556</v>
      </c>
      <c r="Y57" s="24">
        <v>1518505</v>
      </c>
      <c r="Z57" s="24">
        <v>750000</v>
      </c>
      <c r="AA57" s="26">
        <v>2.0246733333333333</v>
      </c>
      <c r="AB57" s="24">
        <v>1249020</v>
      </c>
      <c r="AC57" s="24">
        <v>900000</v>
      </c>
      <c r="AD57" s="26">
        <v>1.3877999999999999</v>
      </c>
      <c r="AE57" s="24">
        <v>1068175</v>
      </c>
      <c r="AF57" s="24">
        <v>1000000</v>
      </c>
      <c r="AG57" s="26">
        <v>1.0681750000000001</v>
      </c>
      <c r="AH57" s="24">
        <v>1781065</v>
      </c>
      <c r="AI57" s="24">
        <v>850000</v>
      </c>
      <c r="AJ57" s="26">
        <v>2.0953705882352942</v>
      </c>
      <c r="AK57" s="24">
        <v>1061670</v>
      </c>
      <c r="AL57" s="24">
        <v>1050000</v>
      </c>
      <c r="AM57" s="26">
        <v>1.0111142857142856</v>
      </c>
      <c r="AN57" s="27">
        <v>872150</v>
      </c>
      <c r="AO57" s="28">
        <v>850000</v>
      </c>
      <c r="AP57" s="26">
        <v>1.0260588235294117</v>
      </c>
      <c r="AQ57" s="29">
        <f t="shared" si="2"/>
        <v>13298130</v>
      </c>
      <c r="AR57" s="29">
        <f t="shared" si="3"/>
        <v>10900000</v>
      </c>
      <c r="AS57" s="30">
        <v>1.2200119266055045</v>
      </c>
      <c r="AT57" s="31"/>
      <c r="AU57" s="32"/>
      <c r="AV57" s="33"/>
      <c r="AW57" s="120">
        <v>1</v>
      </c>
      <c r="AX57" s="34" t="s">
        <v>30</v>
      </c>
      <c r="AY57" s="40"/>
      <c r="AZ57" s="40"/>
      <c r="BA57" s="40"/>
    </row>
    <row r="58" spans="1:53" s="60" customFormat="1" ht="20.25" customHeight="1">
      <c r="A58" s="20">
        <v>53</v>
      </c>
      <c r="B58" s="20" t="s">
        <v>44</v>
      </c>
      <c r="C58" s="20" t="s">
        <v>44</v>
      </c>
      <c r="D58" s="22" t="s">
        <v>161</v>
      </c>
      <c r="E58" s="37" t="s">
        <v>162</v>
      </c>
      <c r="F58" s="46">
        <v>45125</v>
      </c>
      <c r="G58" s="27">
        <v>1495690</v>
      </c>
      <c r="H58" s="28">
        <v>1400000</v>
      </c>
      <c r="I58" s="26">
        <v>1.0683499999999999</v>
      </c>
      <c r="J58" s="27">
        <v>2023955</v>
      </c>
      <c r="K58" s="28">
        <v>1500000</v>
      </c>
      <c r="L58" s="26">
        <v>1.3493033333333333</v>
      </c>
      <c r="M58" s="27">
        <v>2853310</v>
      </c>
      <c r="N58" s="28">
        <v>1500000</v>
      </c>
      <c r="O58" s="26">
        <v>1.9022066666666666</v>
      </c>
      <c r="P58" s="27">
        <v>6047820</v>
      </c>
      <c r="Q58" s="28">
        <v>2100000</v>
      </c>
      <c r="R58" s="26">
        <v>2.8799142857142859</v>
      </c>
      <c r="S58" s="27">
        <v>4348910</v>
      </c>
      <c r="T58" s="28">
        <v>2400000</v>
      </c>
      <c r="U58" s="26">
        <v>1.8120458333333334</v>
      </c>
      <c r="V58" s="27">
        <v>2591185</v>
      </c>
      <c r="W58" s="28">
        <v>2500000</v>
      </c>
      <c r="X58" s="26">
        <v>1.0364739999999999</v>
      </c>
      <c r="Y58" s="27">
        <v>1552480</v>
      </c>
      <c r="Z58" s="28">
        <v>2500000</v>
      </c>
      <c r="AA58" s="26">
        <v>0.62099199999999999</v>
      </c>
      <c r="AB58" s="27">
        <v>2416465</v>
      </c>
      <c r="AC58" s="28">
        <v>2400000</v>
      </c>
      <c r="AD58" s="26">
        <v>1.0068604166666666</v>
      </c>
      <c r="AE58" s="29">
        <v>1648770</v>
      </c>
      <c r="AF58" s="41">
        <v>2400000</v>
      </c>
      <c r="AG58" s="42">
        <v>0.68698749999999997</v>
      </c>
      <c r="AH58" s="29">
        <v>1303400</v>
      </c>
      <c r="AI58" s="41">
        <v>2000000</v>
      </c>
      <c r="AJ58" s="42">
        <v>0.65169999999999995</v>
      </c>
      <c r="AK58" s="27">
        <v>1191620</v>
      </c>
      <c r="AL58" s="28">
        <v>1950000</v>
      </c>
      <c r="AM58" s="26">
        <v>0.6110871794871795</v>
      </c>
      <c r="AN58" s="27">
        <v>1690340</v>
      </c>
      <c r="AO58" s="28">
        <v>1400000</v>
      </c>
      <c r="AP58" s="26">
        <v>1.2073857142857143</v>
      </c>
      <c r="AQ58" s="29">
        <f t="shared" si="2"/>
        <v>29163945</v>
      </c>
      <c r="AR58" s="29">
        <f t="shared" si="3"/>
        <v>24050000</v>
      </c>
      <c r="AS58" s="30">
        <v>1.2126380457380457</v>
      </c>
      <c r="AT58" s="32"/>
      <c r="AU58" s="32"/>
      <c r="AV58" s="120"/>
      <c r="AW58" s="39"/>
      <c r="AX58" s="34" t="s">
        <v>30</v>
      </c>
      <c r="AY58" s="35"/>
      <c r="AZ58" s="35"/>
      <c r="BA58" s="35"/>
    </row>
    <row r="59" spans="1:53" s="60" customFormat="1" ht="20.25" customHeight="1">
      <c r="A59" s="20">
        <v>54</v>
      </c>
      <c r="B59" s="20" t="s">
        <v>31</v>
      </c>
      <c r="C59" s="21" t="s">
        <v>79</v>
      </c>
      <c r="D59" s="22" t="s">
        <v>163</v>
      </c>
      <c r="E59" s="22" t="s">
        <v>164</v>
      </c>
      <c r="F59" s="23">
        <v>44994</v>
      </c>
      <c r="G59" s="24">
        <v>488070</v>
      </c>
      <c r="H59" s="25">
        <v>900000</v>
      </c>
      <c r="I59" s="26">
        <v>0.5423</v>
      </c>
      <c r="J59" s="24">
        <v>547005</v>
      </c>
      <c r="K59" s="24">
        <v>800000</v>
      </c>
      <c r="L59" s="26">
        <v>0.68375624999999995</v>
      </c>
      <c r="M59" s="24">
        <v>514110</v>
      </c>
      <c r="N59" s="24">
        <v>800000</v>
      </c>
      <c r="O59" s="26">
        <v>0.64263749999999997</v>
      </c>
      <c r="P59" s="24">
        <v>1410300</v>
      </c>
      <c r="Q59" s="24">
        <v>800000</v>
      </c>
      <c r="R59" s="26">
        <v>1.762875</v>
      </c>
      <c r="S59" s="24">
        <v>2033525</v>
      </c>
      <c r="T59" s="24">
        <v>800000</v>
      </c>
      <c r="U59" s="26">
        <v>2.5419062499999998</v>
      </c>
      <c r="V59" s="24">
        <v>1162210</v>
      </c>
      <c r="W59" s="24">
        <v>900000</v>
      </c>
      <c r="X59" s="26">
        <v>1.2913444444444444</v>
      </c>
      <c r="Y59" s="24">
        <v>1668410</v>
      </c>
      <c r="Z59" s="24">
        <v>900000</v>
      </c>
      <c r="AA59" s="26">
        <v>1.8537888888888889</v>
      </c>
      <c r="AB59" s="24">
        <v>1017550</v>
      </c>
      <c r="AC59" s="24">
        <v>1000000</v>
      </c>
      <c r="AD59" s="26">
        <v>1.01755</v>
      </c>
      <c r="AE59" s="24">
        <v>1145255</v>
      </c>
      <c r="AF59" s="24">
        <v>1000000</v>
      </c>
      <c r="AG59" s="26">
        <v>1.1452549999999999</v>
      </c>
      <c r="AH59" s="24">
        <v>1478555</v>
      </c>
      <c r="AI59" s="24">
        <v>1000000</v>
      </c>
      <c r="AJ59" s="26">
        <v>1.4785550000000001</v>
      </c>
      <c r="AK59" s="24">
        <v>671290</v>
      </c>
      <c r="AL59" s="24">
        <v>1150000</v>
      </c>
      <c r="AM59" s="26">
        <v>0.58373043478260866</v>
      </c>
      <c r="AN59" s="27">
        <v>1139010</v>
      </c>
      <c r="AO59" s="28">
        <v>900000</v>
      </c>
      <c r="AP59" s="26">
        <v>1.2655666666666667</v>
      </c>
      <c r="AQ59" s="29">
        <f t="shared" si="2"/>
        <v>13275290</v>
      </c>
      <c r="AR59" s="29">
        <f t="shared" si="3"/>
        <v>10950000</v>
      </c>
      <c r="AS59" s="30">
        <v>1.2123552511415525</v>
      </c>
      <c r="AT59" s="31"/>
      <c r="AU59" s="32"/>
      <c r="AV59" s="33">
        <v>1</v>
      </c>
      <c r="AW59" s="33"/>
      <c r="AX59" s="34" t="s">
        <v>30</v>
      </c>
      <c r="AY59" s="35"/>
      <c r="AZ59" s="35"/>
      <c r="BA59" s="35"/>
    </row>
    <row r="60" spans="1:53" s="60" customFormat="1" ht="20.25" customHeight="1">
      <c r="A60" s="20">
        <v>55</v>
      </c>
      <c r="B60" s="20" t="s">
        <v>31</v>
      </c>
      <c r="C60" s="21" t="s">
        <v>35</v>
      </c>
      <c r="D60" s="22" t="s">
        <v>165</v>
      </c>
      <c r="E60" s="22" t="s">
        <v>166</v>
      </c>
      <c r="F60" s="23">
        <v>43210</v>
      </c>
      <c r="G60" s="24">
        <v>1886225</v>
      </c>
      <c r="H60" s="25">
        <v>2700000</v>
      </c>
      <c r="I60" s="26">
        <v>0.69860185185185186</v>
      </c>
      <c r="J60" s="24">
        <v>1533195</v>
      </c>
      <c r="K60" s="24">
        <v>2500000</v>
      </c>
      <c r="L60" s="26">
        <v>0.61327799999999999</v>
      </c>
      <c r="M60" s="24">
        <v>1936830</v>
      </c>
      <c r="N60" s="24">
        <v>2500000</v>
      </c>
      <c r="O60" s="26">
        <v>0.77473199999999998</v>
      </c>
      <c r="P60" s="24">
        <v>4717730</v>
      </c>
      <c r="Q60" s="24">
        <v>2500000</v>
      </c>
      <c r="R60" s="26">
        <v>1.887092</v>
      </c>
      <c r="S60" s="24">
        <v>5253740</v>
      </c>
      <c r="T60" s="24">
        <v>2250000</v>
      </c>
      <c r="U60" s="26">
        <v>2.3349955555555555</v>
      </c>
      <c r="V60" s="24">
        <v>2064260</v>
      </c>
      <c r="W60" s="24">
        <v>2000000</v>
      </c>
      <c r="X60" s="26">
        <v>1.03213</v>
      </c>
      <c r="Y60" s="24">
        <v>2194060</v>
      </c>
      <c r="Z60" s="24">
        <v>2000000</v>
      </c>
      <c r="AA60" s="26">
        <v>1.0970299999999999</v>
      </c>
      <c r="AB60" s="24">
        <v>3617595</v>
      </c>
      <c r="AC60" s="24">
        <v>2000000</v>
      </c>
      <c r="AD60" s="26">
        <v>1.8087975000000001</v>
      </c>
      <c r="AE60" s="24">
        <v>2502860</v>
      </c>
      <c r="AF60" s="24">
        <v>2500000</v>
      </c>
      <c r="AG60" s="26">
        <v>1.001144</v>
      </c>
      <c r="AH60" s="24">
        <v>4587735</v>
      </c>
      <c r="AI60" s="24">
        <v>2500000</v>
      </c>
      <c r="AJ60" s="26">
        <v>1.835094</v>
      </c>
      <c r="AK60" s="24">
        <v>2433760</v>
      </c>
      <c r="AL60" s="24">
        <v>2700000</v>
      </c>
      <c r="AM60" s="26">
        <v>0.90139259259259263</v>
      </c>
      <c r="AN60" s="27">
        <v>1928070</v>
      </c>
      <c r="AO60" s="28">
        <v>2500000</v>
      </c>
      <c r="AP60" s="26">
        <v>0.77122800000000002</v>
      </c>
      <c r="AQ60" s="29">
        <f t="shared" si="2"/>
        <v>34656060</v>
      </c>
      <c r="AR60" s="29">
        <f t="shared" si="3"/>
        <v>28650000</v>
      </c>
      <c r="AS60" s="30">
        <v>1.2096356020942409</v>
      </c>
      <c r="AT60" s="3"/>
      <c r="AU60" s="38"/>
      <c r="AV60" s="39"/>
      <c r="AW60" s="39"/>
      <c r="AX60" s="34" t="s">
        <v>30</v>
      </c>
    </row>
    <row r="61" spans="1:53" s="36" customFormat="1" ht="20.25" customHeight="1">
      <c r="A61" s="20">
        <v>56</v>
      </c>
      <c r="B61" s="20" t="s">
        <v>31</v>
      </c>
      <c r="C61" s="21" t="s">
        <v>35</v>
      </c>
      <c r="D61" s="37" t="s">
        <v>167</v>
      </c>
      <c r="E61" s="37" t="s">
        <v>168</v>
      </c>
      <c r="F61" s="23" t="s">
        <v>169</v>
      </c>
      <c r="G61" s="24">
        <v>2413200</v>
      </c>
      <c r="H61" s="25">
        <v>2000000</v>
      </c>
      <c r="I61" s="26">
        <v>1.2065999999999999</v>
      </c>
      <c r="J61" s="24">
        <v>1352445</v>
      </c>
      <c r="K61" s="24">
        <v>1900000</v>
      </c>
      <c r="L61" s="26">
        <v>0.71181315789473687</v>
      </c>
      <c r="M61" s="24">
        <v>1726695</v>
      </c>
      <c r="N61" s="24">
        <v>1900000</v>
      </c>
      <c r="O61" s="26">
        <v>0.90878684210526317</v>
      </c>
      <c r="P61" s="24">
        <v>3218660</v>
      </c>
      <c r="Q61" s="24">
        <v>2200000</v>
      </c>
      <c r="R61" s="26">
        <v>1.4630272727272726</v>
      </c>
      <c r="S61" s="24">
        <v>3653205</v>
      </c>
      <c r="T61" s="24">
        <v>2200000</v>
      </c>
      <c r="U61" s="26">
        <v>1.6605477272727274</v>
      </c>
      <c r="V61" s="24">
        <v>1783760</v>
      </c>
      <c r="W61" s="24">
        <v>2100000</v>
      </c>
      <c r="X61" s="26">
        <v>0.84940952380952384</v>
      </c>
      <c r="Y61" s="24">
        <v>2615965</v>
      </c>
      <c r="Z61" s="24">
        <v>1800000</v>
      </c>
      <c r="AA61" s="26">
        <v>1.4533138888888888</v>
      </c>
      <c r="AB61" s="24">
        <v>2536365</v>
      </c>
      <c r="AC61" s="24">
        <v>1700000</v>
      </c>
      <c r="AD61" s="26">
        <v>1.4919794117647058</v>
      </c>
      <c r="AE61" s="24">
        <v>3808215</v>
      </c>
      <c r="AF61" s="24">
        <v>1800000</v>
      </c>
      <c r="AG61" s="26">
        <v>2.115675</v>
      </c>
      <c r="AH61" s="24">
        <v>1970470</v>
      </c>
      <c r="AI61" s="24">
        <v>1800000</v>
      </c>
      <c r="AJ61" s="26">
        <v>1.0947055555555556</v>
      </c>
      <c r="AK61" s="24">
        <v>1943115</v>
      </c>
      <c r="AL61" s="24">
        <v>2100000</v>
      </c>
      <c r="AM61" s="26">
        <v>0.92529285714285714</v>
      </c>
      <c r="AN61" s="27">
        <v>1549405</v>
      </c>
      <c r="AO61" s="28">
        <v>2200000</v>
      </c>
      <c r="AP61" s="26">
        <v>0.70427499999999998</v>
      </c>
      <c r="AQ61" s="29">
        <f t="shared" si="2"/>
        <v>28571500</v>
      </c>
      <c r="AR61" s="29">
        <f t="shared" si="3"/>
        <v>23700000</v>
      </c>
      <c r="AS61" s="30">
        <v>1.2055485232067511</v>
      </c>
      <c r="AT61" s="3"/>
      <c r="AU61" s="38"/>
      <c r="AV61" s="39"/>
      <c r="AW61" s="39"/>
      <c r="AX61" s="34" t="s">
        <v>30</v>
      </c>
      <c r="AY61" s="40"/>
      <c r="AZ61" s="40"/>
      <c r="BA61" s="40"/>
    </row>
    <row r="62" spans="1:53" s="36" customFormat="1" ht="20.25" customHeight="1">
      <c r="A62" s="20">
        <v>57</v>
      </c>
      <c r="B62" s="20" t="s">
        <v>31</v>
      </c>
      <c r="C62" s="21" t="s">
        <v>32</v>
      </c>
      <c r="D62" s="37" t="s">
        <v>170</v>
      </c>
      <c r="E62" s="37" t="s">
        <v>171</v>
      </c>
      <c r="F62" s="23" t="s">
        <v>172</v>
      </c>
      <c r="G62" s="24">
        <v>1192980</v>
      </c>
      <c r="H62" s="25">
        <v>1100000</v>
      </c>
      <c r="I62" s="26">
        <v>1.0845272727272728</v>
      </c>
      <c r="J62" s="24">
        <v>1746750</v>
      </c>
      <c r="K62" s="24">
        <v>1700000</v>
      </c>
      <c r="L62" s="26">
        <v>1.0275000000000001</v>
      </c>
      <c r="M62" s="24">
        <v>1461340</v>
      </c>
      <c r="N62" s="24">
        <v>1400000</v>
      </c>
      <c r="O62" s="26">
        <v>1.0438142857142858</v>
      </c>
      <c r="P62" s="24">
        <v>1925655</v>
      </c>
      <c r="Q62" s="24">
        <v>1450000</v>
      </c>
      <c r="R62" s="26">
        <v>1.3280379310344828</v>
      </c>
      <c r="S62" s="24">
        <v>2130885</v>
      </c>
      <c r="T62" s="24">
        <v>1500000</v>
      </c>
      <c r="U62" s="26">
        <v>1.42059</v>
      </c>
      <c r="V62" s="24">
        <v>2457040</v>
      </c>
      <c r="W62" s="24">
        <v>1500000</v>
      </c>
      <c r="X62" s="26">
        <v>1.6380266666666667</v>
      </c>
      <c r="Y62" s="24">
        <v>1442955</v>
      </c>
      <c r="Z62" s="24">
        <v>1300000</v>
      </c>
      <c r="AA62" s="26">
        <v>1.1099653846153845</v>
      </c>
      <c r="AB62" s="24">
        <v>1380365</v>
      </c>
      <c r="AC62" s="24">
        <v>1200000</v>
      </c>
      <c r="AD62" s="26">
        <v>1.1503041666666667</v>
      </c>
      <c r="AE62" s="24">
        <v>1710150</v>
      </c>
      <c r="AF62" s="24">
        <v>1350000</v>
      </c>
      <c r="AG62" s="26">
        <v>1.2667777777777778</v>
      </c>
      <c r="AH62" s="24">
        <v>1359670</v>
      </c>
      <c r="AI62" s="24">
        <v>1100000</v>
      </c>
      <c r="AJ62" s="26">
        <v>1.2360636363636364</v>
      </c>
      <c r="AK62" s="24">
        <v>2034315</v>
      </c>
      <c r="AL62" s="24">
        <v>1400000</v>
      </c>
      <c r="AM62" s="26">
        <v>1.4530821428571428</v>
      </c>
      <c r="AN62" s="27">
        <v>1351165</v>
      </c>
      <c r="AO62" s="28">
        <v>1900000</v>
      </c>
      <c r="AP62" s="26">
        <v>0.71113947368421049</v>
      </c>
      <c r="AQ62" s="29">
        <f t="shared" si="2"/>
        <v>20193270</v>
      </c>
      <c r="AR62" s="29">
        <f t="shared" si="3"/>
        <v>16900000</v>
      </c>
      <c r="AS62" s="30">
        <v>1.1948680473372781</v>
      </c>
      <c r="AT62" s="31"/>
      <c r="AU62" s="32"/>
      <c r="AV62" s="120"/>
      <c r="AW62" s="120"/>
      <c r="AX62" s="34" t="s">
        <v>30</v>
      </c>
    </row>
    <row r="63" spans="1:53" s="35" customFormat="1" ht="20.25" customHeight="1">
      <c r="A63" s="20">
        <v>58</v>
      </c>
      <c r="B63" s="21" t="s">
        <v>38</v>
      </c>
      <c r="C63" s="21" t="s">
        <v>39</v>
      </c>
      <c r="D63" s="37" t="s">
        <v>173</v>
      </c>
      <c r="E63" s="37" t="s">
        <v>174</v>
      </c>
      <c r="F63" s="23" t="s">
        <v>175</v>
      </c>
      <c r="G63" s="24">
        <v>1519720</v>
      </c>
      <c r="H63" s="25">
        <v>1450000</v>
      </c>
      <c r="I63" s="26">
        <v>1.0480827586206896</v>
      </c>
      <c r="J63" s="24">
        <v>1522905</v>
      </c>
      <c r="K63" s="24">
        <v>1400000</v>
      </c>
      <c r="L63" s="26">
        <v>1.0877892857142857</v>
      </c>
      <c r="M63" s="24">
        <v>1510810</v>
      </c>
      <c r="N63" s="24">
        <v>1450000</v>
      </c>
      <c r="O63" s="26">
        <v>1.0419379310344827</v>
      </c>
      <c r="P63" s="24">
        <v>1686975</v>
      </c>
      <c r="Q63" s="24">
        <v>1450000</v>
      </c>
      <c r="R63" s="26">
        <v>1.1634310344827585</v>
      </c>
      <c r="S63" s="24">
        <v>2072865</v>
      </c>
      <c r="T63" s="24">
        <v>1450000</v>
      </c>
      <c r="U63" s="26">
        <v>1.4295620689655173</v>
      </c>
      <c r="V63" s="24">
        <v>2029820</v>
      </c>
      <c r="W63" s="24">
        <v>1450000</v>
      </c>
      <c r="X63" s="26">
        <v>1.3998758620689655</v>
      </c>
      <c r="Y63" s="24">
        <v>1749455</v>
      </c>
      <c r="Z63" s="24">
        <v>1350000</v>
      </c>
      <c r="AA63" s="26">
        <v>1.2958925925925926</v>
      </c>
      <c r="AB63" s="24">
        <v>509020</v>
      </c>
      <c r="AC63" s="24">
        <v>1350000</v>
      </c>
      <c r="AD63" s="26">
        <v>0.37705185185185186</v>
      </c>
      <c r="AE63" s="24">
        <v>1298555</v>
      </c>
      <c r="AF63" s="24">
        <v>1250000</v>
      </c>
      <c r="AG63" s="26">
        <v>1.0388440000000001</v>
      </c>
      <c r="AH63" s="24">
        <v>1668295</v>
      </c>
      <c r="AI63" s="24">
        <v>1250000</v>
      </c>
      <c r="AJ63" s="26">
        <v>1.3346359999999999</v>
      </c>
      <c r="AK63" s="24">
        <v>2485610</v>
      </c>
      <c r="AL63" s="24">
        <v>1650000</v>
      </c>
      <c r="AM63" s="26">
        <v>1.506430303030303</v>
      </c>
      <c r="AN63" s="27">
        <v>1895750</v>
      </c>
      <c r="AO63" s="28">
        <v>1200000</v>
      </c>
      <c r="AP63" s="26">
        <v>1.5797916666666667</v>
      </c>
      <c r="AQ63" s="29">
        <f t="shared" si="2"/>
        <v>19949780</v>
      </c>
      <c r="AR63" s="29">
        <f t="shared" si="3"/>
        <v>16700000</v>
      </c>
      <c r="AS63" s="30">
        <v>1.1945976047904192</v>
      </c>
      <c r="AT63" s="54"/>
      <c r="AU63" s="52"/>
      <c r="AV63" s="53"/>
      <c r="AW63" s="53"/>
      <c r="AX63" s="34" t="s">
        <v>30</v>
      </c>
    </row>
    <row r="64" spans="1:53" s="35" customFormat="1" ht="20.25" customHeight="1">
      <c r="A64" s="20">
        <v>59</v>
      </c>
      <c r="B64" s="20" t="s">
        <v>26</v>
      </c>
      <c r="C64" s="21" t="s">
        <v>65</v>
      </c>
      <c r="D64" s="37" t="s">
        <v>176</v>
      </c>
      <c r="E64" s="37" t="s">
        <v>177</v>
      </c>
      <c r="F64" s="23">
        <v>43750</v>
      </c>
      <c r="G64" s="24">
        <v>2877950</v>
      </c>
      <c r="H64" s="25">
        <v>2500000</v>
      </c>
      <c r="I64" s="26">
        <v>1.1511800000000001</v>
      </c>
      <c r="J64" s="24">
        <v>2675545</v>
      </c>
      <c r="K64" s="24">
        <v>2650000</v>
      </c>
      <c r="L64" s="26">
        <v>1.0096396226415094</v>
      </c>
      <c r="M64" s="24">
        <v>2714815</v>
      </c>
      <c r="N64" s="24">
        <v>2600000</v>
      </c>
      <c r="O64" s="26">
        <v>1.0441596153846153</v>
      </c>
      <c r="P64" s="24">
        <v>4542875</v>
      </c>
      <c r="Q64" s="24">
        <v>2600000</v>
      </c>
      <c r="R64" s="26">
        <v>1.7472596153846154</v>
      </c>
      <c r="S64" s="24">
        <v>5430095</v>
      </c>
      <c r="T64" s="24">
        <v>2800000</v>
      </c>
      <c r="U64" s="26">
        <v>1.9393196428571429</v>
      </c>
      <c r="V64" s="24">
        <v>2874030</v>
      </c>
      <c r="W64" s="24">
        <v>2700000</v>
      </c>
      <c r="X64" s="26">
        <v>1.0644555555555555</v>
      </c>
      <c r="Y64" s="24">
        <v>3037940</v>
      </c>
      <c r="Z64" s="24">
        <v>2700000</v>
      </c>
      <c r="AA64" s="26">
        <v>1.1251629629629629</v>
      </c>
      <c r="AB64" s="24">
        <v>2972810</v>
      </c>
      <c r="AC64" s="24">
        <v>2800000</v>
      </c>
      <c r="AD64" s="26">
        <v>1.0617178571428572</v>
      </c>
      <c r="AE64" s="24">
        <v>3049000</v>
      </c>
      <c r="AF64" s="24">
        <v>2800000</v>
      </c>
      <c r="AG64" s="26">
        <v>1.0889285714285715</v>
      </c>
      <c r="AH64" s="24">
        <v>2849805</v>
      </c>
      <c r="AI64" s="24">
        <v>2700000</v>
      </c>
      <c r="AJ64" s="26">
        <v>1.0554833333333333</v>
      </c>
      <c r="AK64" s="24">
        <v>2236635</v>
      </c>
      <c r="AL64" s="24">
        <v>2700000</v>
      </c>
      <c r="AM64" s="26">
        <v>0.82838333333333336</v>
      </c>
      <c r="AN64" s="27">
        <v>2812435</v>
      </c>
      <c r="AO64" s="28">
        <v>2400000</v>
      </c>
      <c r="AP64" s="26">
        <v>1.1718479166666667</v>
      </c>
      <c r="AQ64" s="29">
        <f t="shared" si="2"/>
        <v>38073935</v>
      </c>
      <c r="AR64" s="29">
        <f t="shared" si="3"/>
        <v>31950000</v>
      </c>
      <c r="AS64" s="30">
        <v>1.1916724569640063</v>
      </c>
      <c r="AT64" s="31"/>
      <c r="AU64" s="32"/>
      <c r="AV64" s="33"/>
      <c r="AW64" s="33"/>
      <c r="AX64" s="34" t="s">
        <v>30</v>
      </c>
      <c r="AY64" s="36"/>
      <c r="AZ64" s="36"/>
      <c r="BA64" s="36"/>
    </row>
    <row r="65" spans="1:53" s="35" customFormat="1" ht="20.25" customHeight="1">
      <c r="A65" s="20">
        <v>60</v>
      </c>
      <c r="B65" s="20" t="s">
        <v>44</v>
      </c>
      <c r="C65" s="20" t="s">
        <v>44</v>
      </c>
      <c r="D65" s="22" t="s">
        <v>178</v>
      </c>
      <c r="E65" s="37" t="s">
        <v>179</v>
      </c>
      <c r="F65" s="45">
        <v>44525</v>
      </c>
      <c r="G65" s="27">
        <v>1137290</v>
      </c>
      <c r="H65" s="28">
        <v>1100000</v>
      </c>
      <c r="I65" s="26">
        <v>1.0339</v>
      </c>
      <c r="J65" s="27">
        <v>1090200</v>
      </c>
      <c r="K65" s="28">
        <v>1050000</v>
      </c>
      <c r="L65" s="26">
        <v>1.0382857142857143</v>
      </c>
      <c r="M65" s="27">
        <v>1353425</v>
      </c>
      <c r="N65" s="28">
        <v>1300000</v>
      </c>
      <c r="O65" s="26">
        <v>1.0410961538461538</v>
      </c>
      <c r="P65" s="27">
        <v>4027185</v>
      </c>
      <c r="Q65" s="28">
        <v>1400000</v>
      </c>
      <c r="R65" s="26">
        <v>2.8765607142857141</v>
      </c>
      <c r="S65" s="27">
        <v>2528675</v>
      </c>
      <c r="T65" s="28">
        <v>1600000</v>
      </c>
      <c r="U65" s="26">
        <v>1.5804218750000001</v>
      </c>
      <c r="V65" s="27">
        <v>1771625</v>
      </c>
      <c r="W65" s="28">
        <v>1650000</v>
      </c>
      <c r="X65" s="26">
        <v>1.0737121212121212</v>
      </c>
      <c r="Y65" s="27">
        <v>1670335</v>
      </c>
      <c r="Z65" s="28">
        <v>1650000</v>
      </c>
      <c r="AA65" s="26">
        <v>1.0123242424242425</v>
      </c>
      <c r="AB65" s="27">
        <v>1540635</v>
      </c>
      <c r="AC65" s="28">
        <v>1500000</v>
      </c>
      <c r="AD65" s="26">
        <v>1.0270900000000001</v>
      </c>
      <c r="AE65" s="29">
        <v>925050</v>
      </c>
      <c r="AF65" s="41">
        <v>1500000</v>
      </c>
      <c r="AG65" s="42">
        <v>0.61670000000000003</v>
      </c>
      <c r="AH65" s="29">
        <v>1358915</v>
      </c>
      <c r="AI65" s="41">
        <v>1250000</v>
      </c>
      <c r="AJ65" s="42">
        <v>1.087132</v>
      </c>
      <c r="AK65" s="27">
        <v>862570</v>
      </c>
      <c r="AL65" s="28">
        <v>1250000</v>
      </c>
      <c r="AM65" s="26">
        <v>0.690056</v>
      </c>
      <c r="AN65" s="27">
        <v>1106770</v>
      </c>
      <c r="AO65" s="28">
        <v>1100000</v>
      </c>
      <c r="AP65" s="26">
        <v>1.0061545454545455</v>
      </c>
      <c r="AQ65" s="29">
        <f t="shared" si="2"/>
        <v>19372675</v>
      </c>
      <c r="AR65" s="29">
        <f t="shared" si="3"/>
        <v>16350000</v>
      </c>
      <c r="AS65" s="30">
        <v>1.1848730886850154</v>
      </c>
      <c r="AT65" s="32"/>
      <c r="AU65" s="32"/>
      <c r="AV65" s="120"/>
      <c r="AW65" s="120"/>
      <c r="AX65" s="34" t="s">
        <v>30</v>
      </c>
    </row>
    <row r="66" spans="1:53" s="35" customFormat="1" ht="20.25" customHeight="1">
      <c r="A66" s="20">
        <v>61</v>
      </c>
      <c r="B66" s="20" t="s">
        <v>31</v>
      </c>
      <c r="C66" s="21" t="s">
        <v>35</v>
      </c>
      <c r="D66" s="37" t="s">
        <v>180</v>
      </c>
      <c r="E66" s="37" t="s">
        <v>181</v>
      </c>
      <c r="F66" s="23">
        <v>44321</v>
      </c>
      <c r="G66" s="24">
        <v>1074810</v>
      </c>
      <c r="H66" s="25">
        <v>700000</v>
      </c>
      <c r="I66" s="26">
        <v>1.5354428571428571</v>
      </c>
      <c r="J66" s="24">
        <v>509520</v>
      </c>
      <c r="K66" s="24">
        <v>750000</v>
      </c>
      <c r="L66" s="26">
        <v>0.67935999999999996</v>
      </c>
      <c r="M66" s="24">
        <v>1294015</v>
      </c>
      <c r="N66" s="24">
        <v>800000</v>
      </c>
      <c r="O66" s="26">
        <v>1.6175187499999999</v>
      </c>
      <c r="P66" s="24">
        <v>1988595</v>
      </c>
      <c r="Q66" s="24">
        <v>900000</v>
      </c>
      <c r="R66" s="26">
        <v>2.2095500000000001</v>
      </c>
      <c r="S66" s="24">
        <v>2086820</v>
      </c>
      <c r="T66" s="24">
        <v>1100000</v>
      </c>
      <c r="U66" s="26">
        <v>1.8971090909090909</v>
      </c>
      <c r="V66" s="24">
        <v>1211780</v>
      </c>
      <c r="W66" s="24">
        <v>1200000</v>
      </c>
      <c r="X66" s="26">
        <v>1.0098166666666666</v>
      </c>
      <c r="Y66" s="24">
        <v>682955</v>
      </c>
      <c r="Z66" s="24">
        <v>1000000</v>
      </c>
      <c r="AA66" s="26">
        <v>0.68295499999999998</v>
      </c>
      <c r="AB66" s="24">
        <v>448390</v>
      </c>
      <c r="AC66" s="24">
        <v>1000000</v>
      </c>
      <c r="AD66" s="26">
        <v>0.44839000000000001</v>
      </c>
      <c r="AE66" s="24">
        <v>628510</v>
      </c>
      <c r="AF66" s="24">
        <v>800000</v>
      </c>
      <c r="AG66" s="26">
        <v>0.78563749999999999</v>
      </c>
      <c r="AH66" s="24">
        <v>851135</v>
      </c>
      <c r="AI66" s="24">
        <v>700000</v>
      </c>
      <c r="AJ66" s="26">
        <v>1.2159071428571429</v>
      </c>
      <c r="AK66" s="24">
        <v>804145</v>
      </c>
      <c r="AL66" s="24">
        <v>750000</v>
      </c>
      <c r="AM66" s="26">
        <v>1.0721933333333333</v>
      </c>
      <c r="AN66" s="27">
        <v>799220</v>
      </c>
      <c r="AO66" s="28">
        <v>750000</v>
      </c>
      <c r="AP66" s="26">
        <v>1.0656266666666667</v>
      </c>
      <c r="AQ66" s="29">
        <f t="shared" si="2"/>
        <v>12379895</v>
      </c>
      <c r="AR66" s="29">
        <f t="shared" si="3"/>
        <v>10450000</v>
      </c>
      <c r="AS66" s="30">
        <v>1.1846789473684209</v>
      </c>
      <c r="AT66" s="3"/>
      <c r="AU66" s="38"/>
      <c r="AV66" s="39"/>
      <c r="AW66" s="39"/>
      <c r="AX66" s="34" t="s">
        <v>30</v>
      </c>
    </row>
    <row r="67" spans="1:53" s="35" customFormat="1" ht="20.25" customHeight="1">
      <c r="A67" s="20">
        <v>62</v>
      </c>
      <c r="B67" s="20" t="s">
        <v>44</v>
      </c>
      <c r="C67" s="20" t="s">
        <v>44</v>
      </c>
      <c r="D67" s="22" t="s">
        <v>182</v>
      </c>
      <c r="E67" s="37" t="s">
        <v>183</v>
      </c>
      <c r="F67" s="45">
        <v>44341</v>
      </c>
      <c r="G67" s="27">
        <v>1827800</v>
      </c>
      <c r="H67" s="28">
        <v>1700000</v>
      </c>
      <c r="I67" s="26">
        <v>1.0751764705882354</v>
      </c>
      <c r="J67" s="27">
        <v>1623190</v>
      </c>
      <c r="K67" s="28">
        <v>1600000</v>
      </c>
      <c r="L67" s="26">
        <v>1.01449375</v>
      </c>
      <c r="M67" s="27">
        <v>2369610</v>
      </c>
      <c r="N67" s="28">
        <v>1600000</v>
      </c>
      <c r="O67" s="26">
        <v>1.4810062500000001</v>
      </c>
      <c r="P67" s="27">
        <v>3255275</v>
      </c>
      <c r="Q67" s="28">
        <v>2100000</v>
      </c>
      <c r="R67" s="26">
        <v>1.5501309523809523</v>
      </c>
      <c r="S67" s="27">
        <v>2973480</v>
      </c>
      <c r="T67" s="28">
        <v>2100000</v>
      </c>
      <c r="U67" s="26">
        <v>1.4159428571428572</v>
      </c>
      <c r="V67" s="27">
        <v>1876220</v>
      </c>
      <c r="W67" s="28">
        <v>2200000</v>
      </c>
      <c r="X67" s="26">
        <v>0.85282727272727277</v>
      </c>
      <c r="Y67" s="27">
        <v>2336025</v>
      </c>
      <c r="Z67" s="28">
        <v>2200000</v>
      </c>
      <c r="AA67" s="26">
        <v>1.0618295454545454</v>
      </c>
      <c r="AB67" s="27">
        <v>2977445</v>
      </c>
      <c r="AC67" s="28">
        <v>2000000</v>
      </c>
      <c r="AD67" s="26">
        <v>1.4887224999999999</v>
      </c>
      <c r="AE67" s="29">
        <v>2035290</v>
      </c>
      <c r="AF67" s="41">
        <v>2100000</v>
      </c>
      <c r="AG67" s="42">
        <v>0.96918571428571432</v>
      </c>
      <c r="AH67" s="29">
        <v>2077645</v>
      </c>
      <c r="AI67" s="41">
        <v>2000000</v>
      </c>
      <c r="AJ67" s="42">
        <v>1.0388225</v>
      </c>
      <c r="AK67" s="27">
        <v>1712000</v>
      </c>
      <c r="AL67" s="28">
        <v>2100000</v>
      </c>
      <c r="AM67" s="26">
        <v>0.81523809523809521</v>
      </c>
      <c r="AN67" s="27">
        <v>1735320</v>
      </c>
      <c r="AO67" s="28">
        <v>1300000</v>
      </c>
      <c r="AP67" s="26">
        <v>1.3348615384615385</v>
      </c>
      <c r="AQ67" s="29">
        <f t="shared" si="2"/>
        <v>26799300</v>
      </c>
      <c r="AR67" s="29">
        <f t="shared" si="3"/>
        <v>23000000</v>
      </c>
      <c r="AS67" s="30">
        <v>1.1651869565217392</v>
      </c>
      <c r="AT67" s="32"/>
      <c r="AU67" s="32"/>
      <c r="AV67" s="33"/>
      <c r="AW67" s="59">
        <v>0.5</v>
      </c>
      <c r="AX67" s="34" t="s">
        <v>30</v>
      </c>
    </row>
    <row r="68" spans="1:53" s="35" customFormat="1" ht="20.25" customHeight="1">
      <c r="A68" s="20">
        <v>63</v>
      </c>
      <c r="B68" s="21" t="s">
        <v>26</v>
      </c>
      <c r="C68" s="20" t="s">
        <v>27</v>
      </c>
      <c r="D68" s="22" t="s">
        <v>184</v>
      </c>
      <c r="E68" s="37" t="s">
        <v>185</v>
      </c>
      <c r="F68" s="45">
        <v>44250</v>
      </c>
      <c r="G68" s="27">
        <v>1635005</v>
      </c>
      <c r="H68" s="28">
        <v>1600000</v>
      </c>
      <c r="I68" s="26">
        <v>1.021878125</v>
      </c>
      <c r="J68" s="27">
        <v>1983310</v>
      </c>
      <c r="K68" s="28">
        <v>1800000</v>
      </c>
      <c r="L68" s="26">
        <v>1.1018388888888888</v>
      </c>
      <c r="M68" s="27">
        <v>1895800</v>
      </c>
      <c r="N68" s="28">
        <v>1800000</v>
      </c>
      <c r="O68" s="26">
        <v>1.0532222222222223</v>
      </c>
      <c r="P68" s="27">
        <v>4505525</v>
      </c>
      <c r="Q68" s="28">
        <v>2000000</v>
      </c>
      <c r="R68" s="26">
        <v>2.2527624999999998</v>
      </c>
      <c r="S68" s="27">
        <v>5999435</v>
      </c>
      <c r="T68" s="28">
        <v>2300000</v>
      </c>
      <c r="U68" s="26">
        <v>2.6084499999999999</v>
      </c>
      <c r="V68" s="27">
        <v>2491325</v>
      </c>
      <c r="W68" s="28">
        <v>2400000</v>
      </c>
      <c r="X68" s="26">
        <v>1.0380520833333333</v>
      </c>
      <c r="Y68" s="27">
        <v>1655935</v>
      </c>
      <c r="Z68" s="28">
        <v>2400000</v>
      </c>
      <c r="AA68" s="26">
        <v>0.68997291666666671</v>
      </c>
      <c r="AB68" s="27">
        <v>1600110</v>
      </c>
      <c r="AC68" s="28">
        <v>2200000</v>
      </c>
      <c r="AD68" s="26">
        <v>0.72732272727272729</v>
      </c>
      <c r="AE68" s="29">
        <v>416620</v>
      </c>
      <c r="AF68" s="41">
        <v>2100000</v>
      </c>
      <c r="AG68" s="42">
        <v>0.1983904761904762</v>
      </c>
      <c r="AH68" s="29">
        <v>1880505</v>
      </c>
      <c r="AI68" s="41">
        <v>1800000</v>
      </c>
      <c r="AJ68" s="42">
        <v>1.0447249999999999</v>
      </c>
      <c r="AK68" s="27">
        <v>1814510</v>
      </c>
      <c r="AL68" s="28">
        <v>1800000</v>
      </c>
      <c r="AM68" s="26">
        <v>1.0080611111111111</v>
      </c>
      <c r="AN68" s="27">
        <v>1705825</v>
      </c>
      <c r="AO68" s="28">
        <v>1600000</v>
      </c>
      <c r="AP68" s="26">
        <v>1.0661406250000001</v>
      </c>
      <c r="AQ68" s="29">
        <f t="shared" si="2"/>
        <v>27583905</v>
      </c>
      <c r="AR68" s="29">
        <f t="shared" si="3"/>
        <v>23800000</v>
      </c>
      <c r="AS68" s="30">
        <v>1.1589876050420167</v>
      </c>
      <c r="AT68" s="32"/>
      <c r="AU68" s="32"/>
      <c r="AV68" s="120"/>
      <c r="AW68" s="53"/>
      <c r="AX68" s="34" t="s">
        <v>30</v>
      </c>
    </row>
    <row r="69" spans="1:53" s="35" customFormat="1">
      <c r="A69" s="20">
        <v>64</v>
      </c>
      <c r="B69" s="20" t="s">
        <v>31</v>
      </c>
      <c r="C69" s="21" t="s">
        <v>79</v>
      </c>
      <c r="D69" s="22" t="s">
        <v>186</v>
      </c>
      <c r="E69" s="22" t="s">
        <v>187</v>
      </c>
      <c r="F69" s="23">
        <v>44578</v>
      </c>
      <c r="G69" s="24">
        <v>512990</v>
      </c>
      <c r="H69" s="25">
        <v>850000</v>
      </c>
      <c r="I69" s="26">
        <v>0.60351764705882349</v>
      </c>
      <c r="J69" s="24">
        <v>1045670</v>
      </c>
      <c r="K69" s="24">
        <v>850000</v>
      </c>
      <c r="L69" s="26">
        <v>1.2302</v>
      </c>
      <c r="M69" s="24">
        <v>877520</v>
      </c>
      <c r="N69" s="24">
        <v>850000</v>
      </c>
      <c r="O69" s="26">
        <v>1.0323764705882352</v>
      </c>
      <c r="P69" s="24">
        <v>3013445</v>
      </c>
      <c r="Q69" s="24">
        <v>850000</v>
      </c>
      <c r="R69" s="26">
        <v>3.5452294117647059</v>
      </c>
      <c r="S69" s="24">
        <v>2263915</v>
      </c>
      <c r="T69" s="24">
        <v>1000000</v>
      </c>
      <c r="U69" s="26">
        <v>2.2639149999999999</v>
      </c>
      <c r="V69" s="24">
        <v>1155615</v>
      </c>
      <c r="W69" s="24">
        <v>1100000</v>
      </c>
      <c r="X69" s="26">
        <v>1.0505590909090909</v>
      </c>
      <c r="Y69" s="24">
        <v>731495</v>
      </c>
      <c r="Z69" s="24">
        <v>1100000</v>
      </c>
      <c r="AA69" s="26">
        <v>0.6649954545454545</v>
      </c>
      <c r="AB69" s="24">
        <v>1212630</v>
      </c>
      <c r="AC69" s="24">
        <v>1100000</v>
      </c>
      <c r="AD69" s="26">
        <v>1.1023909090909092</v>
      </c>
      <c r="AE69" s="24">
        <v>555710</v>
      </c>
      <c r="AF69" s="24">
        <v>1200000</v>
      </c>
      <c r="AG69" s="26">
        <v>0.46309166666666668</v>
      </c>
      <c r="AH69" s="24">
        <v>420015</v>
      </c>
      <c r="AI69" s="24">
        <v>1050000</v>
      </c>
      <c r="AJ69" s="26">
        <v>0.40001428571428571</v>
      </c>
      <c r="AK69" s="24">
        <v>674790</v>
      </c>
      <c r="AL69" s="24">
        <v>1050000</v>
      </c>
      <c r="AM69" s="26">
        <v>0.64265714285714282</v>
      </c>
      <c r="AN69" s="27">
        <v>1318565</v>
      </c>
      <c r="AO69" s="28">
        <v>900000</v>
      </c>
      <c r="AP69" s="26">
        <v>1.4650722222222223</v>
      </c>
      <c r="AQ69" s="29">
        <f t="shared" si="2"/>
        <v>13782360</v>
      </c>
      <c r="AR69" s="29">
        <f t="shared" si="3"/>
        <v>11900000</v>
      </c>
      <c r="AS69" s="30">
        <v>1.1581815126050421</v>
      </c>
      <c r="AT69" s="31"/>
      <c r="AU69" s="32"/>
      <c r="AV69" s="33"/>
      <c r="AW69" s="53"/>
      <c r="AX69" s="34" t="s">
        <v>30</v>
      </c>
      <c r="AY69" s="36"/>
      <c r="AZ69" s="36"/>
      <c r="BA69" s="36"/>
    </row>
    <row r="70" spans="1:53" s="35" customFormat="1">
      <c r="A70" s="20">
        <v>65</v>
      </c>
      <c r="B70" s="20" t="s">
        <v>44</v>
      </c>
      <c r="C70" s="20" t="s">
        <v>44</v>
      </c>
      <c r="D70" s="22" t="s">
        <v>188</v>
      </c>
      <c r="E70" s="37" t="s">
        <v>189</v>
      </c>
      <c r="F70" s="46">
        <v>42404</v>
      </c>
      <c r="G70" s="27">
        <v>747405</v>
      </c>
      <c r="H70" s="28">
        <v>1200000</v>
      </c>
      <c r="I70" s="26">
        <v>0.62283750000000004</v>
      </c>
      <c r="J70" s="27">
        <v>1334940</v>
      </c>
      <c r="K70" s="28">
        <v>1000000</v>
      </c>
      <c r="L70" s="26">
        <v>1.33494</v>
      </c>
      <c r="M70" s="27">
        <v>1409305</v>
      </c>
      <c r="N70" s="28">
        <v>1000000</v>
      </c>
      <c r="O70" s="26">
        <v>1.409305</v>
      </c>
      <c r="P70" s="27">
        <v>4157210</v>
      </c>
      <c r="Q70" s="28">
        <v>1500000</v>
      </c>
      <c r="R70" s="26">
        <v>2.7714733333333332</v>
      </c>
      <c r="S70" s="27">
        <v>2176015</v>
      </c>
      <c r="T70" s="28">
        <v>1500000</v>
      </c>
      <c r="U70" s="26">
        <v>1.4506766666666666</v>
      </c>
      <c r="V70" s="27">
        <v>1409595</v>
      </c>
      <c r="W70" s="28">
        <v>1300000</v>
      </c>
      <c r="X70" s="26">
        <v>1.0843038461538461</v>
      </c>
      <c r="Y70" s="27">
        <v>874285</v>
      </c>
      <c r="Z70" s="28">
        <v>1300000</v>
      </c>
      <c r="AA70" s="26">
        <v>0.67252692307692308</v>
      </c>
      <c r="AB70" s="27">
        <v>1708485</v>
      </c>
      <c r="AC70" s="28">
        <v>1150000</v>
      </c>
      <c r="AD70" s="26">
        <v>1.4856391304347827</v>
      </c>
      <c r="AE70" s="29">
        <v>865195</v>
      </c>
      <c r="AF70" s="41">
        <v>1300000</v>
      </c>
      <c r="AG70" s="42">
        <v>0.66553461538461534</v>
      </c>
      <c r="AH70" s="29">
        <v>862860</v>
      </c>
      <c r="AI70" s="41">
        <v>1200000</v>
      </c>
      <c r="AJ70" s="42">
        <v>0.71904999999999997</v>
      </c>
      <c r="AK70" s="27">
        <v>748895</v>
      </c>
      <c r="AL70" s="28">
        <v>1200000</v>
      </c>
      <c r="AM70" s="26">
        <v>0.62407916666666663</v>
      </c>
      <c r="AN70" s="27">
        <v>1093195</v>
      </c>
      <c r="AO70" s="28">
        <v>1400000</v>
      </c>
      <c r="AP70" s="26">
        <v>0.78085357142857148</v>
      </c>
      <c r="AQ70" s="29">
        <f t="shared" ref="AQ70:AQ87" si="4">G70+J70+M70+P70+S70+V70+Y70+AB70+AE70+AH70+AK70+AN70</f>
        <v>17387385</v>
      </c>
      <c r="AR70" s="29">
        <f t="shared" ref="AR70:AR87" si="5">SUM(H70+K70+N70+Q70+T70+W70+Z70+AC70+AF70+AI70+AL70+AO70)</f>
        <v>15050000</v>
      </c>
      <c r="AS70" s="30">
        <v>1.1553079734219269</v>
      </c>
      <c r="AT70" s="66"/>
      <c r="AU70" s="58"/>
      <c r="AV70" s="59"/>
      <c r="AW70" s="120"/>
      <c r="AX70" s="34" t="s">
        <v>30</v>
      </c>
      <c r="AY70" s="36"/>
      <c r="AZ70" s="36"/>
      <c r="BA70" s="36"/>
    </row>
    <row r="71" spans="1:53" s="35" customFormat="1">
      <c r="A71" s="20">
        <v>66</v>
      </c>
      <c r="B71" s="20" t="s">
        <v>26</v>
      </c>
      <c r="C71" s="21" t="s">
        <v>65</v>
      </c>
      <c r="D71" s="37" t="s">
        <v>190</v>
      </c>
      <c r="E71" s="37" t="s">
        <v>191</v>
      </c>
      <c r="F71" s="23">
        <v>40547</v>
      </c>
      <c r="G71" s="24">
        <v>2524705</v>
      </c>
      <c r="H71" s="25">
        <v>2800000</v>
      </c>
      <c r="I71" s="26">
        <v>0.9016803571428571</v>
      </c>
      <c r="J71" s="24">
        <v>2151390</v>
      </c>
      <c r="K71" s="24">
        <v>2900000</v>
      </c>
      <c r="L71" s="26">
        <v>0.74185862068965513</v>
      </c>
      <c r="M71" s="24">
        <v>2988640</v>
      </c>
      <c r="N71" s="24">
        <v>2900000</v>
      </c>
      <c r="O71" s="26">
        <v>1.0305655172413792</v>
      </c>
      <c r="P71" s="24">
        <v>4991970</v>
      </c>
      <c r="Q71" s="24">
        <v>2900000</v>
      </c>
      <c r="R71" s="26">
        <v>1.7213689655172413</v>
      </c>
      <c r="S71" s="24">
        <v>5342795</v>
      </c>
      <c r="T71" s="24">
        <v>3050000</v>
      </c>
      <c r="U71" s="26">
        <v>1.7517360655737706</v>
      </c>
      <c r="V71" s="24">
        <v>3792245</v>
      </c>
      <c r="W71" s="24">
        <v>2900000</v>
      </c>
      <c r="X71" s="26">
        <v>1.3076706896551724</v>
      </c>
      <c r="Y71" s="24">
        <v>2972630</v>
      </c>
      <c r="Z71" s="24">
        <v>2800000</v>
      </c>
      <c r="AA71" s="26">
        <v>1.0616535714285715</v>
      </c>
      <c r="AB71" s="24">
        <v>2869070</v>
      </c>
      <c r="AC71" s="24">
        <v>2900000</v>
      </c>
      <c r="AD71" s="26">
        <v>0.98933448275862068</v>
      </c>
      <c r="AE71" s="24">
        <v>1971235</v>
      </c>
      <c r="AF71" s="24">
        <v>2900000</v>
      </c>
      <c r="AG71" s="26">
        <v>0.67973620689655168</v>
      </c>
      <c r="AH71" s="24">
        <v>3022845</v>
      </c>
      <c r="AI71" s="24">
        <v>2800000</v>
      </c>
      <c r="AJ71" s="26">
        <v>1.0795874999999999</v>
      </c>
      <c r="AK71" s="24">
        <v>2947905</v>
      </c>
      <c r="AL71" s="24">
        <v>2800000</v>
      </c>
      <c r="AM71" s="26">
        <v>1.0528232142857143</v>
      </c>
      <c r="AN71" s="27">
        <v>3406915</v>
      </c>
      <c r="AO71" s="28">
        <v>2500000</v>
      </c>
      <c r="AP71" s="26">
        <v>1.3627659999999999</v>
      </c>
      <c r="AQ71" s="29">
        <f t="shared" si="4"/>
        <v>38982345</v>
      </c>
      <c r="AR71" s="29">
        <f t="shared" si="5"/>
        <v>34150000</v>
      </c>
      <c r="AS71" s="30">
        <v>1.141503513909224</v>
      </c>
      <c r="AT71" s="31"/>
      <c r="AU71" s="32"/>
      <c r="AV71" s="33"/>
      <c r="AW71" s="120"/>
      <c r="AX71" s="34" t="s">
        <v>30</v>
      </c>
    </row>
    <row r="72" spans="1:53" s="35" customFormat="1">
      <c r="A72" s="20">
        <v>67</v>
      </c>
      <c r="B72" s="20" t="s">
        <v>44</v>
      </c>
      <c r="C72" s="20" t="s">
        <v>44</v>
      </c>
      <c r="D72" s="22" t="s">
        <v>192</v>
      </c>
      <c r="E72" s="37" t="s">
        <v>193</v>
      </c>
      <c r="F72" s="45">
        <v>44835</v>
      </c>
      <c r="G72" s="27">
        <v>858050</v>
      </c>
      <c r="H72" s="28">
        <v>900000</v>
      </c>
      <c r="I72" s="26">
        <v>0.95338888888888884</v>
      </c>
      <c r="J72" s="27">
        <v>741775</v>
      </c>
      <c r="K72" s="28">
        <v>950000</v>
      </c>
      <c r="L72" s="26">
        <v>0.78081578947368424</v>
      </c>
      <c r="M72" s="27">
        <v>1157330</v>
      </c>
      <c r="N72" s="28">
        <v>950000</v>
      </c>
      <c r="O72" s="26">
        <v>1.2182421052631578</v>
      </c>
      <c r="P72" s="27">
        <v>2885320</v>
      </c>
      <c r="Q72" s="28">
        <v>1200000</v>
      </c>
      <c r="R72" s="26">
        <v>2.4044333333333334</v>
      </c>
      <c r="S72" s="27">
        <v>2313840</v>
      </c>
      <c r="T72" s="28">
        <v>1400000</v>
      </c>
      <c r="U72" s="26">
        <v>1.6527428571428571</v>
      </c>
      <c r="V72" s="27">
        <v>1371310</v>
      </c>
      <c r="W72" s="28">
        <v>1450000</v>
      </c>
      <c r="X72" s="26">
        <v>0.94573103448275864</v>
      </c>
      <c r="Y72" s="27">
        <v>1065460</v>
      </c>
      <c r="Z72" s="28">
        <v>1450000</v>
      </c>
      <c r="AA72" s="26">
        <v>0.73480000000000001</v>
      </c>
      <c r="AB72" s="27">
        <v>957045</v>
      </c>
      <c r="AC72" s="28">
        <v>1250000</v>
      </c>
      <c r="AD72" s="26">
        <v>0.76563599999999998</v>
      </c>
      <c r="AE72" s="29">
        <v>1416800</v>
      </c>
      <c r="AF72" s="41">
        <v>1250000</v>
      </c>
      <c r="AG72" s="42">
        <v>1.13344</v>
      </c>
      <c r="AH72" s="29">
        <v>1029135</v>
      </c>
      <c r="AI72" s="41">
        <v>1000000</v>
      </c>
      <c r="AJ72" s="42">
        <v>1.0291349999999999</v>
      </c>
      <c r="AK72" s="27">
        <v>1113430</v>
      </c>
      <c r="AL72" s="28">
        <v>1100000</v>
      </c>
      <c r="AM72" s="26">
        <v>1.0122090909090908</v>
      </c>
      <c r="AN72" s="27">
        <v>938130</v>
      </c>
      <c r="AO72" s="28">
        <v>1000000</v>
      </c>
      <c r="AP72" s="26">
        <v>0.93813000000000002</v>
      </c>
      <c r="AQ72" s="29">
        <f t="shared" si="4"/>
        <v>15847625</v>
      </c>
      <c r="AR72" s="29">
        <f t="shared" si="5"/>
        <v>13900000</v>
      </c>
      <c r="AS72" s="30">
        <v>1.1401169064748202</v>
      </c>
      <c r="AT72" s="38"/>
      <c r="AU72" s="38"/>
      <c r="AV72" s="39"/>
      <c r="AW72" s="33"/>
      <c r="AX72" s="34" t="s">
        <v>30</v>
      </c>
    </row>
    <row r="73" spans="1:53" s="35" customFormat="1">
      <c r="A73" s="20">
        <v>68</v>
      </c>
      <c r="B73" s="20" t="s">
        <v>44</v>
      </c>
      <c r="C73" s="20" t="s">
        <v>44</v>
      </c>
      <c r="D73" s="37" t="s">
        <v>194</v>
      </c>
      <c r="E73" s="50" t="s">
        <v>195</v>
      </c>
      <c r="F73" s="51">
        <v>44406</v>
      </c>
      <c r="G73" s="29">
        <v>1606045</v>
      </c>
      <c r="H73" s="41">
        <v>1200000</v>
      </c>
      <c r="I73" s="42">
        <v>1.3383708333333333</v>
      </c>
      <c r="J73" s="43">
        <v>2390215</v>
      </c>
      <c r="K73" s="28">
        <v>1700000</v>
      </c>
      <c r="L73" s="42">
        <v>1.4060088235294117</v>
      </c>
      <c r="M73" s="27">
        <v>1757110</v>
      </c>
      <c r="N73" s="28">
        <v>1700000</v>
      </c>
      <c r="O73" s="26">
        <v>1.0335941176470589</v>
      </c>
      <c r="P73" s="27">
        <v>2392575</v>
      </c>
      <c r="Q73" s="28">
        <v>1800000</v>
      </c>
      <c r="R73" s="26">
        <v>1.3292083333333333</v>
      </c>
      <c r="S73" s="27">
        <v>2629740</v>
      </c>
      <c r="T73" s="28">
        <v>1800000</v>
      </c>
      <c r="U73" s="26">
        <v>1.4609666666666667</v>
      </c>
      <c r="V73" s="27">
        <v>1667605</v>
      </c>
      <c r="W73" s="28">
        <v>1600000</v>
      </c>
      <c r="X73" s="42">
        <v>1.042253125</v>
      </c>
      <c r="Y73" s="27">
        <v>2200165</v>
      </c>
      <c r="Z73" s="28">
        <v>1550000</v>
      </c>
      <c r="AA73" s="42">
        <v>1.4194612903225807</v>
      </c>
      <c r="AB73" s="27">
        <v>814660</v>
      </c>
      <c r="AC73" s="28">
        <v>1550000</v>
      </c>
      <c r="AD73" s="26">
        <v>0.52558709677419357</v>
      </c>
      <c r="AE73" s="29">
        <v>1268570</v>
      </c>
      <c r="AF73" s="41">
        <v>1550000</v>
      </c>
      <c r="AG73" s="26">
        <v>0.81843225806451614</v>
      </c>
      <c r="AH73" s="29">
        <v>1006075</v>
      </c>
      <c r="AI73" s="41">
        <v>1200000</v>
      </c>
      <c r="AJ73" s="42">
        <v>0.83839583333333334</v>
      </c>
      <c r="AK73" s="29">
        <v>1304455</v>
      </c>
      <c r="AL73" s="41">
        <v>1500000</v>
      </c>
      <c r="AM73" s="42">
        <v>0.86963666666666661</v>
      </c>
      <c r="AN73" s="27">
        <v>2218290</v>
      </c>
      <c r="AO73" s="28">
        <v>1500000</v>
      </c>
      <c r="AP73" s="26">
        <v>1.4788600000000001</v>
      </c>
      <c r="AQ73" s="29">
        <f t="shared" si="4"/>
        <v>21255505</v>
      </c>
      <c r="AR73" s="29">
        <f t="shared" si="5"/>
        <v>18650000</v>
      </c>
      <c r="AS73" s="30">
        <v>1.1397053619302948</v>
      </c>
      <c r="AT73" s="31"/>
      <c r="AU73" s="32"/>
      <c r="AV73" s="33"/>
      <c r="AW73" s="33"/>
      <c r="AX73" s="34" t="s">
        <v>30</v>
      </c>
    </row>
    <row r="74" spans="1:53" s="35" customFormat="1">
      <c r="A74" s="20">
        <v>69</v>
      </c>
      <c r="B74" s="21" t="s">
        <v>26</v>
      </c>
      <c r="C74" s="21" t="s">
        <v>27</v>
      </c>
      <c r="D74" s="37" t="s">
        <v>196</v>
      </c>
      <c r="E74" s="37" t="s">
        <v>197</v>
      </c>
      <c r="F74" s="23">
        <v>44597</v>
      </c>
      <c r="G74" s="24">
        <v>794855</v>
      </c>
      <c r="H74" s="25">
        <v>1550000</v>
      </c>
      <c r="I74" s="26">
        <v>0.51280967741935479</v>
      </c>
      <c r="J74" s="24">
        <v>1475000</v>
      </c>
      <c r="K74" s="24">
        <v>1550000</v>
      </c>
      <c r="L74" s="26">
        <v>0.95161290322580649</v>
      </c>
      <c r="M74" s="24">
        <v>1288395</v>
      </c>
      <c r="N74" s="24">
        <v>1550000</v>
      </c>
      <c r="O74" s="26">
        <v>0.8312225806451613</v>
      </c>
      <c r="P74" s="24">
        <v>3444730</v>
      </c>
      <c r="Q74" s="24">
        <v>1600000</v>
      </c>
      <c r="R74" s="26">
        <v>2.1529562499999999</v>
      </c>
      <c r="S74" s="24">
        <v>3954265</v>
      </c>
      <c r="T74" s="24">
        <v>1900000</v>
      </c>
      <c r="U74" s="26">
        <v>2.0811921052631579</v>
      </c>
      <c r="V74" s="24">
        <v>2353395</v>
      </c>
      <c r="W74" s="24">
        <v>2000000</v>
      </c>
      <c r="X74" s="26">
        <v>1.1766975</v>
      </c>
      <c r="Y74" s="24">
        <v>1320915</v>
      </c>
      <c r="Z74" s="24">
        <v>2000000</v>
      </c>
      <c r="AA74" s="26">
        <v>0.66045750000000003</v>
      </c>
      <c r="AB74" s="24">
        <v>1642595</v>
      </c>
      <c r="AC74" s="24">
        <v>1900000</v>
      </c>
      <c r="AD74" s="26">
        <v>0.86452368421052628</v>
      </c>
      <c r="AE74" s="24">
        <v>1221905</v>
      </c>
      <c r="AF74" s="24">
        <v>1800000</v>
      </c>
      <c r="AG74" s="26">
        <v>0.67883611111111108</v>
      </c>
      <c r="AH74" s="24">
        <v>1597045</v>
      </c>
      <c r="AI74" s="24">
        <v>1500000</v>
      </c>
      <c r="AJ74" s="26">
        <v>1.0646966666666666</v>
      </c>
      <c r="AK74" s="24">
        <v>2417330</v>
      </c>
      <c r="AL74" s="24">
        <v>1500000</v>
      </c>
      <c r="AM74" s="26">
        <v>1.6115533333333334</v>
      </c>
      <c r="AN74" s="27">
        <v>1757420</v>
      </c>
      <c r="AO74" s="28">
        <v>1600000</v>
      </c>
      <c r="AP74" s="26">
        <v>1.0983875000000001</v>
      </c>
      <c r="AQ74" s="29">
        <f t="shared" si="4"/>
        <v>23267850</v>
      </c>
      <c r="AR74" s="29">
        <f t="shared" si="5"/>
        <v>20450000</v>
      </c>
      <c r="AS74" s="30">
        <v>1.1377921760391199</v>
      </c>
      <c r="AT74" s="31"/>
      <c r="AU74" s="32"/>
      <c r="AV74" s="120"/>
      <c r="AW74" s="33"/>
      <c r="AX74" s="34" t="s">
        <v>30</v>
      </c>
    </row>
    <row r="75" spans="1:53" s="35" customFormat="1">
      <c r="A75" s="20">
        <v>70</v>
      </c>
      <c r="B75" s="20" t="s">
        <v>44</v>
      </c>
      <c r="C75" s="20" t="s">
        <v>44</v>
      </c>
      <c r="D75" s="22" t="s">
        <v>198</v>
      </c>
      <c r="E75" s="22" t="s">
        <v>199</v>
      </c>
      <c r="F75" s="23" t="s">
        <v>200</v>
      </c>
      <c r="G75" s="29">
        <v>2186710</v>
      </c>
      <c r="H75" s="41">
        <v>2100000</v>
      </c>
      <c r="I75" s="42">
        <v>1.0412904761904762</v>
      </c>
      <c r="J75" s="43">
        <v>1800825</v>
      </c>
      <c r="K75" s="28">
        <v>2150000</v>
      </c>
      <c r="L75" s="42">
        <v>0.83759302325581397</v>
      </c>
      <c r="M75" s="27">
        <v>1953160</v>
      </c>
      <c r="N75" s="28">
        <v>2150000</v>
      </c>
      <c r="O75" s="26">
        <v>0.90844651162790702</v>
      </c>
      <c r="P75" s="27">
        <v>3653545</v>
      </c>
      <c r="Q75" s="28">
        <v>2200000</v>
      </c>
      <c r="R75" s="26">
        <v>1.6607022727272727</v>
      </c>
      <c r="S75" s="27">
        <v>3868535</v>
      </c>
      <c r="T75" s="28">
        <v>2500000</v>
      </c>
      <c r="U75" s="26">
        <v>1.5474140000000001</v>
      </c>
      <c r="V75" s="27">
        <v>5185770</v>
      </c>
      <c r="W75" s="28">
        <v>2300000</v>
      </c>
      <c r="X75" s="42">
        <v>2.254682608695652</v>
      </c>
      <c r="Y75" s="27">
        <v>3598880</v>
      </c>
      <c r="Z75" s="28">
        <v>2200000</v>
      </c>
      <c r="AA75" s="42">
        <v>1.6358545454545455</v>
      </c>
      <c r="AB75" s="27">
        <v>1840680</v>
      </c>
      <c r="AC75" s="28">
        <v>2300000</v>
      </c>
      <c r="AD75" s="26">
        <v>0.80029565217391307</v>
      </c>
      <c r="AE75" s="29">
        <v>1733675</v>
      </c>
      <c r="AF75" s="41">
        <v>2300000</v>
      </c>
      <c r="AG75" s="26">
        <v>0.75377173913043483</v>
      </c>
      <c r="AH75" s="29">
        <v>2140660</v>
      </c>
      <c r="AI75" s="41">
        <v>2100000</v>
      </c>
      <c r="AJ75" s="42">
        <v>1.0193619047619047</v>
      </c>
      <c r="AK75" s="29">
        <v>1397535</v>
      </c>
      <c r="AL75" s="41">
        <v>2200000</v>
      </c>
      <c r="AM75" s="42">
        <v>0.63524318181818185</v>
      </c>
      <c r="AN75" s="27">
        <v>984280</v>
      </c>
      <c r="AO75" s="28">
        <v>2200000</v>
      </c>
      <c r="AP75" s="26">
        <v>0.44740000000000002</v>
      </c>
      <c r="AQ75" s="29">
        <f t="shared" si="4"/>
        <v>30344255</v>
      </c>
      <c r="AR75" s="29">
        <f t="shared" si="5"/>
        <v>26700000</v>
      </c>
      <c r="AS75" s="30">
        <v>1.1364889513108614</v>
      </c>
      <c r="AT75" s="31"/>
      <c r="AU75" s="32"/>
      <c r="AV75" s="33"/>
      <c r="AW75" s="33"/>
      <c r="AX75" s="34" t="s">
        <v>30</v>
      </c>
    </row>
    <row r="76" spans="1:53" s="35" customFormat="1">
      <c r="A76" s="20">
        <v>71</v>
      </c>
      <c r="B76" s="20" t="s">
        <v>26</v>
      </c>
      <c r="C76" s="21" t="s">
        <v>65</v>
      </c>
      <c r="D76" s="37" t="s">
        <v>203</v>
      </c>
      <c r="E76" s="37" t="s">
        <v>204</v>
      </c>
      <c r="F76" s="23">
        <v>42970</v>
      </c>
      <c r="G76" s="24">
        <v>595630</v>
      </c>
      <c r="H76" s="25">
        <v>750000</v>
      </c>
      <c r="I76" s="26">
        <v>0.79417333333333329</v>
      </c>
      <c r="J76" s="24">
        <v>207065</v>
      </c>
      <c r="K76" s="24">
        <v>800000</v>
      </c>
      <c r="L76" s="26">
        <v>0.25883125000000001</v>
      </c>
      <c r="M76" s="24">
        <v>815995</v>
      </c>
      <c r="N76" s="24">
        <v>800000</v>
      </c>
      <c r="O76" s="26">
        <v>1.01999375</v>
      </c>
      <c r="P76" s="24">
        <v>2326995</v>
      </c>
      <c r="Q76" s="24">
        <v>900000</v>
      </c>
      <c r="R76" s="26">
        <v>2.58555</v>
      </c>
      <c r="S76" s="24">
        <v>2263095</v>
      </c>
      <c r="T76" s="24">
        <v>1100000</v>
      </c>
      <c r="U76" s="26">
        <v>2.0573590909090909</v>
      </c>
      <c r="V76" s="24">
        <v>1776015</v>
      </c>
      <c r="W76" s="24">
        <v>1100000</v>
      </c>
      <c r="X76" s="26">
        <v>1.614559090909091</v>
      </c>
      <c r="Y76" s="24">
        <v>1103535</v>
      </c>
      <c r="Z76" s="24">
        <v>1100000</v>
      </c>
      <c r="AA76" s="26">
        <v>1.0032136363636364</v>
      </c>
      <c r="AB76" s="24">
        <v>396730</v>
      </c>
      <c r="AC76" s="24">
        <v>1000000</v>
      </c>
      <c r="AD76" s="26">
        <v>0.39673000000000003</v>
      </c>
      <c r="AE76" s="24">
        <v>494900</v>
      </c>
      <c r="AF76" s="24">
        <v>1000000</v>
      </c>
      <c r="AG76" s="26">
        <v>0.49490000000000001</v>
      </c>
      <c r="AH76" s="24">
        <v>474525</v>
      </c>
      <c r="AI76" s="24">
        <v>750000</v>
      </c>
      <c r="AJ76" s="26">
        <v>0.63270000000000004</v>
      </c>
      <c r="AK76" s="24">
        <v>1008360</v>
      </c>
      <c r="AL76" s="24">
        <v>750000</v>
      </c>
      <c r="AM76" s="26">
        <v>1.3444799999999999</v>
      </c>
      <c r="AN76" s="27">
        <v>834460</v>
      </c>
      <c r="AO76" s="28">
        <v>800000</v>
      </c>
      <c r="AP76" s="26">
        <v>1.043075</v>
      </c>
      <c r="AQ76" s="29">
        <f t="shared" si="4"/>
        <v>12297305</v>
      </c>
      <c r="AR76" s="29">
        <f t="shared" si="5"/>
        <v>10850000</v>
      </c>
      <c r="AS76" s="30">
        <v>1.1333921658986175</v>
      </c>
      <c r="AT76" s="31"/>
      <c r="AU76" s="32"/>
      <c r="AV76" s="33"/>
      <c r="AW76" s="33"/>
      <c r="AX76" s="34" t="s">
        <v>30</v>
      </c>
    </row>
    <row r="77" spans="1:53" s="35" customFormat="1">
      <c r="A77" s="20">
        <v>72</v>
      </c>
      <c r="B77" s="20" t="s">
        <v>31</v>
      </c>
      <c r="C77" s="61" t="s">
        <v>32</v>
      </c>
      <c r="D77" s="50" t="s">
        <v>205</v>
      </c>
      <c r="E77" s="50" t="s">
        <v>206</v>
      </c>
      <c r="F77" s="51" t="s">
        <v>207</v>
      </c>
      <c r="G77" s="27">
        <v>1112500</v>
      </c>
      <c r="H77" s="28">
        <v>850000</v>
      </c>
      <c r="I77" s="26">
        <v>1.3088235294117647</v>
      </c>
      <c r="J77" s="27">
        <v>630560</v>
      </c>
      <c r="K77" s="28">
        <v>850000</v>
      </c>
      <c r="L77" s="26">
        <v>0.74183529411764704</v>
      </c>
      <c r="M77" s="27">
        <v>1113700</v>
      </c>
      <c r="N77" s="28">
        <v>850000</v>
      </c>
      <c r="O77" s="26">
        <v>1.3102352941176472</v>
      </c>
      <c r="P77" s="27">
        <v>1255960</v>
      </c>
      <c r="Q77" s="28">
        <v>1100000</v>
      </c>
      <c r="R77" s="26">
        <v>1.1417818181818182</v>
      </c>
      <c r="S77" s="27">
        <v>2070310</v>
      </c>
      <c r="T77" s="28">
        <v>1100000</v>
      </c>
      <c r="U77" s="26">
        <v>1.8821000000000001</v>
      </c>
      <c r="V77" s="27">
        <v>1193800</v>
      </c>
      <c r="W77" s="28">
        <v>1100000</v>
      </c>
      <c r="X77" s="26">
        <v>1.0852727272727272</v>
      </c>
      <c r="Y77" s="27">
        <v>1198725</v>
      </c>
      <c r="Z77" s="28">
        <v>950000</v>
      </c>
      <c r="AA77" s="26">
        <v>1.2618157894736841</v>
      </c>
      <c r="AB77" s="27">
        <v>1170170</v>
      </c>
      <c r="AC77" s="28">
        <v>950000</v>
      </c>
      <c r="AD77" s="26">
        <v>1.2317578947368422</v>
      </c>
      <c r="AE77" s="27">
        <v>644380</v>
      </c>
      <c r="AF77" s="27">
        <v>1000000</v>
      </c>
      <c r="AG77" s="26">
        <v>0.64437999999999995</v>
      </c>
      <c r="AH77" s="27">
        <v>589980</v>
      </c>
      <c r="AI77" s="28">
        <v>900000</v>
      </c>
      <c r="AJ77" s="26">
        <v>0.6555333333333333</v>
      </c>
      <c r="AK77" s="27">
        <v>778850</v>
      </c>
      <c r="AL77" s="28">
        <v>900000</v>
      </c>
      <c r="AM77" s="26">
        <v>0.86538888888888887</v>
      </c>
      <c r="AN77" s="27">
        <v>1028210</v>
      </c>
      <c r="AO77" s="28">
        <v>850000</v>
      </c>
      <c r="AP77" s="26">
        <v>1.2096588235294117</v>
      </c>
      <c r="AQ77" s="29">
        <f t="shared" si="4"/>
        <v>12787145</v>
      </c>
      <c r="AR77" s="29">
        <f t="shared" si="5"/>
        <v>11400000</v>
      </c>
      <c r="AS77" s="30">
        <v>1.1216793859649123</v>
      </c>
      <c r="AT77" s="31"/>
      <c r="AU77" s="32"/>
      <c r="AV77" s="33"/>
      <c r="AW77" s="33"/>
      <c r="AX77" s="34" t="s">
        <v>30</v>
      </c>
    </row>
    <row r="78" spans="1:53" s="35" customFormat="1">
      <c r="A78" s="20">
        <v>73</v>
      </c>
      <c r="B78" s="20" t="s">
        <v>38</v>
      </c>
      <c r="C78" s="21" t="s">
        <v>208</v>
      </c>
      <c r="D78" s="37" t="s">
        <v>209</v>
      </c>
      <c r="E78" s="22" t="s">
        <v>210</v>
      </c>
      <c r="F78" s="23">
        <v>44496</v>
      </c>
      <c r="G78" s="24">
        <v>695500</v>
      </c>
      <c r="H78" s="25">
        <v>1100000</v>
      </c>
      <c r="I78" s="26">
        <v>0.63227272727272732</v>
      </c>
      <c r="J78" s="24">
        <v>783805</v>
      </c>
      <c r="K78" s="24">
        <v>1050000</v>
      </c>
      <c r="L78" s="26">
        <v>0.74648095238095236</v>
      </c>
      <c r="M78" s="24">
        <v>902425</v>
      </c>
      <c r="N78" s="24">
        <v>1050000</v>
      </c>
      <c r="O78" s="26">
        <v>0.85945238095238097</v>
      </c>
      <c r="P78" s="24">
        <v>1524445</v>
      </c>
      <c r="Q78" s="24">
        <v>1050000</v>
      </c>
      <c r="R78" s="26">
        <v>1.4518523809523809</v>
      </c>
      <c r="S78" s="24">
        <v>1534040</v>
      </c>
      <c r="T78" s="24">
        <v>1100000</v>
      </c>
      <c r="U78" s="26">
        <v>1.3945818181818181</v>
      </c>
      <c r="V78" s="24">
        <v>928730</v>
      </c>
      <c r="W78" s="24">
        <v>900000</v>
      </c>
      <c r="X78" s="26">
        <v>1.0319222222222222</v>
      </c>
      <c r="Y78" s="24">
        <v>898225</v>
      </c>
      <c r="Z78" s="24">
        <v>750000</v>
      </c>
      <c r="AA78" s="26">
        <v>1.1976333333333333</v>
      </c>
      <c r="AB78" s="24">
        <v>1213590</v>
      </c>
      <c r="AC78" s="24">
        <v>750000</v>
      </c>
      <c r="AD78" s="26">
        <v>1.61812</v>
      </c>
      <c r="AE78" s="24">
        <v>862355</v>
      </c>
      <c r="AF78" s="24">
        <v>850000</v>
      </c>
      <c r="AG78" s="26">
        <v>1.0145352941176471</v>
      </c>
      <c r="AH78" s="24">
        <v>1077495</v>
      </c>
      <c r="AI78" s="24">
        <v>750000</v>
      </c>
      <c r="AJ78" s="26">
        <v>1.43666</v>
      </c>
      <c r="AK78" s="24">
        <v>1005295</v>
      </c>
      <c r="AL78" s="24">
        <v>800000</v>
      </c>
      <c r="AM78" s="26">
        <v>1.2566187499999999</v>
      </c>
      <c r="AN78" s="27">
        <v>1069895</v>
      </c>
      <c r="AO78" s="28">
        <v>1000000</v>
      </c>
      <c r="AP78" s="26">
        <v>1.069895</v>
      </c>
      <c r="AQ78" s="29">
        <f t="shared" si="4"/>
        <v>12495800</v>
      </c>
      <c r="AR78" s="29">
        <f t="shared" si="5"/>
        <v>11150000</v>
      </c>
      <c r="AS78" s="30">
        <v>1.1206995515695066</v>
      </c>
      <c r="AT78" s="31"/>
      <c r="AU78" s="32"/>
      <c r="AV78" s="33"/>
      <c r="AW78" s="33">
        <v>1</v>
      </c>
      <c r="AX78" s="34" t="s">
        <v>30</v>
      </c>
    </row>
    <row r="79" spans="1:53" s="35" customFormat="1">
      <c r="A79" s="20">
        <v>74</v>
      </c>
      <c r="B79" s="20" t="s">
        <v>44</v>
      </c>
      <c r="C79" s="20" t="s">
        <v>44</v>
      </c>
      <c r="D79" s="22" t="s">
        <v>211</v>
      </c>
      <c r="E79" s="37" t="s">
        <v>212</v>
      </c>
      <c r="F79" s="45">
        <v>42065</v>
      </c>
      <c r="G79" s="27">
        <v>1038600</v>
      </c>
      <c r="H79" s="28">
        <v>1900000</v>
      </c>
      <c r="I79" s="26">
        <v>0.54663157894736847</v>
      </c>
      <c r="J79" s="27">
        <v>1344345</v>
      </c>
      <c r="K79" s="28">
        <v>1700000</v>
      </c>
      <c r="L79" s="26">
        <v>0.79079117647058828</v>
      </c>
      <c r="M79" s="27">
        <v>2410105</v>
      </c>
      <c r="N79" s="28">
        <v>1700000</v>
      </c>
      <c r="O79" s="26">
        <v>1.4177088235294117</v>
      </c>
      <c r="P79" s="27">
        <v>5365810</v>
      </c>
      <c r="Q79" s="28">
        <v>2000000</v>
      </c>
      <c r="R79" s="26">
        <v>2.6829049999999999</v>
      </c>
      <c r="S79" s="27">
        <v>3747070</v>
      </c>
      <c r="T79" s="28">
        <v>2300000</v>
      </c>
      <c r="U79" s="26">
        <v>1.6291608695652173</v>
      </c>
      <c r="V79" s="27">
        <v>2165000</v>
      </c>
      <c r="W79" s="28">
        <v>2450000</v>
      </c>
      <c r="X79" s="26">
        <v>0.88367346938775515</v>
      </c>
      <c r="Y79" s="27">
        <v>2080805</v>
      </c>
      <c r="Z79" s="28">
        <v>2450000</v>
      </c>
      <c r="AA79" s="26">
        <v>0.84930816326530612</v>
      </c>
      <c r="AB79" s="27">
        <v>2626570</v>
      </c>
      <c r="AC79" s="28">
        <v>2350000</v>
      </c>
      <c r="AD79" s="26">
        <v>1.1176893617021277</v>
      </c>
      <c r="AE79" s="29">
        <v>1862695</v>
      </c>
      <c r="AF79" s="41">
        <v>2350000</v>
      </c>
      <c r="AG79" s="42">
        <v>0.792636170212766</v>
      </c>
      <c r="AH79" s="29">
        <v>2023615</v>
      </c>
      <c r="AI79" s="41">
        <v>2000000</v>
      </c>
      <c r="AJ79" s="42">
        <v>1.0118075</v>
      </c>
      <c r="AK79" s="27">
        <v>2014795</v>
      </c>
      <c r="AL79" s="28">
        <v>1950000</v>
      </c>
      <c r="AM79" s="26">
        <v>1.0332282051282051</v>
      </c>
      <c r="AN79" s="27">
        <v>1440755</v>
      </c>
      <c r="AO79" s="28">
        <v>2000000</v>
      </c>
      <c r="AP79" s="26">
        <v>0.7203775</v>
      </c>
      <c r="AQ79" s="29">
        <f t="shared" si="4"/>
        <v>28120165</v>
      </c>
      <c r="AR79" s="29">
        <f t="shared" si="5"/>
        <v>25150000</v>
      </c>
      <c r="AS79" s="30">
        <v>1.1180980119284294</v>
      </c>
      <c r="AT79" s="32"/>
      <c r="AU79" s="32"/>
      <c r="AV79" s="33"/>
      <c r="AW79" s="39"/>
      <c r="AX79" s="34" t="s">
        <v>30</v>
      </c>
    </row>
    <row r="80" spans="1:53" s="35" customFormat="1">
      <c r="A80" s="20">
        <v>75</v>
      </c>
      <c r="B80" s="20" t="s">
        <v>44</v>
      </c>
      <c r="C80" s="20" t="s">
        <v>44</v>
      </c>
      <c r="D80" s="50" t="s">
        <v>213</v>
      </c>
      <c r="E80" s="50" t="s">
        <v>214</v>
      </c>
      <c r="F80" s="51">
        <v>45082</v>
      </c>
      <c r="G80" s="27">
        <v>1640700</v>
      </c>
      <c r="H80" s="27">
        <v>1600000</v>
      </c>
      <c r="I80" s="26">
        <v>1.0254375</v>
      </c>
      <c r="J80" s="27">
        <v>674465</v>
      </c>
      <c r="K80" s="28">
        <v>1600000</v>
      </c>
      <c r="L80" s="26">
        <v>0.421540625</v>
      </c>
      <c r="M80" s="27">
        <v>2054820</v>
      </c>
      <c r="N80" s="28">
        <v>1550000</v>
      </c>
      <c r="O80" s="26">
        <v>1.3256903225806451</v>
      </c>
      <c r="P80" s="27">
        <v>3921475</v>
      </c>
      <c r="Q80" s="28">
        <v>1800000</v>
      </c>
      <c r="R80" s="26">
        <v>2.1785972222222223</v>
      </c>
      <c r="S80" s="27">
        <v>3454900</v>
      </c>
      <c r="T80" s="28">
        <v>1900000</v>
      </c>
      <c r="U80" s="26">
        <v>1.8183684210526316</v>
      </c>
      <c r="V80" s="27">
        <v>2502755</v>
      </c>
      <c r="W80" s="27">
        <v>2000000</v>
      </c>
      <c r="X80" s="26">
        <v>1.2513775</v>
      </c>
      <c r="Y80" s="27">
        <v>1350690</v>
      </c>
      <c r="Z80" s="28">
        <v>2000000</v>
      </c>
      <c r="AA80" s="26">
        <v>0.67534499999999997</v>
      </c>
      <c r="AB80" s="27">
        <v>1370285</v>
      </c>
      <c r="AC80" s="28">
        <v>2000000</v>
      </c>
      <c r="AD80" s="26">
        <v>0.68514249999999999</v>
      </c>
      <c r="AE80" s="27">
        <v>2453210</v>
      </c>
      <c r="AF80" s="28">
        <v>1800000</v>
      </c>
      <c r="AG80" s="26">
        <v>1.3628944444444444</v>
      </c>
      <c r="AH80" s="27">
        <v>2370500</v>
      </c>
      <c r="AI80" s="28">
        <v>1900000</v>
      </c>
      <c r="AJ80" s="26">
        <v>1.2476315789473684</v>
      </c>
      <c r="AK80" s="27">
        <v>1672865</v>
      </c>
      <c r="AL80" s="28">
        <v>2000000</v>
      </c>
      <c r="AM80" s="26">
        <v>0.83643250000000002</v>
      </c>
      <c r="AN80" s="27">
        <v>1408760</v>
      </c>
      <c r="AO80" s="28">
        <v>2100000</v>
      </c>
      <c r="AP80" s="26">
        <v>0.67083809523809523</v>
      </c>
      <c r="AQ80" s="29">
        <f t="shared" si="4"/>
        <v>24875425</v>
      </c>
      <c r="AR80" s="29">
        <f t="shared" si="5"/>
        <v>22250000</v>
      </c>
      <c r="AS80" s="30">
        <v>1.1179966292134831</v>
      </c>
      <c r="AT80" s="31"/>
      <c r="AU80" s="32"/>
      <c r="AV80" s="33"/>
      <c r="AW80" s="33"/>
      <c r="AX80" s="34" t="s">
        <v>30</v>
      </c>
    </row>
    <row r="81" spans="1:53" s="55" customFormat="1">
      <c r="A81" s="20">
        <v>76</v>
      </c>
      <c r="B81" s="20" t="s">
        <v>44</v>
      </c>
      <c r="C81" s="20" t="s">
        <v>44</v>
      </c>
      <c r="D81" s="22" t="s">
        <v>215</v>
      </c>
      <c r="E81" s="37" t="s">
        <v>216</v>
      </c>
      <c r="F81" s="23">
        <v>44400</v>
      </c>
      <c r="G81" s="27">
        <v>3665220</v>
      </c>
      <c r="H81" s="28">
        <v>3500000</v>
      </c>
      <c r="I81" s="42">
        <v>1.0472057142857143</v>
      </c>
      <c r="J81" s="27">
        <v>3431545</v>
      </c>
      <c r="K81" s="28">
        <v>3200000</v>
      </c>
      <c r="L81" s="42">
        <v>1.0723578125</v>
      </c>
      <c r="M81" s="27">
        <v>5323850</v>
      </c>
      <c r="N81" s="28">
        <v>3400000</v>
      </c>
      <c r="O81" s="42">
        <v>1.5658382352941176</v>
      </c>
      <c r="P81" s="27">
        <v>9768665</v>
      </c>
      <c r="Q81" s="28">
        <v>4500000</v>
      </c>
      <c r="R81" s="26">
        <v>2.1708144444444444</v>
      </c>
      <c r="S81" s="27">
        <v>8327505</v>
      </c>
      <c r="T81" s="28">
        <v>4800000</v>
      </c>
      <c r="U81" s="42">
        <v>1.734896875</v>
      </c>
      <c r="V81" s="27">
        <v>8454640</v>
      </c>
      <c r="W81" s="28">
        <v>4900000</v>
      </c>
      <c r="X81" s="26">
        <v>1.7254367346938775</v>
      </c>
      <c r="Y81" s="27">
        <v>6769915</v>
      </c>
      <c r="Z81" s="28">
        <v>4900000</v>
      </c>
      <c r="AA81" s="26">
        <v>1.381615306122449</v>
      </c>
      <c r="AB81" s="27">
        <v>3144400</v>
      </c>
      <c r="AC81" s="28">
        <v>5000000</v>
      </c>
      <c r="AD81" s="26">
        <v>0.62887999999999999</v>
      </c>
      <c r="AE81" s="29">
        <v>980040</v>
      </c>
      <c r="AF81" s="41">
        <v>4800000</v>
      </c>
      <c r="AG81" s="42">
        <v>0.204175</v>
      </c>
      <c r="AH81" s="29">
        <v>3011710</v>
      </c>
      <c r="AI81" s="41">
        <v>4500000</v>
      </c>
      <c r="AJ81" s="26">
        <v>0.66926888888888891</v>
      </c>
      <c r="AK81" s="29">
        <v>728470</v>
      </c>
      <c r="AL81" s="41">
        <v>4500000</v>
      </c>
      <c r="AM81" s="42">
        <v>0.16188222222222223</v>
      </c>
      <c r="AN81" s="27">
        <v>4656645</v>
      </c>
      <c r="AO81" s="28">
        <v>4500000</v>
      </c>
      <c r="AP81" s="26">
        <v>1.03481</v>
      </c>
      <c r="AQ81" s="29">
        <f t="shared" si="4"/>
        <v>58262605</v>
      </c>
      <c r="AR81" s="29">
        <f t="shared" si="5"/>
        <v>52500000</v>
      </c>
      <c r="AS81" s="30">
        <v>1.1097639047619048</v>
      </c>
      <c r="AT81" s="31"/>
      <c r="AU81" s="67"/>
      <c r="AV81" s="33"/>
      <c r="AW81" s="33"/>
      <c r="AX81" s="34" t="s">
        <v>30</v>
      </c>
      <c r="AY81" s="35"/>
      <c r="AZ81" s="35"/>
      <c r="BA81" s="35"/>
    </row>
    <row r="82" spans="1:53" s="35" customFormat="1">
      <c r="A82" s="20">
        <v>77</v>
      </c>
      <c r="B82" s="20" t="s">
        <v>44</v>
      </c>
      <c r="C82" s="20" t="s">
        <v>44</v>
      </c>
      <c r="D82" s="22" t="s">
        <v>217</v>
      </c>
      <c r="E82" s="37" t="s">
        <v>218</v>
      </c>
      <c r="F82" s="46">
        <v>44337</v>
      </c>
      <c r="G82" s="27">
        <v>1307310</v>
      </c>
      <c r="H82" s="28">
        <v>1300000</v>
      </c>
      <c r="I82" s="26">
        <v>1.005623076923077</v>
      </c>
      <c r="J82" s="27">
        <v>908355</v>
      </c>
      <c r="K82" s="28">
        <v>1200000</v>
      </c>
      <c r="L82" s="26">
        <v>0.75696249999999998</v>
      </c>
      <c r="M82" s="27">
        <v>1320310</v>
      </c>
      <c r="N82" s="28">
        <v>1300000</v>
      </c>
      <c r="O82" s="26">
        <v>1.015623076923077</v>
      </c>
      <c r="P82" s="27">
        <v>3698275</v>
      </c>
      <c r="Q82" s="28">
        <v>1500000</v>
      </c>
      <c r="R82" s="26">
        <v>2.4655166666666668</v>
      </c>
      <c r="S82" s="27">
        <v>2894395</v>
      </c>
      <c r="T82" s="28">
        <v>1700000</v>
      </c>
      <c r="U82" s="26">
        <v>1.7025852941176471</v>
      </c>
      <c r="V82" s="27">
        <v>1935935</v>
      </c>
      <c r="W82" s="28">
        <v>1700000</v>
      </c>
      <c r="X82" s="26">
        <v>1.1387852941176471</v>
      </c>
      <c r="Y82" s="27">
        <v>1368105</v>
      </c>
      <c r="Z82" s="28">
        <v>1700000</v>
      </c>
      <c r="AA82" s="26">
        <v>0.80476764705882353</v>
      </c>
      <c r="AB82" s="27">
        <v>929960</v>
      </c>
      <c r="AC82" s="28">
        <v>1500000</v>
      </c>
      <c r="AD82" s="26">
        <v>0.61997333333333338</v>
      </c>
      <c r="AE82" s="29">
        <v>1138320</v>
      </c>
      <c r="AF82" s="41">
        <v>1450000</v>
      </c>
      <c r="AG82" s="42">
        <v>0.78504827586206893</v>
      </c>
      <c r="AH82" s="29">
        <v>1224730</v>
      </c>
      <c r="AI82" s="41">
        <v>1000000</v>
      </c>
      <c r="AJ82" s="42">
        <v>1.2247300000000001</v>
      </c>
      <c r="AK82" s="27">
        <v>1101335</v>
      </c>
      <c r="AL82" s="28">
        <v>1100000</v>
      </c>
      <c r="AM82" s="26">
        <v>1.0012136363636364</v>
      </c>
      <c r="AN82" s="27">
        <v>753895</v>
      </c>
      <c r="AO82" s="28">
        <v>1300000</v>
      </c>
      <c r="AP82" s="26">
        <v>0.5799192307692308</v>
      </c>
      <c r="AQ82" s="29">
        <f t="shared" si="4"/>
        <v>18580925</v>
      </c>
      <c r="AR82" s="29">
        <f t="shared" si="5"/>
        <v>16750000</v>
      </c>
      <c r="AS82" s="30">
        <v>1.1093089552238806</v>
      </c>
      <c r="AT82" s="68"/>
      <c r="AU82" s="65"/>
      <c r="AV82" s="47"/>
      <c r="AW82" s="120"/>
      <c r="AX82" s="34" t="s">
        <v>30</v>
      </c>
    </row>
    <row r="83" spans="1:53" s="35" customFormat="1">
      <c r="A83" s="20">
        <v>78</v>
      </c>
      <c r="B83" s="20" t="s">
        <v>44</v>
      </c>
      <c r="C83" s="20" t="s">
        <v>44</v>
      </c>
      <c r="D83" s="22" t="s">
        <v>219</v>
      </c>
      <c r="E83" s="37" t="s">
        <v>220</v>
      </c>
      <c r="F83" s="45">
        <v>44655</v>
      </c>
      <c r="G83" s="27">
        <v>881045</v>
      </c>
      <c r="H83" s="28">
        <v>1200000</v>
      </c>
      <c r="I83" s="26">
        <v>0.73420416666666666</v>
      </c>
      <c r="J83" s="27">
        <v>846560</v>
      </c>
      <c r="K83" s="28">
        <v>950000</v>
      </c>
      <c r="L83" s="26">
        <v>0.89111578947368419</v>
      </c>
      <c r="M83" s="27">
        <v>1131085</v>
      </c>
      <c r="N83" s="28">
        <v>1000000</v>
      </c>
      <c r="O83" s="26">
        <v>1.1310849999999999</v>
      </c>
      <c r="P83" s="27">
        <v>2932115</v>
      </c>
      <c r="Q83" s="28">
        <v>1000000</v>
      </c>
      <c r="R83" s="26">
        <v>2.932115</v>
      </c>
      <c r="S83" s="27">
        <v>2248435</v>
      </c>
      <c r="T83" s="28">
        <v>1200000</v>
      </c>
      <c r="U83" s="26">
        <v>1.8736958333333333</v>
      </c>
      <c r="V83" s="27">
        <v>1018535</v>
      </c>
      <c r="W83" s="28">
        <v>1200000</v>
      </c>
      <c r="X83" s="26">
        <v>0.84877916666666664</v>
      </c>
      <c r="Y83" s="27">
        <v>691895</v>
      </c>
      <c r="Z83" s="28">
        <v>1200000</v>
      </c>
      <c r="AA83" s="26">
        <v>0.57657916666666664</v>
      </c>
      <c r="AB83" s="27">
        <v>1387780</v>
      </c>
      <c r="AC83" s="28">
        <v>1100000</v>
      </c>
      <c r="AD83" s="26">
        <v>1.2616181818181817</v>
      </c>
      <c r="AE83" s="29">
        <v>787970</v>
      </c>
      <c r="AF83" s="41">
        <v>1100000</v>
      </c>
      <c r="AG83" s="42">
        <v>0.71633636363636366</v>
      </c>
      <c r="AH83" s="29">
        <v>640140</v>
      </c>
      <c r="AI83" s="41">
        <v>1000000</v>
      </c>
      <c r="AJ83" s="42">
        <v>0.64014000000000004</v>
      </c>
      <c r="AK83" s="27">
        <v>671390</v>
      </c>
      <c r="AL83" s="28">
        <v>1000000</v>
      </c>
      <c r="AM83" s="26">
        <v>0.67139000000000004</v>
      </c>
      <c r="AN83" s="27">
        <v>1209195</v>
      </c>
      <c r="AO83" s="28">
        <v>1100000</v>
      </c>
      <c r="AP83" s="26">
        <v>1.0992681818181818</v>
      </c>
      <c r="AQ83" s="29">
        <f t="shared" si="4"/>
        <v>14446145</v>
      </c>
      <c r="AR83" s="29">
        <f t="shared" si="5"/>
        <v>13050000</v>
      </c>
      <c r="AS83" s="30">
        <v>1.1069842911877394</v>
      </c>
      <c r="AT83" s="66"/>
      <c r="AU83" s="58"/>
      <c r="AV83" s="59"/>
      <c r="AW83" s="33"/>
      <c r="AX83" s="34" t="s">
        <v>30</v>
      </c>
    </row>
    <row r="84" spans="1:53" s="35" customFormat="1">
      <c r="A84" s="20">
        <v>79</v>
      </c>
      <c r="B84" s="20" t="s">
        <v>38</v>
      </c>
      <c r="C84" s="21" t="s">
        <v>72</v>
      </c>
      <c r="D84" s="37" t="s">
        <v>221</v>
      </c>
      <c r="E84" s="37" t="s">
        <v>222</v>
      </c>
      <c r="F84" s="23" t="s">
        <v>223</v>
      </c>
      <c r="G84" s="24">
        <v>1234290</v>
      </c>
      <c r="H84" s="25">
        <v>1100000</v>
      </c>
      <c r="I84" s="26">
        <v>1.1220818181818182</v>
      </c>
      <c r="J84" s="24">
        <v>1018305</v>
      </c>
      <c r="K84" s="24">
        <v>1000000</v>
      </c>
      <c r="L84" s="26">
        <v>1.018305</v>
      </c>
      <c r="M84" s="24">
        <v>1008315</v>
      </c>
      <c r="N84" s="24">
        <v>1100000</v>
      </c>
      <c r="O84" s="26">
        <v>0.91664999999999996</v>
      </c>
      <c r="P84" s="24">
        <v>1568535</v>
      </c>
      <c r="Q84" s="24">
        <v>1100000</v>
      </c>
      <c r="R84" s="26">
        <v>1.425940909090909</v>
      </c>
      <c r="S84" s="24">
        <v>1706045</v>
      </c>
      <c r="T84" s="24">
        <v>1250000</v>
      </c>
      <c r="U84" s="26">
        <v>1.3648359999999999</v>
      </c>
      <c r="V84" s="24">
        <v>1274795</v>
      </c>
      <c r="W84" s="24">
        <v>1250000</v>
      </c>
      <c r="X84" s="26">
        <v>1.019836</v>
      </c>
      <c r="Y84" s="24">
        <v>1321735</v>
      </c>
      <c r="Z84" s="24">
        <v>1200000</v>
      </c>
      <c r="AA84" s="26">
        <v>1.1014458333333332</v>
      </c>
      <c r="AB84" s="24">
        <v>1766435</v>
      </c>
      <c r="AC84" s="24">
        <v>1200000</v>
      </c>
      <c r="AD84" s="26">
        <v>1.4720291666666667</v>
      </c>
      <c r="AE84" s="24">
        <v>674580</v>
      </c>
      <c r="AF84" s="24">
        <v>1300000</v>
      </c>
      <c r="AG84" s="26">
        <v>0.51890769230769229</v>
      </c>
      <c r="AH84" s="24">
        <v>1226850</v>
      </c>
      <c r="AI84" s="24">
        <v>850000</v>
      </c>
      <c r="AJ84" s="26">
        <v>1.4433529411764705</v>
      </c>
      <c r="AK84" s="24">
        <v>1010450</v>
      </c>
      <c r="AL84" s="24">
        <v>950000</v>
      </c>
      <c r="AM84" s="26">
        <v>1.0636315789473685</v>
      </c>
      <c r="AN84" s="27">
        <v>1016925</v>
      </c>
      <c r="AO84" s="28">
        <v>1200000</v>
      </c>
      <c r="AP84" s="26">
        <v>0.84743749999999995</v>
      </c>
      <c r="AQ84" s="29">
        <f t="shared" si="4"/>
        <v>14827260</v>
      </c>
      <c r="AR84" s="29">
        <f t="shared" si="5"/>
        <v>13500000</v>
      </c>
      <c r="AS84" s="30">
        <v>1.0983155555555555</v>
      </c>
      <c r="AT84" s="69"/>
      <c r="AU84" s="70"/>
      <c r="AV84" s="71"/>
      <c r="AW84" s="71"/>
      <c r="AX84" s="34" t="s">
        <v>30</v>
      </c>
    </row>
    <row r="85" spans="1:53" s="35" customFormat="1">
      <c r="A85" s="20">
        <v>80</v>
      </c>
      <c r="B85" s="20" t="s">
        <v>38</v>
      </c>
      <c r="C85" s="20" t="s">
        <v>72</v>
      </c>
      <c r="D85" s="50" t="s">
        <v>224</v>
      </c>
      <c r="E85" s="50" t="s">
        <v>225</v>
      </c>
      <c r="F85" s="51" t="s">
        <v>226</v>
      </c>
      <c r="G85" s="28">
        <v>2106180</v>
      </c>
      <c r="H85" s="28">
        <v>1500000</v>
      </c>
      <c r="I85" s="26">
        <v>1.40412</v>
      </c>
      <c r="J85" s="24">
        <v>1526440</v>
      </c>
      <c r="K85" s="27">
        <v>1450000</v>
      </c>
      <c r="L85" s="26">
        <v>1.0527172413793104</v>
      </c>
      <c r="M85" s="27">
        <v>1428745</v>
      </c>
      <c r="N85" s="28">
        <v>1400000</v>
      </c>
      <c r="O85" s="26">
        <v>1.0205321428571428</v>
      </c>
      <c r="P85" s="27">
        <v>2369670</v>
      </c>
      <c r="Q85" s="27">
        <v>1250000</v>
      </c>
      <c r="R85" s="26">
        <v>1.8957360000000001</v>
      </c>
      <c r="S85" s="27">
        <v>1555135</v>
      </c>
      <c r="T85" s="27">
        <v>1100000</v>
      </c>
      <c r="U85" s="26">
        <v>1.4137590909090909</v>
      </c>
      <c r="V85" s="27">
        <v>632095</v>
      </c>
      <c r="W85" s="28">
        <v>1000000</v>
      </c>
      <c r="X85" s="26">
        <v>0.63209499999999996</v>
      </c>
      <c r="Y85" s="27">
        <v>427135</v>
      </c>
      <c r="Z85" s="28">
        <v>700000</v>
      </c>
      <c r="AA85" s="26">
        <v>0.61019285714285709</v>
      </c>
      <c r="AB85" s="27">
        <v>376645</v>
      </c>
      <c r="AC85" s="28">
        <v>700000</v>
      </c>
      <c r="AD85" s="26">
        <v>0.53806428571428566</v>
      </c>
      <c r="AE85" s="27">
        <v>156160</v>
      </c>
      <c r="AF85" s="27">
        <v>600000</v>
      </c>
      <c r="AG85" s="26">
        <v>0.26026666666666665</v>
      </c>
      <c r="AH85" s="24">
        <v>155175</v>
      </c>
      <c r="AI85" s="27">
        <v>500000</v>
      </c>
      <c r="AJ85" s="26">
        <v>0.31035000000000001</v>
      </c>
      <c r="AK85" s="24">
        <v>1084430</v>
      </c>
      <c r="AL85" s="27">
        <v>800000</v>
      </c>
      <c r="AM85" s="26">
        <v>1.3555375000000001</v>
      </c>
      <c r="AN85" s="27">
        <v>1410165</v>
      </c>
      <c r="AO85" s="28">
        <v>1200000</v>
      </c>
      <c r="AP85" s="26">
        <v>1.1751374999999999</v>
      </c>
      <c r="AQ85" s="29">
        <f t="shared" si="4"/>
        <v>13227975</v>
      </c>
      <c r="AR85" s="29">
        <f t="shared" si="5"/>
        <v>12200000</v>
      </c>
      <c r="AS85" s="30">
        <v>1.0842602459016393</v>
      </c>
      <c r="AT85" s="32"/>
      <c r="AU85" s="32"/>
      <c r="AV85" s="120"/>
      <c r="AW85" s="33"/>
      <c r="AX85" s="34" t="s">
        <v>30</v>
      </c>
    </row>
    <row r="86" spans="1:53" s="35" customFormat="1">
      <c r="A86" s="20">
        <v>81</v>
      </c>
      <c r="B86" s="20" t="s">
        <v>44</v>
      </c>
      <c r="C86" s="20" t="s">
        <v>44</v>
      </c>
      <c r="D86" s="22" t="s">
        <v>227</v>
      </c>
      <c r="E86" s="37" t="s">
        <v>228</v>
      </c>
      <c r="F86" s="23">
        <v>44960</v>
      </c>
      <c r="G86" s="27">
        <v>1945715</v>
      </c>
      <c r="H86" s="28">
        <v>1900000</v>
      </c>
      <c r="I86" s="42">
        <v>1.0240605263157894</v>
      </c>
      <c r="J86" s="27">
        <v>2060745</v>
      </c>
      <c r="K86" s="28">
        <v>2000000</v>
      </c>
      <c r="L86" s="42">
        <v>1.0303724999999999</v>
      </c>
      <c r="M86" s="27">
        <v>2017060</v>
      </c>
      <c r="N86" s="28">
        <v>2000000</v>
      </c>
      <c r="O86" s="42">
        <v>1.0085299999999999</v>
      </c>
      <c r="P86" s="27">
        <v>3517225</v>
      </c>
      <c r="Q86" s="28">
        <v>2100000</v>
      </c>
      <c r="R86" s="26">
        <v>1.6748690476190475</v>
      </c>
      <c r="S86" s="27">
        <v>2957515</v>
      </c>
      <c r="T86" s="28">
        <v>2100000</v>
      </c>
      <c r="U86" s="42">
        <v>1.4083404761904761</v>
      </c>
      <c r="V86" s="27">
        <v>2013170</v>
      </c>
      <c r="W86" s="28">
        <v>2000000</v>
      </c>
      <c r="X86" s="26">
        <v>1.0065850000000001</v>
      </c>
      <c r="Y86" s="27">
        <v>1904965</v>
      </c>
      <c r="Z86" s="28">
        <v>1850000</v>
      </c>
      <c r="AA86" s="26">
        <v>1.0297108108108108</v>
      </c>
      <c r="AB86" s="27">
        <v>2485805</v>
      </c>
      <c r="AC86" s="28">
        <v>1850000</v>
      </c>
      <c r="AD86" s="26">
        <v>1.3436783783783783</v>
      </c>
      <c r="AE86" s="29">
        <v>1141180</v>
      </c>
      <c r="AF86" s="41">
        <v>1850000</v>
      </c>
      <c r="AG86" s="42">
        <v>0.61685405405405402</v>
      </c>
      <c r="AH86" s="29">
        <v>1103970</v>
      </c>
      <c r="AI86" s="41">
        <v>1750000</v>
      </c>
      <c r="AJ86" s="26">
        <v>0.63083999999999996</v>
      </c>
      <c r="AK86" s="29">
        <v>1370125</v>
      </c>
      <c r="AL86" s="41">
        <v>1700000</v>
      </c>
      <c r="AM86" s="42">
        <v>0.80595588235294113</v>
      </c>
      <c r="AN86" s="27">
        <v>1891440</v>
      </c>
      <c r="AO86" s="28">
        <v>1800000</v>
      </c>
      <c r="AP86" s="26">
        <v>1.0508</v>
      </c>
      <c r="AQ86" s="29">
        <f t="shared" si="4"/>
        <v>24408915</v>
      </c>
      <c r="AR86" s="29">
        <f t="shared" si="5"/>
        <v>22900000</v>
      </c>
      <c r="AS86" s="30">
        <v>1.0658914847161571</v>
      </c>
      <c r="AT86" s="31"/>
      <c r="AU86" s="32"/>
      <c r="AV86" s="120"/>
      <c r="AW86" s="33"/>
      <c r="AX86" s="34" t="s">
        <v>30</v>
      </c>
    </row>
    <row r="87" spans="1:53" s="35" customFormat="1">
      <c r="A87" s="20">
        <v>82</v>
      </c>
      <c r="B87" s="20" t="s">
        <v>44</v>
      </c>
      <c r="C87" s="20" t="s">
        <v>44</v>
      </c>
      <c r="D87" s="22" t="s">
        <v>229</v>
      </c>
      <c r="E87" s="37" t="s">
        <v>230</v>
      </c>
      <c r="F87" s="23">
        <v>45374</v>
      </c>
      <c r="G87" s="27"/>
      <c r="H87" s="28"/>
      <c r="I87" s="42"/>
      <c r="J87" s="27"/>
      <c r="K87" s="28"/>
      <c r="L87" s="42"/>
      <c r="M87" s="27"/>
      <c r="N87" s="28"/>
      <c r="O87" s="42"/>
      <c r="P87" s="27">
        <v>1015250</v>
      </c>
      <c r="Q87" s="28">
        <v>266668</v>
      </c>
      <c r="R87" s="26">
        <v>3.8071684641576793</v>
      </c>
      <c r="S87" s="27">
        <v>2813990</v>
      </c>
      <c r="T87" s="28">
        <v>2760000</v>
      </c>
      <c r="U87" s="42">
        <v>1.0195615942028986</v>
      </c>
      <c r="V87" s="27">
        <v>2877010</v>
      </c>
      <c r="W87" s="28">
        <v>2650000</v>
      </c>
      <c r="X87" s="26">
        <v>1.0856641509433962</v>
      </c>
      <c r="Y87" s="27">
        <v>2629730</v>
      </c>
      <c r="Z87" s="28">
        <v>2450000</v>
      </c>
      <c r="AA87" s="26">
        <v>1.0733591836734695</v>
      </c>
      <c r="AB87" s="27">
        <v>2995970</v>
      </c>
      <c r="AC87" s="28">
        <v>2450000</v>
      </c>
      <c r="AD87" s="26">
        <v>1.2228448979591837</v>
      </c>
      <c r="AE87" s="29">
        <v>2502725</v>
      </c>
      <c r="AF87" s="41">
        <v>2450000</v>
      </c>
      <c r="AG87" s="42">
        <v>1.0215204081632654</v>
      </c>
      <c r="AH87" s="29">
        <v>1540660</v>
      </c>
      <c r="AI87" s="41">
        <v>2350000</v>
      </c>
      <c r="AJ87" s="26">
        <v>0.65559999999999996</v>
      </c>
      <c r="AK87" s="29">
        <v>2365675</v>
      </c>
      <c r="AL87" s="41">
        <v>2350000</v>
      </c>
      <c r="AM87" s="42">
        <v>1.0066702127659575</v>
      </c>
      <c r="AN87" s="27"/>
      <c r="AO87" s="28"/>
      <c r="AP87" s="26" t="e">
        <v>#DIV/0!</v>
      </c>
      <c r="AQ87" s="29">
        <f t="shared" si="4"/>
        <v>18741010</v>
      </c>
      <c r="AR87" s="29">
        <f t="shared" si="5"/>
        <v>17726668</v>
      </c>
      <c r="AS87" s="30">
        <v>1.0572212442857281</v>
      </c>
      <c r="AT87" s="31"/>
      <c r="AU87" s="32"/>
      <c r="AV87" s="120"/>
      <c r="AW87" s="120">
        <v>1</v>
      </c>
      <c r="AX87" s="34" t="s">
        <v>30</v>
      </c>
      <c r="AY87" s="40"/>
      <c r="AZ87" s="40"/>
      <c r="BA87" s="40"/>
    </row>
    <row r="88" spans="1:53" s="35" customFormat="1">
      <c r="A88" s="20">
        <v>83</v>
      </c>
      <c r="B88" s="20" t="s">
        <v>44</v>
      </c>
      <c r="C88" s="20" t="s">
        <v>44</v>
      </c>
      <c r="D88" s="22" t="s">
        <v>231</v>
      </c>
      <c r="E88" s="37" t="s">
        <v>232</v>
      </c>
      <c r="F88" s="23">
        <v>44587</v>
      </c>
      <c r="G88" s="27"/>
      <c r="H88" s="28"/>
      <c r="I88" s="42" t="e">
        <v>#DIV/0!</v>
      </c>
      <c r="J88" s="27">
        <v>8177155</v>
      </c>
      <c r="K88" s="28">
        <v>6000000</v>
      </c>
      <c r="L88" s="42">
        <v>1.3628591666666667</v>
      </c>
      <c r="M88" s="27">
        <v>6196755</v>
      </c>
      <c r="N88" s="28">
        <v>6000000</v>
      </c>
      <c r="O88" s="42">
        <v>1.0327925</v>
      </c>
      <c r="P88" s="27">
        <v>10567825</v>
      </c>
      <c r="Q88" s="28">
        <v>7300000</v>
      </c>
      <c r="R88" s="26">
        <v>1.4476472602739725</v>
      </c>
      <c r="S88" s="27">
        <v>10351020</v>
      </c>
      <c r="T88" s="28">
        <v>7300000</v>
      </c>
      <c r="U88" s="42">
        <v>1.4179479452054795</v>
      </c>
      <c r="V88" s="27">
        <v>10000935</v>
      </c>
      <c r="W88" s="28">
        <v>7400000</v>
      </c>
      <c r="X88" s="26">
        <v>1.3514777027027027</v>
      </c>
      <c r="Y88" s="27">
        <v>1612320</v>
      </c>
      <c r="Z88" s="28">
        <v>7200000</v>
      </c>
      <c r="AA88" s="26">
        <v>0.22393333333333335</v>
      </c>
      <c r="AB88" s="27">
        <v>9774810</v>
      </c>
      <c r="AC88" s="28">
        <v>7200000</v>
      </c>
      <c r="AD88" s="26">
        <v>1.3576125000000001</v>
      </c>
      <c r="AE88" s="29">
        <v>1540035</v>
      </c>
      <c r="AF88" s="41">
        <v>7100000</v>
      </c>
      <c r="AG88" s="42">
        <v>0.21690633802816903</v>
      </c>
      <c r="AH88" s="29">
        <v>7476435</v>
      </c>
      <c r="AI88" s="41">
        <v>6900000</v>
      </c>
      <c r="AJ88" s="26">
        <v>1.0835413043478261</v>
      </c>
      <c r="AK88" s="29">
        <v>7171205</v>
      </c>
      <c r="AL88" s="41">
        <v>6900000</v>
      </c>
      <c r="AM88" s="42">
        <v>1.039305072463768</v>
      </c>
      <c r="AN88" s="27"/>
      <c r="AO88" s="28"/>
      <c r="AP88" s="26" t="e">
        <v>#DIV/0!</v>
      </c>
      <c r="AQ88" s="29">
        <f>SUM('[1]LIST PRESTIGE RAW'!AP174+'[1]LIST PRESTIGE RAW'!AP189)</f>
        <v>80388530</v>
      </c>
      <c r="AR88" s="29">
        <f>SUM('[1]LIST PRESTIGE RAW'!AQ174+'[1]LIST PRESTIGE RAW'!AQ189)</f>
        <v>74500000</v>
      </c>
      <c r="AS88" s="30">
        <v>1.0514934343434343</v>
      </c>
      <c r="AT88" s="3"/>
      <c r="AU88" s="38"/>
      <c r="AV88" s="39"/>
      <c r="AW88" s="33"/>
      <c r="AX88" s="34" t="s">
        <v>30</v>
      </c>
    </row>
    <row r="89" spans="1:53" s="35" customFormat="1">
      <c r="A89" s="20">
        <v>84</v>
      </c>
      <c r="B89" s="20" t="s">
        <v>31</v>
      </c>
      <c r="C89" s="61" t="s">
        <v>35</v>
      </c>
      <c r="D89" s="50" t="s">
        <v>233</v>
      </c>
      <c r="E89" s="50" t="s">
        <v>234</v>
      </c>
      <c r="F89" s="51">
        <v>42606</v>
      </c>
      <c r="G89" s="27">
        <v>747970</v>
      </c>
      <c r="H89" s="28">
        <v>1100000</v>
      </c>
      <c r="I89" s="26">
        <v>0.67997272727272728</v>
      </c>
      <c r="J89" s="27">
        <v>869960</v>
      </c>
      <c r="K89" s="28">
        <v>1100000</v>
      </c>
      <c r="L89" s="26">
        <v>0.79087272727272728</v>
      </c>
      <c r="M89" s="27">
        <v>1368840</v>
      </c>
      <c r="N89" s="28">
        <v>1000000</v>
      </c>
      <c r="O89" s="26">
        <v>1.3688400000000001</v>
      </c>
      <c r="P89" s="27">
        <v>2570580</v>
      </c>
      <c r="Q89" s="28">
        <v>1300000</v>
      </c>
      <c r="R89" s="26">
        <v>1.9773692307692308</v>
      </c>
      <c r="S89" s="27">
        <v>2126565</v>
      </c>
      <c r="T89" s="28">
        <v>1400000</v>
      </c>
      <c r="U89" s="26">
        <v>1.518975</v>
      </c>
      <c r="V89" s="27">
        <v>558380</v>
      </c>
      <c r="W89" s="27">
        <v>1450000</v>
      </c>
      <c r="X89" s="26">
        <v>0.38508965517241378</v>
      </c>
      <c r="Y89" s="27">
        <v>723460</v>
      </c>
      <c r="Z89" s="28">
        <v>1150000</v>
      </c>
      <c r="AA89" s="26">
        <v>0.62909565217391306</v>
      </c>
      <c r="AB89" s="27">
        <v>587485</v>
      </c>
      <c r="AC89" s="28">
        <v>1000000</v>
      </c>
      <c r="AD89" s="26">
        <v>0.58748500000000003</v>
      </c>
      <c r="AE89" s="27">
        <v>987270</v>
      </c>
      <c r="AF89" s="27">
        <v>900000</v>
      </c>
      <c r="AG89" s="26">
        <v>1.0969666666666666</v>
      </c>
      <c r="AH89" s="27">
        <v>1356415</v>
      </c>
      <c r="AI89" s="28">
        <v>900000</v>
      </c>
      <c r="AJ89" s="26">
        <v>1.5071277777777778</v>
      </c>
      <c r="AK89" s="27">
        <v>848855</v>
      </c>
      <c r="AL89" s="28">
        <v>1000000</v>
      </c>
      <c r="AM89" s="26">
        <v>0.84885500000000003</v>
      </c>
      <c r="AN89" s="27">
        <v>1226920</v>
      </c>
      <c r="AO89" s="28">
        <v>1000000</v>
      </c>
      <c r="AP89" s="26">
        <v>1.22692</v>
      </c>
      <c r="AQ89" s="29">
        <f t="shared" ref="AQ89:AQ110" si="6">G89+J89+M89+P89+S89+V89+Y89+AB89+AE89+AH89+AK89+AN89</f>
        <v>13972700</v>
      </c>
      <c r="AR89" s="29">
        <f t="shared" ref="AR89:AR110" si="7">SUM(H89+K89+N89+Q89+T89+W89+Z89+AC89+AF89+AI89+AL89+AO89)</f>
        <v>13300000</v>
      </c>
      <c r="AS89" s="30">
        <v>1.0505789473684211</v>
      </c>
      <c r="AT89" s="31"/>
      <c r="AU89" s="32"/>
      <c r="AV89" s="33"/>
      <c r="AW89" s="33"/>
      <c r="AX89" s="34" t="s">
        <v>30</v>
      </c>
    </row>
    <row r="90" spans="1:53" s="35" customFormat="1">
      <c r="A90" s="20">
        <v>85</v>
      </c>
      <c r="B90" s="20" t="s">
        <v>44</v>
      </c>
      <c r="C90" s="21" t="s">
        <v>44</v>
      </c>
      <c r="D90" s="22" t="s">
        <v>235</v>
      </c>
      <c r="E90" s="37" t="s">
        <v>236</v>
      </c>
      <c r="F90" s="46">
        <v>44602</v>
      </c>
      <c r="G90" s="27">
        <v>744090</v>
      </c>
      <c r="H90" s="28">
        <v>1000000</v>
      </c>
      <c r="I90" s="26">
        <v>0.74409000000000003</v>
      </c>
      <c r="J90" s="27">
        <v>554860</v>
      </c>
      <c r="K90" s="28">
        <v>900000</v>
      </c>
      <c r="L90" s="26">
        <v>0.61651111111111112</v>
      </c>
      <c r="M90" s="27">
        <v>1329535</v>
      </c>
      <c r="N90" s="28">
        <v>900000</v>
      </c>
      <c r="O90" s="26">
        <v>1.4772611111111111</v>
      </c>
      <c r="P90" s="27">
        <v>2400495</v>
      </c>
      <c r="Q90" s="28">
        <v>1200000</v>
      </c>
      <c r="R90" s="26">
        <v>2.0004124999999999</v>
      </c>
      <c r="S90" s="27">
        <v>2824280</v>
      </c>
      <c r="T90" s="28">
        <v>1300000</v>
      </c>
      <c r="U90" s="26">
        <v>2.1725230769230768</v>
      </c>
      <c r="V90" s="27">
        <v>1356920</v>
      </c>
      <c r="W90" s="28">
        <v>1350000</v>
      </c>
      <c r="X90" s="26">
        <v>1.005125925925926</v>
      </c>
      <c r="Y90" s="27">
        <v>2086685</v>
      </c>
      <c r="Z90" s="28">
        <v>1350000</v>
      </c>
      <c r="AA90" s="26">
        <v>1.5456925925925926</v>
      </c>
      <c r="AB90" s="27">
        <v>1173240</v>
      </c>
      <c r="AC90" s="28">
        <v>1350000</v>
      </c>
      <c r="AD90" s="26">
        <v>0.86906666666666665</v>
      </c>
      <c r="AE90" s="29">
        <v>246255</v>
      </c>
      <c r="AF90" s="41">
        <v>1400000</v>
      </c>
      <c r="AG90" s="42">
        <v>0.17589642857142856</v>
      </c>
      <c r="AH90" s="29">
        <v>613820</v>
      </c>
      <c r="AI90" s="41">
        <v>1100000</v>
      </c>
      <c r="AJ90" s="42">
        <v>0.55801818181818186</v>
      </c>
      <c r="AK90" s="27">
        <v>668515</v>
      </c>
      <c r="AL90" s="28">
        <v>1100000</v>
      </c>
      <c r="AM90" s="26">
        <v>0.60774090909090905</v>
      </c>
      <c r="AN90" s="27">
        <v>705695</v>
      </c>
      <c r="AO90" s="28">
        <v>1100000</v>
      </c>
      <c r="AP90" s="26">
        <v>0.64154090909090911</v>
      </c>
      <c r="AQ90" s="29">
        <f t="shared" si="6"/>
        <v>14704390</v>
      </c>
      <c r="AR90" s="29">
        <f t="shared" si="7"/>
        <v>14050000</v>
      </c>
      <c r="AS90" s="30">
        <v>1.0465758007117438</v>
      </c>
      <c r="AT90" s="58"/>
      <c r="AU90" s="58"/>
      <c r="AV90" s="59"/>
      <c r="AW90" s="33"/>
      <c r="AX90" s="34" t="s">
        <v>30</v>
      </c>
      <c r="AY90" s="36"/>
      <c r="AZ90" s="36"/>
      <c r="BA90" s="36"/>
    </row>
    <row r="91" spans="1:53" s="35" customFormat="1">
      <c r="A91" s="20">
        <v>86</v>
      </c>
      <c r="B91" s="20" t="s">
        <v>44</v>
      </c>
      <c r="C91" s="20" t="s">
        <v>44</v>
      </c>
      <c r="D91" s="50" t="s">
        <v>237</v>
      </c>
      <c r="E91" s="50" t="s">
        <v>238</v>
      </c>
      <c r="F91" s="51">
        <v>41003</v>
      </c>
      <c r="G91" s="27">
        <v>1373920</v>
      </c>
      <c r="H91" s="27">
        <v>1200000</v>
      </c>
      <c r="I91" s="26">
        <v>1.1449333333333334</v>
      </c>
      <c r="J91" s="27">
        <v>667005</v>
      </c>
      <c r="K91" s="28">
        <v>1200000</v>
      </c>
      <c r="L91" s="26">
        <v>0.55583749999999998</v>
      </c>
      <c r="M91" s="27"/>
      <c r="N91" s="28"/>
      <c r="O91" s="26" t="e">
        <v>#DIV/0!</v>
      </c>
      <c r="P91" s="27">
        <v>3114525</v>
      </c>
      <c r="Q91" s="28">
        <v>1800000</v>
      </c>
      <c r="R91" s="26">
        <v>1.7302916666666666</v>
      </c>
      <c r="S91" s="27">
        <v>3867855</v>
      </c>
      <c r="T91" s="28">
        <v>1850000</v>
      </c>
      <c r="U91" s="26">
        <v>2.0907324324324326</v>
      </c>
      <c r="V91" s="27">
        <v>2301075</v>
      </c>
      <c r="W91" s="27">
        <v>1950000</v>
      </c>
      <c r="X91" s="26">
        <v>1.1800384615384616</v>
      </c>
      <c r="Y91" s="27">
        <v>1828080</v>
      </c>
      <c r="Z91" s="28">
        <v>1950000</v>
      </c>
      <c r="AA91" s="26">
        <v>0.9374769230769231</v>
      </c>
      <c r="AB91" s="27">
        <v>1570075</v>
      </c>
      <c r="AC91" s="28">
        <v>1950000</v>
      </c>
      <c r="AD91" s="26">
        <v>0.8051666666666667</v>
      </c>
      <c r="AE91" s="27">
        <v>1094360</v>
      </c>
      <c r="AF91" s="28">
        <v>1850000</v>
      </c>
      <c r="AG91" s="26">
        <v>0.59154594594594589</v>
      </c>
      <c r="AH91" s="27">
        <v>1062680</v>
      </c>
      <c r="AI91" s="28">
        <v>1300000</v>
      </c>
      <c r="AJ91" s="26">
        <v>0.81744615384615382</v>
      </c>
      <c r="AK91" s="27">
        <v>765740</v>
      </c>
      <c r="AL91" s="28">
        <v>1300000</v>
      </c>
      <c r="AM91" s="26">
        <v>0.58903076923076925</v>
      </c>
      <c r="AN91" s="27">
        <v>882560</v>
      </c>
      <c r="AO91" s="28">
        <v>1500000</v>
      </c>
      <c r="AP91" s="26">
        <v>0.5883733333333333</v>
      </c>
      <c r="AQ91" s="29">
        <f t="shared" si="6"/>
        <v>18527875</v>
      </c>
      <c r="AR91" s="29">
        <f t="shared" si="7"/>
        <v>17850000</v>
      </c>
      <c r="AS91" s="30">
        <v>1.0379761904761904</v>
      </c>
      <c r="AT91" s="31"/>
      <c r="AU91" s="32"/>
      <c r="AV91" s="120"/>
      <c r="AW91" s="33"/>
      <c r="AX91" s="34" t="s">
        <v>30</v>
      </c>
    </row>
    <row r="92" spans="1:53" s="55" customFormat="1">
      <c r="A92" s="20">
        <v>87</v>
      </c>
      <c r="B92" s="20" t="s">
        <v>38</v>
      </c>
      <c r="C92" s="21" t="s">
        <v>72</v>
      </c>
      <c r="D92" s="37" t="s">
        <v>239</v>
      </c>
      <c r="E92" s="37" t="s">
        <v>240</v>
      </c>
      <c r="F92" s="23">
        <v>44504</v>
      </c>
      <c r="G92" s="24">
        <v>1453530</v>
      </c>
      <c r="H92" s="25">
        <v>1200000</v>
      </c>
      <c r="I92" s="26">
        <v>1.2112750000000001</v>
      </c>
      <c r="J92" s="24">
        <v>269645</v>
      </c>
      <c r="K92" s="24">
        <v>1300000</v>
      </c>
      <c r="L92" s="26">
        <v>0.20741923076923077</v>
      </c>
      <c r="M92" s="24">
        <v>1111420</v>
      </c>
      <c r="N92" s="24">
        <v>1400000</v>
      </c>
      <c r="O92" s="26">
        <v>0.79387142857142856</v>
      </c>
      <c r="P92" s="24">
        <v>2363975</v>
      </c>
      <c r="Q92" s="24">
        <v>1300000</v>
      </c>
      <c r="R92" s="26">
        <v>1.8184423076923077</v>
      </c>
      <c r="S92" s="24">
        <v>2213465</v>
      </c>
      <c r="T92" s="24">
        <v>1300000</v>
      </c>
      <c r="U92" s="26">
        <v>1.7026653846153845</v>
      </c>
      <c r="V92" s="24">
        <v>1365295</v>
      </c>
      <c r="W92" s="24">
        <v>1300000</v>
      </c>
      <c r="X92" s="26">
        <v>1.050226923076923</v>
      </c>
      <c r="Y92" s="24">
        <v>588920</v>
      </c>
      <c r="Z92" s="24">
        <v>1000000</v>
      </c>
      <c r="AA92" s="26">
        <v>0.58892</v>
      </c>
      <c r="AB92" s="24">
        <v>1344985</v>
      </c>
      <c r="AC92" s="24">
        <v>1200000</v>
      </c>
      <c r="AD92" s="26">
        <v>1.1208208333333334</v>
      </c>
      <c r="AE92" s="24">
        <v>600095</v>
      </c>
      <c r="AF92" s="24">
        <v>850000</v>
      </c>
      <c r="AG92" s="26">
        <v>0.70599411764705877</v>
      </c>
      <c r="AH92" s="24">
        <v>673485</v>
      </c>
      <c r="AI92" s="24">
        <v>850000</v>
      </c>
      <c r="AJ92" s="26">
        <v>0.79233529411764703</v>
      </c>
      <c r="AK92" s="24">
        <v>1193530</v>
      </c>
      <c r="AL92" s="24">
        <v>800000</v>
      </c>
      <c r="AM92" s="26">
        <v>1.4919125</v>
      </c>
      <c r="AN92" s="27">
        <v>989470</v>
      </c>
      <c r="AO92" s="28">
        <v>1200000</v>
      </c>
      <c r="AP92" s="26">
        <v>0.82455833333333328</v>
      </c>
      <c r="AQ92" s="29">
        <f t="shared" si="6"/>
        <v>14167815</v>
      </c>
      <c r="AR92" s="29">
        <f t="shared" si="7"/>
        <v>13700000</v>
      </c>
      <c r="AS92" s="30">
        <v>1.0341470802919708</v>
      </c>
      <c r="AT92" s="31"/>
      <c r="AU92" s="32"/>
      <c r="AV92" s="33"/>
      <c r="AW92" s="33"/>
      <c r="AX92" s="34" t="s">
        <v>30</v>
      </c>
      <c r="AY92" s="35"/>
      <c r="AZ92" s="35"/>
      <c r="BA92" s="35"/>
    </row>
    <row r="93" spans="1:53" s="35" customFormat="1" ht="20.25" customHeight="1">
      <c r="A93" s="20">
        <v>88</v>
      </c>
      <c r="B93" s="20" t="s">
        <v>38</v>
      </c>
      <c r="C93" s="21" t="s">
        <v>241</v>
      </c>
      <c r="D93" s="22" t="s">
        <v>242</v>
      </c>
      <c r="E93" s="22" t="s">
        <v>243</v>
      </c>
      <c r="F93" s="23">
        <v>44791</v>
      </c>
      <c r="G93" s="24">
        <v>1968860</v>
      </c>
      <c r="H93" s="25">
        <v>1500000</v>
      </c>
      <c r="I93" s="26">
        <v>1.3125733333333334</v>
      </c>
      <c r="J93" s="24">
        <v>907120</v>
      </c>
      <c r="K93" s="24">
        <v>1500000</v>
      </c>
      <c r="L93" s="26">
        <v>0.60474666666666665</v>
      </c>
      <c r="M93" s="24">
        <v>1944750</v>
      </c>
      <c r="N93" s="24">
        <v>1750000</v>
      </c>
      <c r="O93" s="26">
        <v>1.1112857142857142</v>
      </c>
      <c r="P93" s="24">
        <v>2749865</v>
      </c>
      <c r="Q93" s="24">
        <v>1750000</v>
      </c>
      <c r="R93" s="26">
        <v>1.5713514285714285</v>
      </c>
      <c r="S93" s="24">
        <v>2625840</v>
      </c>
      <c r="T93" s="24">
        <v>1800000</v>
      </c>
      <c r="U93" s="26">
        <v>1.4588000000000001</v>
      </c>
      <c r="V93" s="24">
        <v>811215</v>
      </c>
      <c r="W93" s="24">
        <v>1800000</v>
      </c>
      <c r="X93" s="26">
        <v>0.45067499999999999</v>
      </c>
      <c r="Y93" s="24">
        <v>1165600</v>
      </c>
      <c r="Z93" s="24">
        <v>1800000</v>
      </c>
      <c r="AA93" s="26">
        <v>0.64755555555555555</v>
      </c>
      <c r="AB93" s="24">
        <v>1705745</v>
      </c>
      <c r="AC93" s="24">
        <v>1500000</v>
      </c>
      <c r="AD93" s="26">
        <v>1.1371633333333333</v>
      </c>
      <c r="AE93" s="24">
        <v>1008420</v>
      </c>
      <c r="AF93" s="24">
        <v>1550000</v>
      </c>
      <c r="AG93" s="26">
        <v>0.65059354838709682</v>
      </c>
      <c r="AH93" s="24">
        <v>1000010</v>
      </c>
      <c r="AI93" s="24">
        <v>1300000</v>
      </c>
      <c r="AJ93" s="26">
        <v>0.76923846153846154</v>
      </c>
      <c r="AK93" s="24">
        <v>1330190</v>
      </c>
      <c r="AL93" s="24">
        <v>1200000</v>
      </c>
      <c r="AM93" s="26">
        <v>1.1084916666666667</v>
      </c>
      <c r="AN93" s="27">
        <v>2000535</v>
      </c>
      <c r="AO93" s="28">
        <v>1350000</v>
      </c>
      <c r="AP93" s="26">
        <v>1.4818777777777778</v>
      </c>
      <c r="AQ93" s="29">
        <f t="shared" si="6"/>
        <v>19218150</v>
      </c>
      <c r="AR93" s="29">
        <f t="shared" si="7"/>
        <v>18800000</v>
      </c>
      <c r="AS93" s="30">
        <v>1.0222420212765957</v>
      </c>
      <c r="AT93" s="31"/>
      <c r="AU93" s="32"/>
      <c r="AV93" s="120"/>
      <c r="AW93" s="33"/>
      <c r="AX93" s="34" t="s">
        <v>30</v>
      </c>
    </row>
    <row r="94" spans="1:53" s="35" customFormat="1" ht="20.25" customHeight="1">
      <c r="A94" s="20">
        <v>89</v>
      </c>
      <c r="B94" s="21" t="s">
        <v>26</v>
      </c>
      <c r="C94" s="61" t="s">
        <v>27</v>
      </c>
      <c r="D94" s="50" t="s">
        <v>244</v>
      </c>
      <c r="E94" s="50" t="s">
        <v>245</v>
      </c>
      <c r="F94" s="51">
        <v>42864</v>
      </c>
      <c r="G94" s="27">
        <v>839845</v>
      </c>
      <c r="H94" s="28">
        <v>1000000</v>
      </c>
      <c r="I94" s="26">
        <v>0.83984499999999995</v>
      </c>
      <c r="J94" s="27">
        <v>695835</v>
      </c>
      <c r="K94" s="28">
        <v>900000</v>
      </c>
      <c r="L94" s="26">
        <v>0.77315</v>
      </c>
      <c r="M94" s="27">
        <v>909905</v>
      </c>
      <c r="N94" s="28">
        <v>900000</v>
      </c>
      <c r="O94" s="26">
        <v>1.0110055555555555</v>
      </c>
      <c r="P94" s="27">
        <v>2241405</v>
      </c>
      <c r="Q94" s="28">
        <v>1300000</v>
      </c>
      <c r="R94" s="26">
        <v>1.7241576923076922</v>
      </c>
      <c r="S94" s="27">
        <v>2131935</v>
      </c>
      <c r="T94" s="28">
        <v>1300000</v>
      </c>
      <c r="U94" s="26">
        <v>1.63995</v>
      </c>
      <c r="V94" s="27">
        <v>858625</v>
      </c>
      <c r="W94" s="28">
        <v>1400000</v>
      </c>
      <c r="X94" s="26">
        <v>0.61330357142857139</v>
      </c>
      <c r="Y94" s="27">
        <v>438510</v>
      </c>
      <c r="Z94" s="28">
        <v>1100000</v>
      </c>
      <c r="AA94" s="26">
        <v>0.39864545454545453</v>
      </c>
      <c r="AB94" s="27">
        <v>924820</v>
      </c>
      <c r="AC94" s="28">
        <v>1100000</v>
      </c>
      <c r="AD94" s="26">
        <v>0.84074545454545457</v>
      </c>
      <c r="AE94" s="27">
        <v>678450</v>
      </c>
      <c r="AF94" s="28">
        <v>950000</v>
      </c>
      <c r="AG94" s="26">
        <v>0.7141578947368421</v>
      </c>
      <c r="AH94" s="27">
        <v>1145460</v>
      </c>
      <c r="AI94" s="28">
        <v>850000</v>
      </c>
      <c r="AJ94" s="26">
        <v>1.3475999999999999</v>
      </c>
      <c r="AK94" s="27">
        <v>917925</v>
      </c>
      <c r="AL94" s="28">
        <v>850000</v>
      </c>
      <c r="AM94" s="26">
        <v>1.0799117647058825</v>
      </c>
      <c r="AN94" s="27">
        <v>1210330</v>
      </c>
      <c r="AO94" s="28">
        <v>1150000</v>
      </c>
      <c r="AP94" s="26">
        <v>1.0524608695652173</v>
      </c>
      <c r="AQ94" s="29">
        <f t="shared" si="6"/>
        <v>12993045</v>
      </c>
      <c r="AR94" s="29">
        <f t="shared" si="7"/>
        <v>12800000</v>
      </c>
      <c r="AS94" s="30">
        <v>1.0150816406250001</v>
      </c>
      <c r="AT94" s="31"/>
      <c r="AU94" s="32"/>
      <c r="AV94" s="33"/>
      <c r="AW94" s="33"/>
      <c r="AX94" s="34" t="s">
        <v>30</v>
      </c>
    </row>
    <row r="95" spans="1:53" s="35" customFormat="1" ht="20.25" customHeight="1">
      <c r="A95" s="20">
        <v>90</v>
      </c>
      <c r="B95" s="20" t="s">
        <v>38</v>
      </c>
      <c r="C95" s="21" t="s">
        <v>208</v>
      </c>
      <c r="D95" s="22" t="s">
        <v>246</v>
      </c>
      <c r="E95" s="37" t="s">
        <v>247</v>
      </c>
      <c r="F95" s="23" t="s">
        <v>248</v>
      </c>
      <c r="G95" s="24">
        <v>1038300</v>
      </c>
      <c r="H95" s="25">
        <v>1800000</v>
      </c>
      <c r="I95" s="26">
        <v>0.57683333333333331</v>
      </c>
      <c r="J95" s="24">
        <v>1482830</v>
      </c>
      <c r="K95" s="24">
        <v>1700000</v>
      </c>
      <c r="L95" s="26">
        <v>0.87225294117647056</v>
      </c>
      <c r="M95" s="24">
        <v>1903085</v>
      </c>
      <c r="N95" s="24">
        <v>1500000</v>
      </c>
      <c r="O95" s="26">
        <v>1.2687233333333334</v>
      </c>
      <c r="P95" s="24">
        <v>2352075</v>
      </c>
      <c r="Q95" s="24">
        <v>1500000</v>
      </c>
      <c r="R95" s="26">
        <v>1.5680499999999999</v>
      </c>
      <c r="S95" s="24">
        <v>1904260</v>
      </c>
      <c r="T95" s="24">
        <v>1500000</v>
      </c>
      <c r="U95" s="26">
        <v>1.2695066666666666</v>
      </c>
      <c r="V95" s="24">
        <v>806510</v>
      </c>
      <c r="W95" s="24">
        <v>1500000</v>
      </c>
      <c r="X95" s="26">
        <v>0.53767333333333334</v>
      </c>
      <c r="Y95" s="24">
        <v>1227060</v>
      </c>
      <c r="Z95" s="24">
        <v>1500000</v>
      </c>
      <c r="AA95" s="26">
        <v>0.81803999999999999</v>
      </c>
      <c r="AB95" s="24">
        <v>2008595</v>
      </c>
      <c r="AC95" s="24">
        <v>1400000</v>
      </c>
      <c r="AD95" s="26">
        <v>1.4347107142857143</v>
      </c>
      <c r="AE95" s="24">
        <v>1386855</v>
      </c>
      <c r="AF95" s="24">
        <v>1550000</v>
      </c>
      <c r="AG95" s="26">
        <v>0.89474516129032255</v>
      </c>
      <c r="AH95" s="24">
        <v>1565680</v>
      </c>
      <c r="AI95" s="24">
        <v>1450000</v>
      </c>
      <c r="AJ95" s="26">
        <v>1.0797793103448277</v>
      </c>
      <c r="AK95" s="24">
        <v>1413950</v>
      </c>
      <c r="AL95" s="24">
        <v>1500000</v>
      </c>
      <c r="AM95" s="26">
        <v>0.94263333333333332</v>
      </c>
      <c r="AN95" s="27">
        <v>1379285</v>
      </c>
      <c r="AO95" s="28">
        <v>1300000</v>
      </c>
      <c r="AP95" s="26">
        <v>1.0609884615384615</v>
      </c>
      <c r="AQ95" s="29">
        <f t="shared" si="6"/>
        <v>18468485</v>
      </c>
      <c r="AR95" s="29">
        <f t="shared" si="7"/>
        <v>18200000</v>
      </c>
      <c r="AS95" s="30">
        <v>1.0147519230769231</v>
      </c>
      <c r="AT95" s="31"/>
      <c r="AU95" s="32"/>
      <c r="AV95" s="33"/>
      <c r="AW95" s="33">
        <v>0.5</v>
      </c>
      <c r="AX95" s="34" t="s">
        <v>30</v>
      </c>
    </row>
    <row r="96" spans="1:53" s="35" customFormat="1" ht="20.25" customHeight="1">
      <c r="A96" s="20">
        <v>91</v>
      </c>
      <c r="B96" s="20" t="s">
        <v>44</v>
      </c>
      <c r="C96" s="20" t="s">
        <v>44</v>
      </c>
      <c r="D96" s="22" t="s">
        <v>249</v>
      </c>
      <c r="E96" s="37" t="s">
        <v>250</v>
      </c>
      <c r="F96" s="45">
        <v>43205</v>
      </c>
      <c r="G96" s="27">
        <v>1551365</v>
      </c>
      <c r="H96" s="28">
        <v>1500000</v>
      </c>
      <c r="I96" s="26">
        <v>1.0342433333333334</v>
      </c>
      <c r="J96" s="27">
        <v>1080475</v>
      </c>
      <c r="K96" s="28">
        <v>1400000</v>
      </c>
      <c r="L96" s="26">
        <v>0.77176785714285712</v>
      </c>
      <c r="M96" s="27">
        <v>1814545</v>
      </c>
      <c r="N96" s="28">
        <v>1800000</v>
      </c>
      <c r="O96" s="26">
        <v>1.0080805555555556</v>
      </c>
      <c r="P96" s="27">
        <v>5690605</v>
      </c>
      <c r="Q96" s="28">
        <v>1900000</v>
      </c>
      <c r="R96" s="26">
        <v>2.9950552631578948</v>
      </c>
      <c r="S96" s="27">
        <v>2456815</v>
      </c>
      <c r="T96" s="28">
        <v>2200000</v>
      </c>
      <c r="U96" s="26">
        <v>1.1167340909090908</v>
      </c>
      <c r="V96" s="27">
        <v>1147780</v>
      </c>
      <c r="W96" s="28">
        <v>2100000</v>
      </c>
      <c r="X96" s="26">
        <v>0.5465619047619048</v>
      </c>
      <c r="Y96" s="27">
        <v>1196515</v>
      </c>
      <c r="Z96" s="28">
        <v>2100000</v>
      </c>
      <c r="AA96" s="26">
        <v>0.56976904761904756</v>
      </c>
      <c r="AB96" s="27">
        <v>1235365</v>
      </c>
      <c r="AC96" s="28">
        <v>1800000</v>
      </c>
      <c r="AD96" s="26">
        <v>0.68631388888888889</v>
      </c>
      <c r="AE96" s="29">
        <v>996515</v>
      </c>
      <c r="AF96" s="29">
        <v>1800000</v>
      </c>
      <c r="AG96" s="42">
        <v>0.55361944444444444</v>
      </c>
      <c r="AH96" s="29">
        <v>930020</v>
      </c>
      <c r="AI96" s="41">
        <v>1400000</v>
      </c>
      <c r="AJ96" s="42">
        <v>0.6643</v>
      </c>
      <c r="AK96" s="27">
        <v>1000500</v>
      </c>
      <c r="AL96" s="28">
        <v>1400000</v>
      </c>
      <c r="AM96" s="26">
        <v>0.71464285714285714</v>
      </c>
      <c r="AN96" s="27">
        <v>1973660</v>
      </c>
      <c r="AO96" s="28">
        <v>1500000</v>
      </c>
      <c r="AP96" s="26">
        <v>1.3157733333333332</v>
      </c>
      <c r="AQ96" s="29">
        <f t="shared" si="6"/>
        <v>21074160</v>
      </c>
      <c r="AR96" s="29">
        <f t="shared" si="7"/>
        <v>20900000</v>
      </c>
      <c r="AS96" s="30">
        <v>1.008333014354067</v>
      </c>
      <c r="AT96" s="32"/>
      <c r="AU96" s="32"/>
      <c r="AV96" s="33"/>
      <c r="AW96" s="33"/>
      <c r="AX96" s="34" t="s">
        <v>30</v>
      </c>
    </row>
    <row r="97" spans="1:53" s="35" customFormat="1" ht="20.25" customHeight="1">
      <c r="A97" s="20">
        <v>92</v>
      </c>
      <c r="B97" s="20" t="s">
        <v>44</v>
      </c>
      <c r="C97" s="20" t="s">
        <v>44</v>
      </c>
      <c r="D97" s="50" t="s">
        <v>251</v>
      </c>
      <c r="E97" s="50" t="s">
        <v>252</v>
      </c>
      <c r="F97" s="51">
        <v>42471</v>
      </c>
      <c r="G97" s="27">
        <v>1227260</v>
      </c>
      <c r="H97" s="27">
        <v>1500000</v>
      </c>
      <c r="I97" s="26">
        <v>0.81817333333333331</v>
      </c>
      <c r="J97" s="27">
        <v>699085</v>
      </c>
      <c r="K97" s="28">
        <v>1500000</v>
      </c>
      <c r="L97" s="26">
        <v>0.46605666666666667</v>
      </c>
      <c r="M97" s="27">
        <v>1517855</v>
      </c>
      <c r="N97" s="28">
        <v>1500000</v>
      </c>
      <c r="O97" s="26">
        <v>1.0119033333333334</v>
      </c>
      <c r="P97" s="27">
        <v>4721045</v>
      </c>
      <c r="Q97" s="28">
        <v>2200000</v>
      </c>
      <c r="R97" s="26">
        <v>2.1459295454545453</v>
      </c>
      <c r="S97" s="27">
        <v>3345125</v>
      </c>
      <c r="T97" s="28">
        <v>2100000</v>
      </c>
      <c r="U97" s="26">
        <v>1.5929166666666668</v>
      </c>
      <c r="V97" s="27">
        <v>4146920</v>
      </c>
      <c r="W97" s="27">
        <v>2200000</v>
      </c>
      <c r="X97" s="26">
        <v>1.8849636363636364</v>
      </c>
      <c r="Y97" s="27">
        <v>1590575</v>
      </c>
      <c r="Z97" s="28">
        <v>2200000</v>
      </c>
      <c r="AA97" s="26">
        <v>0.72298863636363642</v>
      </c>
      <c r="AB97" s="27">
        <v>1374515</v>
      </c>
      <c r="AC97" s="28">
        <v>2200000</v>
      </c>
      <c r="AD97" s="26">
        <v>0.6247795454545455</v>
      </c>
      <c r="AE97" s="27">
        <v>1498275</v>
      </c>
      <c r="AF97" s="28">
        <v>2000000</v>
      </c>
      <c r="AG97" s="26">
        <v>0.74913750000000001</v>
      </c>
      <c r="AH97" s="27">
        <v>891720</v>
      </c>
      <c r="AI97" s="28">
        <v>1800000</v>
      </c>
      <c r="AJ97" s="26">
        <v>0.49540000000000001</v>
      </c>
      <c r="AK97" s="27">
        <v>1373215</v>
      </c>
      <c r="AL97" s="28">
        <v>1800000</v>
      </c>
      <c r="AM97" s="26">
        <v>0.76289722222222223</v>
      </c>
      <c r="AN97" s="27">
        <v>755560</v>
      </c>
      <c r="AO97" s="28">
        <v>2200000</v>
      </c>
      <c r="AP97" s="26">
        <v>0.34343636363636365</v>
      </c>
      <c r="AQ97" s="29">
        <f t="shared" si="6"/>
        <v>23141150</v>
      </c>
      <c r="AR97" s="29">
        <f t="shared" si="7"/>
        <v>23200000</v>
      </c>
      <c r="AS97" s="30">
        <v>0.99746336206896546</v>
      </c>
      <c r="AT97" s="31"/>
      <c r="AU97" s="32"/>
      <c r="AV97" s="33"/>
      <c r="AW97" s="33"/>
      <c r="AX97" s="34" t="s">
        <v>30</v>
      </c>
      <c r="AY97" s="49"/>
      <c r="AZ97" s="49"/>
      <c r="BA97" s="49"/>
    </row>
    <row r="98" spans="1:53" s="36" customFormat="1" ht="20.25" customHeight="1">
      <c r="A98" s="20">
        <v>93</v>
      </c>
      <c r="B98" s="20" t="s">
        <v>44</v>
      </c>
      <c r="C98" s="20" t="s">
        <v>44</v>
      </c>
      <c r="D98" s="22" t="s">
        <v>70</v>
      </c>
      <c r="E98" s="37" t="s">
        <v>71</v>
      </c>
      <c r="F98" s="45">
        <v>43884</v>
      </c>
      <c r="G98" s="27">
        <v>4613375</v>
      </c>
      <c r="H98" s="28">
        <v>3000000</v>
      </c>
      <c r="I98" s="26">
        <v>1.5377916666666667</v>
      </c>
      <c r="J98" s="27">
        <v>3714185</v>
      </c>
      <c r="K98" s="28">
        <v>2800000</v>
      </c>
      <c r="L98" s="26">
        <v>1.3264946428571429</v>
      </c>
      <c r="M98" s="27">
        <v>3799925</v>
      </c>
      <c r="N98" s="28">
        <v>2800000</v>
      </c>
      <c r="O98" s="26">
        <v>1.3571160714285715</v>
      </c>
      <c r="P98" s="27">
        <v>7117870</v>
      </c>
      <c r="Q98" s="28">
        <v>2500000</v>
      </c>
      <c r="R98" s="26">
        <v>2.8471479999999998</v>
      </c>
      <c r="S98" s="27">
        <v>4595715</v>
      </c>
      <c r="T98" s="28">
        <v>2700000</v>
      </c>
      <c r="U98" s="26">
        <v>1.7021166666666667</v>
      </c>
      <c r="V98" s="27">
        <v>3253685</v>
      </c>
      <c r="W98" s="28">
        <v>2750000</v>
      </c>
      <c r="X98" s="26">
        <v>1.1831581818181818</v>
      </c>
      <c r="Y98" s="27">
        <v>3683755</v>
      </c>
      <c r="Z98" s="28">
        <v>2750000</v>
      </c>
      <c r="AA98" s="26">
        <v>1.3395472727272728</v>
      </c>
      <c r="AB98" s="27">
        <v>4361165</v>
      </c>
      <c r="AC98" s="28">
        <v>2500000</v>
      </c>
      <c r="AD98" s="26">
        <v>1.7444660000000001</v>
      </c>
      <c r="AE98" s="29">
        <v>4965080</v>
      </c>
      <c r="AF98" s="41">
        <v>2600000</v>
      </c>
      <c r="AG98" s="42">
        <v>1.9096461538461538</v>
      </c>
      <c r="AH98" s="29">
        <v>2883455</v>
      </c>
      <c r="AI98" s="41">
        <v>2800000</v>
      </c>
      <c r="AJ98" s="42">
        <v>1.0298053571428571</v>
      </c>
      <c r="AK98" s="27">
        <v>3028315</v>
      </c>
      <c r="AL98" s="28">
        <v>2800000</v>
      </c>
      <c r="AM98" s="26">
        <v>1.0815410714285714</v>
      </c>
      <c r="AN98" s="27">
        <v>3319300</v>
      </c>
      <c r="AO98" s="28">
        <v>2350000</v>
      </c>
      <c r="AP98" s="26">
        <v>1.4124680851063829</v>
      </c>
      <c r="AQ98" s="29">
        <f t="shared" si="6"/>
        <v>49335825</v>
      </c>
      <c r="AR98" s="29">
        <f t="shared" si="7"/>
        <v>32350000</v>
      </c>
      <c r="AS98" s="30">
        <v>1.5250641421947451</v>
      </c>
      <c r="AT98" s="31"/>
      <c r="AU98" s="32"/>
      <c r="AV98" s="33"/>
      <c r="AW98" s="33">
        <v>1.5</v>
      </c>
      <c r="AX98" s="142" t="s">
        <v>255</v>
      </c>
      <c r="AY98" s="35"/>
      <c r="AZ98" s="35"/>
      <c r="BA98" s="35"/>
    </row>
    <row r="99" spans="1:53" s="36" customFormat="1" ht="20.25" customHeight="1">
      <c r="A99" s="20">
        <v>94</v>
      </c>
      <c r="B99" s="21" t="s">
        <v>26</v>
      </c>
      <c r="C99" s="21" t="s">
        <v>27</v>
      </c>
      <c r="D99" s="37" t="s">
        <v>136</v>
      </c>
      <c r="E99" s="37" t="s">
        <v>137</v>
      </c>
      <c r="F99" s="23">
        <v>44691</v>
      </c>
      <c r="G99" s="24">
        <v>186265</v>
      </c>
      <c r="H99" s="25">
        <v>1100000</v>
      </c>
      <c r="I99" s="26">
        <v>0.16933181818181819</v>
      </c>
      <c r="J99" s="24">
        <v>1181825</v>
      </c>
      <c r="K99" s="24">
        <v>1150000</v>
      </c>
      <c r="L99" s="26">
        <v>1.0276739130434782</v>
      </c>
      <c r="M99" s="24">
        <v>1267740</v>
      </c>
      <c r="N99" s="24">
        <v>1250000</v>
      </c>
      <c r="O99" s="26">
        <v>1.014192</v>
      </c>
      <c r="P99" s="24">
        <v>1860040</v>
      </c>
      <c r="Q99" s="24">
        <v>1100000</v>
      </c>
      <c r="R99" s="26">
        <v>1.6909454545454545</v>
      </c>
      <c r="S99" s="24">
        <v>2655740</v>
      </c>
      <c r="T99" s="24">
        <v>1300000</v>
      </c>
      <c r="U99" s="26">
        <v>2.042876923076923</v>
      </c>
      <c r="V99" s="24">
        <v>2649250</v>
      </c>
      <c r="W99" s="24">
        <v>1300000</v>
      </c>
      <c r="X99" s="26">
        <v>2.0378846153846153</v>
      </c>
      <c r="Y99" s="24">
        <v>2021620</v>
      </c>
      <c r="Z99" s="24">
        <v>1250000</v>
      </c>
      <c r="AA99" s="26">
        <v>1.6172960000000001</v>
      </c>
      <c r="AB99" s="24">
        <v>1502885</v>
      </c>
      <c r="AC99" s="24">
        <v>1250000</v>
      </c>
      <c r="AD99" s="26">
        <v>1.2023079999999999</v>
      </c>
      <c r="AE99" s="24">
        <v>440740</v>
      </c>
      <c r="AF99" s="24">
        <v>1250000</v>
      </c>
      <c r="AG99" s="26">
        <v>0.35259200000000002</v>
      </c>
      <c r="AH99" s="24">
        <v>1199380</v>
      </c>
      <c r="AI99" s="24">
        <v>1000000</v>
      </c>
      <c r="AJ99" s="26">
        <v>1.1993799999999999</v>
      </c>
      <c r="AK99" s="24">
        <v>1891645</v>
      </c>
      <c r="AL99" s="24">
        <v>1000000</v>
      </c>
      <c r="AM99" s="26">
        <v>1.891645</v>
      </c>
      <c r="AN99" s="27">
        <v>1370075</v>
      </c>
      <c r="AO99" s="28">
        <v>1000000</v>
      </c>
      <c r="AP99" s="26">
        <v>1.3700749999999999</v>
      </c>
      <c r="AQ99" s="29">
        <f t="shared" si="6"/>
        <v>18227205</v>
      </c>
      <c r="AR99" s="29">
        <f t="shared" si="7"/>
        <v>13950000</v>
      </c>
      <c r="AS99" s="30">
        <v>1.3066096774193547</v>
      </c>
      <c r="AT99" s="31"/>
      <c r="AU99" s="32"/>
      <c r="AV99" s="33"/>
      <c r="AW99" s="33">
        <v>1.5</v>
      </c>
      <c r="AX99" s="142" t="s">
        <v>255</v>
      </c>
      <c r="AY99" s="35"/>
      <c r="AZ99" s="35"/>
      <c r="BA99" s="35"/>
    </row>
    <row r="100" spans="1:53" s="35" customFormat="1" ht="20.25" customHeight="1">
      <c r="A100" s="20">
        <v>95</v>
      </c>
      <c r="B100" s="20" t="s">
        <v>38</v>
      </c>
      <c r="C100" s="21" t="s">
        <v>72</v>
      </c>
      <c r="D100" s="37" t="s">
        <v>201</v>
      </c>
      <c r="E100" s="37" t="s">
        <v>202</v>
      </c>
      <c r="F100" s="23">
        <v>44333</v>
      </c>
      <c r="G100" s="24">
        <v>768275</v>
      </c>
      <c r="H100" s="25">
        <v>900000</v>
      </c>
      <c r="I100" s="26">
        <v>0.85363888888888884</v>
      </c>
      <c r="J100" s="24">
        <v>579425</v>
      </c>
      <c r="K100" s="24">
        <v>850000</v>
      </c>
      <c r="L100" s="26">
        <v>0.68167647058823533</v>
      </c>
      <c r="M100" s="24">
        <v>868365</v>
      </c>
      <c r="N100" s="24">
        <v>850000</v>
      </c>
      <c r="O100" s="26">
        <v>1.0216058823529413</v>
      </c>
      <c r="P100" s="24">
        <v>1643320</v>
      </c>
      <c r="Q100" s="24">
        <v>850000</v>
      </c>
      <c r="R100" s="26">
        <v>1.9333176470588236</v>
      </c>
      <c r="S100" s="24">
        <v>1612335</v>
      </c>
      <c r="T100" s="24">
        <v>1000000</v>
      </c>
      <c r="U100" s="26">
        <v>1.6123350000000001</v>
      </c>
      <c r="V100" s="24">
        <v>1529090</v>
      </c>
      <c r="W100" s="24">
        <v>1000000</v>
      </c>
      <c r="X100" s="26">
        <v>1.5290900000000001</v>
      </c>
      <c r="Y100" s="24">
        <v>1437350</v>
      </c>
      <c r="Z100" s="24">
        <v>1000000</v>
      </c>
      <c r="AA100" s="26">
        <v>1.4373499999999999</v>
      </c>
      <c r="AB100" s="24">
        <v>1245015</v>
      </c>
      <c r="AC100" s="24">
        <v>1000000</v>
      </c>
      <c r="AD100" s="26">
        <v>1.245015</v>
      </c>
      <c r="AE100" s="24">
        <v>473415</v>
      </c>
      <c r="AF100" s="24">
        <v>1100000</v>
      </c>
      <c r="AG100" s="26">
        <v>0.43037727272727272</v>
      </c>
      <c r="AH100" s="24">
        <v>1202955</v>
      </c>
      <c r="AI100" s="24">
        <v>850000</v>
      </c>
      <c r="AJ100" s="26">
        <v>1.4152411764705883</v>
      </c>
      <c r="AK100" s="24">
        <v>900160</v>
      </c>
      <c r="AL100" s="24">
        <v>950000</v>
      </c>
      <c r="AM100" s="26">
        <v>0.94753684210526312</v>
      </c>
      <c r="AN100" s="27">
        <v>719170</v>
      </c>
      <c r="AO100" s="28">
        <v>1100000</v>
      </c>
      <c r="AP100" s="26">
        <v>0.65379090909090909</v>
      </c>
      <c r="AQ100" s="29">
        <f t="shared" si="6"/>
        <v>12978875</v>
      </c>
      <c r="AR100" s="29">
        <f t="shared" si="7"/>
        <v>11450000</v>
      </c>
      <c r="AS100" s="30">
        <v>1.1335262008733624</v>
      </c>
      <c r="AT100" s="31"/>
      <c r="AU100" s="32"/>
      <c r="AV100" s="33"/>
      <c r="AW100" s="33">
        <v>2</v>
      </c>
      <c r="AX100" s="142" t="s">
        <v>255</v>
      </c>
    </row>
    <row r="101" spans="1:53" s="40" customFormat="1" ht="20.25" customHeight="1">
      <c r="A101" s="20">
        <v>96</v>
      </c>
      <c r="B101" s="20" t="s">
        <v>44</v>
      </c>
      <c r="C101" s="20" t="s">
        <v>44</v>
      </c>
      <c r="D101" s="22" t="s">
        <v>253</v>
      </c>
      <c r="E101" s="37" t="s">
        <v>254</v>
      </c>
      <c r="F101" s="23">
        <v>43044</v>
      </c>
      <c r="G101" s="27">
        <v>1566770</v>
      </c>
      <c r="H101" s="28">
        <v>2500000</v>
      </c>
      <c r="I101" s="42">
        <v>0.62670800000000004</v>
      </c>
      <c r="J101" s="27">
        <v>3484875</v>
      </c>
      <c r="K101" s="28">
        <v>2600000</v>
      </c>
      <c r="L101" s="42">
        <v>1.3403365384615384</v>
      </c>
      <c r="M101" s="27">
        <v>3480590</v>
      </c>
      <c r="N101" s="28">
        <v>2600000</v>
      </c>
      <c r="O101" s="42">
        <v>1.3386884615384615</v>
      </c>
      <c r="P101" s="27">
        <v>5421915</v>
      </c>
      <c r="Q101" s="28">
        <v>4000000</v>
      </c>
      <c r="R101" s="26">
        <v>1.3554787500000001</v>
      </c>
      <c r="S101" s="27">
        <v>5383945</v>
      </c>
      <c r="T101" s="28">
        <v>4000000</v>
      </c>
      <c r="U101" s="42">
        <v>1.3459862499999999</v>
      </c>
      <c r="V101" s="27">
        <v>5056180</v>
      </c>
      <c r="W101" s="28">
        <v>3800000</v>
      </c>
      <c r="X101" s="26">
        <v>1.3305736842105262</v>
      </c>
      <c r="Y101" s="27">
        <v>611200</v>
      </c>
      <c r="Z101" s="28">
        <v>3700000</v>
      </c>
      <c r="AA101" s="26">
        <v>0.16518918918918918</v>
      </c>
      <c r="AB101" s="27">
        <v>3615800</v>
      </c>
      <c r="AC101" s="28">
        <v>3500000</v>
      </c>
      <c r="AD101" s="26">
        <v>1.0330857142857144</v>
      </c>
      <c r="AE101" s="29">
        <v>662485</v>
      </c>
      <c r="AF101" s="41">
        <v>3300000</v>
      </c>
      <c r="AG101" s="42">
        <v>0.20075303030303029</v>
      </c>
      <c r="AH101" s="29">
        <v>3198165</v>
      </c>
      <c r="AI101" s="41">
        <v>3100000</v>
      </c>
      <c r="AJ101" s="26">
        <v>1.031666129032258</v>
      </c>
      <c r="AK101" s="29">
        <v>3172775</v>
      </c>
      <c r="AL101" s="41">
        <v>3100000</v>
      </c>
      <c r="AM101" s="42">
        <v>1.023475806451613</v>
      </c>
      <c r="AN101" s="27">
        <v>2847125</v>
      </c>
      <c r="AO101" s="28">
        <v>2800000</v>
      </c>
      <c r="AP101" s="26">
        <v>1.0168303571428572</v>
      </c>
      <c r="AQ101" s="29">
        <f t="shared" si="6"/>
        <v>38501825</v>
      </c>
      <c r="AR101" s="29">
        <f t="shared" si="7"/>
        <v>39000000</v>
      </c>
      <c r="AS101" s="30">
        <v>0.98722628205128204</v>
      </c>
      <c r="AT101" s="31"/>
      <c r="AU101" s="32"/>
      <c r="AV101" s="33"/>
      <c r="AW101" s="33">
        <v>1</v>
      </c>
      <c r="AX101" s="34" t="s">
        <v>255</v>
      </c>
      <c r="AY101" s="36"/>
      <c r="AZ101" s="36"/>
      <c r="BA101" s="36"/>
    </row>
    <row r="102" spans="1:53" s="40" customFormat="1" ht="20.25" customHeight="1">
      <c r="A102" s="20">
        <v>97</v>
      </c>
      <c r="B102" s="20" t="s">
        <v>44</v>
      </c>
      <c r="C102" s="20" t="s">
        <v>44</v>
      </c>
      <c r="D102" s="22" t="s">
        <v>256</v>
      </c>
      <c r="E102" s="37" t="s">
        <v>257</v>
      </c>
      <c r="F102" s="23">
        <v>44758</v>
      </c>
      <c r="G102" s="27">
        <v>1517185</v>
      </c>
      <c r="H102" s="28">
        <v>2450000</v>
      </c>
      <c r="I102" s="42">
        <v>0.61925918367346944</v>
      </c>
      <c r="J102" s="27">
        <v>2451855</v>
      </c>
      <c r="K102" s="28">
        <v>2400000</v>
      </c>
      <c r="L102" s="42">
        <v>1.02160625</v>
      </c>
      <c r="M102" s="27">
        <v>2493235</v>
      </c>
      <c r="N102" s="28">
        <v>2400000</v>
      </c>
      <c r="O102" s="42">
        <v>1.0388479166666666</v>
      </c>
      <c r="P102" s="27">
        <v>3351320</v>
      </c>
      <c r="Q102" s="28">
        <v>3200000</v>
      </c>
      <c r="R102" s="26">
        <v>1.0472874999999999</v>
      </c>
      <c r="S102" s="27">
        <v>3545175</v>
      </c>
      <c r="T102" s="28">
        <v>3200000</v>
      </c>
      <c r="U102" s="42">
        <v>1.1078671874999999</v>
      </c>
      <c r="V102" s="27">
        <v>3200650</v>
      </c>
      <c r="W102" s="28">
        <v>3100000</v>
      </c>
      <c r="X102" s="26">
        <v>1.032467741935484</v>
      </c>
      <c r="Y102" s="27">
        <v>3169995</v>
      </c>
      <c r="Z102" s="28">
        <v>3000000</v>
      </c>
      <c r="AA102" s="26">
        <v>1.056665</v>
      </c>
      <c r="AB102" s="27">
        <v>3023205</v>
      </c>
      <c r="AC102" s="28">
        <v>2900000</v>
      </c>
      <c r="AD102" s="26">
        <v>1.0424844827586206</v>
      </c>
      <c r="AE102" s="29">
        <v>3029800</v>
      </c>
      <c r="AF102" s="41">
        <v>2900000</v>
      </c>
      <c r="AG102" s="42">
        <v>1.0447586206896551</v>
      </c>
      <c r="AH102" s="29">
        <v>2928595</v>
      </c>
      <c r="AI102" s="41">
        <v>2800000</v>
      </c>
      <c r="AJ102" s="26">
        <v>1.0459267857142858</v>
      </c>
      <c r="AK102" s="29">
        <v>3013190</v>
      </c>
      <c r="AL102" s="41">
        <v>2900000</v>
      </c>
      <c r="AM102" s="42">
        <v>1.0390310344827587</v>
      </c>
      <c r="AN102" s="27">
        <v>1877330</v>
      </c>
      <c r="AO102" s="28">
        <v>3000000</v>
      </c>
      <c r="AP102" s="26">
        <v>0.62577666666666665</v>
      </c>
      <c r="AQ102" s="29">
        <f t="shared" si="6"/>
        <v>33601535</v>
      </c>
      <c r="AR102" s="29">
        <f t="shared" si="7"/>
        <v>34250000</v>
      </c>
      <c r="AS102" s="30">
        <v>0.98106671532846712</v>
      </c>
      <c r="AT102" s="31"/>
      <c r="AU102" s="31"/>
      <c r="AV102" s="72"/>
      <c r="AW102" s="72"/>
      <c r="AX102" s="34" t="s">
        <v>255</v>
      </c>
      <c r="AY102" s="35"/>
      <c r="AZ102" s="35"/>
      <c r="BA102" s="35"/>
    </row>
    <row r="103" spans="1:53" s="35" customFormat="1" ht="20.25" customHeight="1">
      <c r="A103" s="20">
        <v>98</v>
      </c>
      <c r="B103" s="20" t="s">
        <v>44</v>
      </c>
      <c r="C103" s="20" t="s">
        <v>44</v>
      </c>
      <c r="D103" s="22" t="s">
        <v>258</v>
      </c>
      <c r="E103" s="37" t="s">
        <v>259</v>
      </c>
      <c r="F103" s="23" t="s">
        <v>260</v>
      </c>
      <c r="G103" s="27">
        <v>11752703</v>
      </c>
      <c r="H103" s="28">
        <v>11500000</v>
      </c>
      <c r="I103" s="42">
        <v>1.0219741739130435</v>
      </c>
      <c r="J103" s="27">
        <v>11022055</v>
      </c>
      <c r="K103" s="28">
        <v>10800000</v>
      </c>
      <c r="L103" s="42">
        <v>1.0205606481481482</v>
      </c>
      <c r="M103" s="27">
        <v>11270890</v>
      </c>
      <c r="N103" s="28">
        <v>11000000</v>
      </c>
      <c r="O103" s="42">
        <v>1.0246263636363637</v>
      </c>
      <c r="P103" s="27">
        <v>13427686</v>
      </c>
      <c r="Q103" s="28">
        <v>13000000</v>
      </c>
      <c r="R103" s="26">
        <v>1.032898923076923</v>
      </c>
      <c r="S103" s="27">
        <v>14652605</v>
      </c>
      <c r="T103" s="28">
        <v>13000000</v>
      </c>
      <c r="U103" s="42">
        <v>1.1271234615384615</v>
      </c>
      <c r="V103" s="27">
        <v>12738020</v>
      </c>
      <c r="W103" s="28">
        <v>12000000</v>
      </c>
      <c r="X103" s="26">
        <v>1.0615016666666666</v>
      </c>
      <c r="Y103" s="27">
        <v>11133240</v>
      </c>
      <c r="Z103" s="28">
        <v>11000000</v>
      </c>
      <c r="AA103" s="26">
        <v>1.0121127272727273</v>
      </c>
      <c r="AB103" s="27">
        <v>11342065</v>
      </c>
      <c r="AC103" s="28">
        <v>11000000</v>
      </c>
      <c r="AD103" s="26">
        <v>1.0310968181818181</v>
      </c>
      <c r="AE103" s="29">
        <v>11707955</v>
      </c>
      <c r="AF103" s="41">
        <v>11500000</v>
      </c>
      <c r="AG103" s="42">
        <v>1.0180830434782608</v>
      </c>
      <c r="AH103" s="29">
        <v>7181600</v>
      </c>
      <c r="AI103" s="41">
        <v>10000000</v>
      </c>
      <c r="AJ103" s="26">
        <v>0.71816000000000002</v>
      </c>
      <c r="AK103" s="29">
        <v>10685920</v>
      </c>
      <c r="AL103" s="41">
        <v>10500000</v>
      </c>
      <c r="AM103" s="42">
        <v>1.0177066666666668</v>
      </c>
      <c r="AN103" s="27">
        <v>7429850</v>
      </c>
      <c r="AO103" s="28">
        <v>12150000</v>
      </c>
      <c r="AP103" s="26">
        <v>0.61151028806584362</v>
      </c>
      <c r="AQ103" s="29">
        <f t="shared" si="6"/>
        <v>134344589</v>
      </c>
      <c r="AR103" s="29">
        <f t="shared" si="7"/>
        <v>137450000</v>
      </c>
      <c r="AS103" s="30">
        <v>0.97740697708257551</v>
      </c>
      <c r="AT103" s="3"/>
      <c r="AU103" s="38"/>
      <c r="AV103" s="39"/>
      <c r="AW103" s="33"/>
      <c r="AX103" s="34" t="s">
        <v>255</v>
      </c>
    </row>
    <row r="104" spans="1:53" s="35" customFormat="1" ht="20.25" customHeight="1">
      <c r="A104" s="20">
        <v>99</v>
      </c>
      <c r="B104" s="20" t="s">
        <v>44</v>
      </c>
      <c r="C104" s="20" t="s">
        <v>44</v>
      </c>
      <c r="D104" s="22" t="s">
        <v>261</v>
      </c>
      <c r="E104" s="37" t="s">
        <v>262</v>
      </c>
      <c r="F104" s="46">
        <v>43635</v>
      </c>
      <c r="G104" s="27">
        <v>777380</v>
      </c>
      <c r="H104" s="28">
        <v>900000</v>
      </c>
      <c r="I104" s="26">
        <v>0.86375555555555561</v>
      </c>
      <c r="J104" s="27">
        <v>786765</v>
      </c>
      <c r="K104" s="28">
        <v>1100000</v>
      </c>
      <c r="L104" s="26">
        <v>0.71524090909090909</v>
      </c>
      <c r="M104" s="27">
        <v>1740195</v>
      </c>
      <c r="N104" s="28">
        <v>1100000</v>
      </c>
      <c r="O104" s="26">
        <v>1.5819954545454546</v>
      </c>
      <c r="P104" s="27">
        <v>4187620</v>
      </c>
      <c r="Q104" s="28">
        <v>1800000</v>
      </c>
      <c r="R104" s="26">
        <v>2.3264555555555555</v>
      </c>
      <c r="S104" s="27">
        <v>2885260</v>
      </c>
      <c r="T104" s="28">
        <v>2000000</v>
      </c>
      <c r="U104" s="26">
        <v>1.4426300000000001</v>
      </c>
      <c r="V104" s="27">
        <v>1810630</v>
      </c>
      <c r="W104" s="28">
        <v>2100000</v>
      </c>
      <c r="X104" s="26">
        <v>0.86220476190476192</v>
      </c>
      <c r="Y104" s="27">
        <v>838060</v>
      </c>
      <c r="Z104" s="28">
        <v>2100000</v>
      </c>
      <c r="AA104" s="26">
        <v>0.39907619047619047</v>
      </c>
      <c r="AB104" s="27">
        <v>1425865</v>
      </c>
      <c r="AC104" s="28">
        <v>1900000</v>
      </c>
      <c r="AD104" s="26">
        <v>0.75045526315789479</v>
      </c>
      <c r="AE104" s="29">
        <v>866640</v>
      </c>
      <c r="AF104" s="41">
        <v>1900000</v>
      </c>
      <c r="AG104" s="42">
        <v>0.45612631578947366</v>
      </c>
      <c r="AH104" s="29">
        <v>685675</v>
      </c>
      <c r="AI104" s="41">
        <v>1600000</v>
      </c>
      <c r="AJ104" s="42">
        <v>0.42854687499999999</v>
      </c>
      <c r="AK104" s="27">
        <v>1149805</v>
      </c>
      <c r="AL104" s="28">
        <v>1600000</v>
      </c>
      <c r="AM104" s="26">
        <v>0.71862812499999995</v>
      </c>
      <c r="AN104" s="27">
        <v>1425875</v>
      </c>
      <c r="AO104" s="28">
        <v>1000000</v>
      </c>
      <c r="AP104" s="26">
        <v>1.425875</v>
      </c>
      <c r="AQ104" s="29">
        <f t="shared" si="6"/>
        <v>18579770</v>
      </c>
      <c r="AR104" s="29">
        <f t="shared" si="7"/>
        <v>19100000</v>
      </c>
      <c r="AS104" s="30">
        <v>0.97276282722513085</v>
      </c>
      <c r="AT104" s="65"/>
      <c r="AU104" s="65"/>
      <c r="AV104" s="47"/>
      <c r="AW104" s="53"/>
      <c r="AX104" s="34" t="s">
        <v>255</v>
      </c>
      <c r="AY104" s="48"/>
      <c r="AZ104" s="48"/>
      <c r="BA104" s="48"/>
    </row>
    <row r="105" spans="1:53" s="35" customFormat="1" ht="20.25" customHeight="1">
      <c r="A105" s="20">
        <v>100</v>
      </c>
      <c r="B105" s="20" t="s">
        <v>44</v>
      </c>
      <c r="C105" s="20" t="s">
        <v>44</v>
      </c>
      <c r="D105" s="22" t="s">
        <v>263</v>
      </c>
      <c r="E105" s="37" t="s">
        <v>264</v>
      </c>
      <c r="F105" s="23">
        <v>44063</v>
      </c>
      <c r="G105" s="27">
        <v>1541775</v>
      </c>
      <c r="H105" s="28">
        <v>2400000</v>
      </c>
      <c r="I105" s="42">
        <v>0.64240624999999996</v>
      </c>
      <c r="J105" s="27">
        <v>1608875</v>
      </c>
      <c r="K105" s="28">
        <v>2300000</v>
      </c>
      <c r="L105" s="42">
        <v>0.69951086956521735</v>
      </c>
      <c r="M105" s="27">
        <v>2409965</v>
      </c>
      <c r="N105" s="28">
        <v>2300000</v>
      </c>
      <c r="O105" s="42">
        <v>1.0478108695652173</v>
      </c>
      <c r="P105" s="27">
        <v>4483935</v>
      </c>
      <c r="Q105" s="28">
        <v>3000000</v>
      </c>
      <c r="R105" s="26">
        <v>1.494645</v>
      </c>
      <c r="S105" s="27">
        <v>4104900</v>
      </c>
      <c r="T105" s="28">
        <v>3000000</v>
      </c>
      <c r="U105" s="42">
        <v>1.3683000000000001</v>
      </c>
      <c r="V105" s="27">
        <v>4042655</v>
      </c>
      <c r="W105" s="28">
        <v>3000000</v>
      </c>
      <c r="X105" s="26">
        <v>1.3475516666666667</v>
      </c>
      <c r="Y105" s="27">
        <v>861140</v>
      </c>
      <c r="Z105" s="28">
        <v>2950000</v>
      </c>
      <c r="AA105" s="26">
        <v>0.29191186440677969</v>
      </c>
      <c r="AB105" s="27">
        <v>3728075</v>
      </c>
      <c r="AC105" s="28">
        <v>2750000</v>
      </c>
      <c r="AD105" s="26">
        <v>1.3556636363636363</v>
      </c>
      <c r="AE105" s="29">
        <v>2873405</v>
      </c>
      <c r="AF105" s="41">
        <v>2850000</v>
      </c>
      <c r="AG105" s="42">
        <v>1.0082122807017544</v>
      </c>
      <c r="AH105" s="29">
        <v>1983555</v>
      </c>
      <c r="AI105" s="41">
        <v>2650000</v>
      </c>
      <c r="AJ105" s="26">
        <v>0.74851132075471694</v>
      </c>
      <c r="AK105" s="29">
        <v>2234220</v>
      </c>
      <c r="AL105" s="41">
        <v>2700000</v>
      </c>
      <c r="AM105" s="42">
        <v>0.82748888888888894</v>
      </c>
      <c r="AN105" s="27">
        <v>1547720</v>
      </c>
      <c r="AO105" s="28">
        <v>2500000</v>
      </c>
      <c r="AP105" s="26">
        <v>0.61908799999999997</v>
      </c>
      <c r="AQ105" s="29">
        <f t="shared" si="6"/>
        <v>31420220</v>
      </c>
      <c r="AR105" s="29">
        <f t="shared" si="7"/>
        <v>32400000</v>
      </c>
      <c r="AS105" s="30">
        <v>0.96975987654320983</v>
      </c>
      <c r="AT105" s="31"/>
      <c r="AU105" s="32"/>
      <c r="AV105" s="33"/>
      <c r="AW105" s="33"/>
      <c r="AX105" s="34" t="s">
        <v>255</v>
      </c>
    </row>
    <row r="106" spans="1:53" s="35" customFormat="1" ht="20.25" customHeight="1">
      <c r="A106" s="20">
        <v>101</v>
      </c>
      <c r="B106" s="20" t="s">
        <v>44</v>
      </c>
      <c r="C106" s="20" t="s">
        <v>44</v>
      </c>
      <c r="D106" s="22" t="s">
        <v>265</v>
      </c>
      <c r="E106" s="37" t="s">
        <v>266</v>
      </c>
      <c r="F106" s="23">
        <v>43590</v>
      </c>
      <c r="G106" s="27">
        <v>1830140</v>
      </c>
      <c r="H106" s="28">
        <v>3000000</v>
      </c>
      <c r="I106" s="42">
        <v>0.61004666666666663</v>
      </c>
      <c r="J106" s="27">
        <v>1862850</v>
      </c>
      <c r="K106" s="28">
        <v>2800000</v>
      </c>
      <c r="L106" s="42">
        <v>0.66530357142857144</v>
      </c>
      <c r="M106" s="27">
        <v>1821045</v>
      </c>
      <c r="N106" s="28">
        <v>2800000</v>
      </c>
      <c r="O106" s="42">
        <v>0.65037321428571426</v>
      </c>
      <c r="P106" s="27">
        <v>4804160</v>
      </c>
      <c r="Q106" s="28">
        <v>3600000</v>
      </c>
      <c r="R106" s="26">
        <v>1.3344888888888888</v>
      </c>
      <c r="S106" s="27">
        <v>5466730</v>
      </c>
      <c r="T106" s="28">
        <v>3600000</v>
      </c>
      <c r="U106" s="42">
        <v>1.5185361111111111</v>
      </c>
      <c r="V106" s="27">
        <v>2946625</v>
      </c>
      <c r="W106" s="28">
        <v>3500000</v>
      </c>
      <c r="X106" s="26">
        <v>0.84189285714285711</v>
      </c>
      <c r="Y106" s="27">
        <v>2070435</v>
      </c>
      <c r="Z106" s="28">
        <v>3350000</v>
      </c>
      <c r="AA106" s="26">
        <v>0.61804029850746267</v>
      </c>
      <c r="AB106" s="27">
        <v>3246890</v>
      </c>
      <c r="AC106" s="28">
        <v>3100000</v>
      </c>
      <c r="AD106" s="26">
        <v>1.0473838709677419</v>
      </c>
      <c r="AE106" s="29">
        <v>2390095</v>
      </c>
      <c r="AF106" s="41">
        <v>3100000</v>
      </c>
      <c r="AG106" s="42">
        <v>0.77099838709677415</v>
      </c>
      <c r="AH106" s="29">
        <v>3055800</v>
      </c>
      <c r="AI106" s="41">
        <v>2900000</v>
      </c>
      <c r="AJ106" s="26">
        <v>1.0537241379310345</v>
      </c>
      <c r="AK106" s="29">
        <v>3447655</v>
      </c>
      <c r="AL106" s="41">
        <v>2900000</v>
      </c>
      <c r="AM106" s="42">
        <v>1.188846551724138</v>
      </c>
      <c r="AN106" s="27">
        <v>2928235</v>
      </c>
      <c r="AO106" s="28">
        <v>2800000</v>
      </c>
      <c r="AP106" s="26">
        <v>1.0457982142857143</v>
      </c>
      <c r="AQ106" s="29">
        <f t="shared" si="6"/>
        <v>35870660</v>
      </c>
      <c r="AR106" s="29">
        <f t="shared" si="7"/>
        <v>37450000</v>
      </c>
      <c r="AS106" s="30">
        <v>0.95782803738317757</v>
      </c>
      <c r="AT106" s="32"/>
      <c r="AU106" s="32"/>
      <c r="AV106" s="33"/>
      <c r="AW106" s="39">
        <v>0.5</v>
      </c>
      <c r="AX106" s="34" t="s">
        <v>255</v>
      </c>
      <c r="AY106" s="60"/>
      <c r="AZ106" s="60"/>
      <c r="BA106" s="60"/>
    </row>
    <row r="107" spans="1:53" s="35" customFormat="1" ht="20.25" customHeight="1">
      <c r="A107" s="20">
        <v>102</v>
      </c>
      <c r="B107" s="20" t="s">
        <v>31</v>
      </c>
      <c r="C107" s="21" t="s">
        <v>32</v>
      </c>
      <c r="D107" s="22" t="s">
        <v>267</v>
      </c>
      <c r="E107" s="22" t="s">
        <v>268</v>
      </c>
      <c r="F107" s="23">
        <v>44730</v>
      </c>
      <c r="G107" s="24">
        <v>443280</v>
      </c>
      <c r="H107" s="25">
        <v>1400000</v>
      </c>
      <c r="I107" s="26">
        <v>0.31662857142857143</v>
      </c>
      <c r="J107" s="24">
        <v>484400</v>
      </c>
      <c r="K107" s="24">
        <v>1400000</v>
      </c>
      <c r="L107" s="26">
        <v>0.34599999999999997</v>
      </c>
      <c r="M107" s="24">
        <v>586495</v>
      </c>
      <c r="N107" s="24">
        <v>1400000</v>
      </c>
      <c r="O107" s="26">
        <v>0.41892499999999999</v>
      </c>
      <c r="P107" s="24">
        <v>1650740</v>
      </c>
      <c r="Q107" s="24">
        <v>1400000</v>
      </c>
      <c r="R107" s="26">
        <v>1.1791</v>
      </c>
      <c r="S107" s="24">
        <v>3387750</v>
      </c>
      <c r="T107" s="24">
        <v>1400000</v>
      </c>
      <c r="U107" s="26">
        <v>2.4198214285714288</v>
      </c>
      <c r="V107" s="24">
        <v>1945090</v>
      </c>
      <c r="W107" s="24">
        <v>1500000</v>
      </c>
      <c r="X107" s="26">
        <v>1.2967266666666666</v>
      </c>
      <c r="Y107" s="24">
        <v>1347365</v>
      </c>
      <c r="Z107" s="24">
        <v>1550000</v>
      </c>
      <c r="AA107" s="26">
        <v>0.86926774193548384</v>
      </c>
      <c r="AB107" s="24">
        <v>1864155</v>
      </c>
      <c r="AC107" s="24">
        <v>1450000</v>
      </c>
      <c r="AD107" s="26">
        <v>1.2856241379310345</v>
      </c>
      <c r="AE107" s="24">
        <v>1180460</v>
      </c>
      <c r="AF107" s="24">
        <v>1650000</v>
      </c>
      <c r="AG107" s="26">
        <v>0.71543030303030308</v>
      </c>
      <c r="AH107" s="24">
        <v>1225580</v>
      </c>
      <c r="AI107" s="24">
        <v>1450000</v>
      </c>
      <c r="AJ107" s="26">
        <v>0.84522758620689653</v>
      </c>
      <c r="AK107" s="24">
        <v>1221190</v>
      </c>
      <c r="AL107" s="24">
        <v>1500000</v>
      </c>
      <c r="AM107" s="26">
        <v>0.81412666666666667</v>
      </c>
      <c r="AN107" s="27">
        <v>1168955</v>
      </c>
      <c r="AO107" s="28">
        <v>1350000</v>
      </c>
      <c r="AP107" s="26">
        <v>0.86589259259259255</v>
      </c>
      <c r="AQ107" s="29">
        <f t="shared" si="6"/>
        <v>16505460</v>
      </c>
      <c r="AR107" s="29">
        <f t="shared" si="7"/>
        <v>17450000</v>
      </c>
      <c r="AS107" s="30">
        <v>0.94587163323782231</v>
      </c>
      <c r="AT107" s="31"/>
      <c r="AU107" s="32"/>
      <c r="AV107" s="33"/>
      <c r="AW107" s="33">
        <v>1</v>
      </c>
      <c r="AX107" s="34" t="s">
        <v>255</v>
      </c>
    </row>
    <row r="108" spans="1:53" s="35" customFormat="1" ht="20.25" customHeight="1">
      <c r="A108" s="20">
        <v>103</v>
      </c>
      <c r="B108" s="20" t="s">
        <v>44</v>
      </c>
      <c r="C108" s="20" t="s">
        <v>44</v>
      </c>
      <c r="D108" s="22" t="s">
        <v>269</v>
      </c>
      <c r="E108" s="37" t="s">
        <v>270</v>
      </c>
      <c r="F108" s="23">
        <v>42914</v>
      </c>
      <c r="G108" s="27">
        <v>6141795</v>
      </c>
      <c r="H108" s="28">
        <v>4200000</v>
      </c>
      <c r="I108" s="42">
        <v>1.4623321428571427</v>
      </c>
      <c r="J108" s="27">
        <v>4185655</v>
      </c>
      <c r="K108" s="28">
        <v>3900000</v>
      </c>
      <c r="L108" s="42">
        <v>1.0732448717948717</v>
      </c>
      <c r="M108" s="27">
        <v>1546575</v>
      </c>
      <c r="N108" s="28">
        <v>4000000</v>
      </c>
      <c r="O108" s="42">
        <v>0.38664375000000001</v>
      </c>
      <c r="P108" s="27">
        <v>8582170</v>
      </c>
      <c r="Q108" s="28">
        <v>6200000</v>
      </c>
      <c r="R108" s="26">
        <v>1.3842209677419355</v>
      </c>
      <c r="S108" s="27">
        <v>8490710</v>
      </c>
      <c r="T108" s="28">
        <v>6200000</v>
      </c>
      <c r="U108" s="42">
        <v>1.3694693548387096</v>
      </c>
      <c r="V108" s="27">
        <v>3972600</v>
      </c>
      <c r="W108" s="28">
        <v>6100000</v>
      </c>
      <c r="X108" s="26">
        <v>0.65124590163934426</v>
      </c>
      <c r="Y108" s="27">
        <v>2005275</v>
      </c>
      <c r="Z108" s="28">
        <v>5950000</v>
      </c>
      <c r="AA108" s="26">
        <v>0.33702100840336136</v>
      </c>
      <c r="AB108" s="27">
        <v>7848305</v>
      </c>
      <c r="AC108" s="28">
        <v>5750000</v>
      </c>
      <c r="AD108" s="26">
        <v>1.3649226086956521</v>
      </c>
      <c r="AE108" s="29">
        <v>3960990</v>
      </c>
      <c r="AF108" s="41">
        <v>5850000</v>
      </c>
      <c r="AG108" s="42">
        <v>0.67709230769230766</v>
      </c>
      <c r="AH108" s="29">
        <v>5969785</v>
      </c>
      <c r="AI108" s="41">
        <v>5550000</v>
      </c>
      <c r="AJ108" s="26">
        <v>1.075636936936937</v>
      </c>
      <c r="AK108" s="29">
        <v>3830580</v>
      </c>
      <c r="AL108" s="41">
        <v>5600000</v>
      </c>
      <c r="AM108" s="42">
        <v>0.68403214285714287</v>
      </c>
      <c r="AN108" s="27">
        <v>3425700</v>
      </c>
      <c r="AO108" s="28">
        <v>5200000</v>
      </c>
      <c r="AP108" s="26">
        <v>0.65878846153846149</v>
      </c>
      <c r="AQ108" s="29">
        <f t="shared" si="6"/>
        <v>59960140</v>
      </c>
      <c r="AR108" s="29">
        <f t="shared" si="7"/>
        <v>64500000</v>
      </c>
      <c r="AS108" s="30">
        <v>0.92961457364341082</v>
      </c>
      <c r="AT108" s="31"/>
      <c r="AU108" s="32"/>
      <c r="AV108" s="33"/>
      <c r="AW108" s="33"/>
      <c r="AX108" s="34" t="s">
        <v>255</v>
      </c>
    </row>
    <row r="109" spans="1:53" s="35" customFormat="1" ht="20.25" customHeight="1">
      <c r="A109" s="20">
        <v>104</v>
      </c>
      <c r="B109" s="20" t="s">
        <v>31</v>
      </c>
      <c r="C109" s="21" t="s">
        <v>32</v>
      </c>
      <c r="D109" s="37" t="s">
        <v>271</v>
      </c>
      <c r="E109" s="37" t="s">
        <v>272</v>
      </c>
      <c r="F109" s="23" t="s">
        <v>273</v>
      </c>
      <c r="G109" s="24">
        <v>2327790</v>
      </c>
      <c r="H109" s="25">
        <v>2500000</v>
      </c>
      <c r="I109" s="26">
        <v>0.93111600000000005</v>
      </c>
      <c r="J109" s="24">
        <v>2611460</v>
      </c>
      <c r="K109" s="24">
        <v>2500000</v>
      </c>
      <c r="L109" s="26">
        <v>1.044584</v>
      </c>
      <c r="M109" s="24">
        <v>1607205</v>
      </c>
      <c r="N109" s="24">
        <v>2500000</v>
      </c>
      <c r="O109" s="26">
        <v>0.64288199999999995</v>
      </c>
      <c r="P109" s="24">
        <v>3380710</v>
      </c>
      <c r="Q109" s="24">
        <v>2500000</v>
      </c>
      <c r="R109" s="26">
        <v>1.352284</v>
      </c>
      <c r="S109" s="24">
        <v>2921645</v>
      </c>
      <c r="T109" s="24">
        <v>2500000</v>
      </c>
      <c r="U109" s="26">
        <v>1.168658</v>
      </c>
      <c r="V109" s="24">
        <v>2062290</v>
      </c>
      <c r="W109" s="24">
        <v>2300000</v>
      </c>
      <c r="X109" s="26">
        <v>0.89664782608695648</v>
      </c>
      <c r="Y109" s="24">
        <v>1933760</v>
      </c>
      <c r="Z109" s="24">
        <v>1900000</v>
      </c>
      <c r="AA109" s="26">
        <v>1.0177684210526317</v>
      </c>
      <c r="AB109" s="24">
        <v>1481035</v>
      </c>
      <c r="AC109" s="24">
        <v>1900000</v>
      </c>
      <c r="AD109" s="26">
        <v>0.77949210526315793</v>
      </c>
      <c r="AE109" s="24">
        <v>2126060</v>
      </c>
      <c r="AF109" s="24">
        <v>1800000</v>
      </c>
      <c r="AG109" s="26">
        <v>1.1811444444444446</v>
      </c>
      <c r="AH109" s="24">
        <v>1440815</v>
      </c>
      <c r="AI109" s="24">
        <v>1800000</v>
      </c>
      <c r="AJ109" s="26">
        <v>0.80045277777777779</v>
      </c>
      <c r="AK109" s="24">
        <v>1229115</v>
      </c>
      <c r="AL109" s="24">
        <v>1900000</v>
      </c>
      <c r="AM109" s="26">
        <v>0.64690263157894734</v>
      </c>
      <c r="AN109" s="27">
        <v>1598980</v>
      </c>
      <c r="AO109" s="28">
        <v>2500000</v>
      </c>
      <c r="AP109" s="26">
        <v>0.63959200000000005</v>
      </c>
      <c r="AQ109" s="29">
        <f t="shared" si="6"/>
        <v>24720865</v>
      </c>
      <c r="AR109" s="29">
        <f t="shared" si="7"/>
        <v>26600000</v>
      </c>
      <c r="AS109" s="30">
        <v>0.92935582706766917</v>
      </c>
      <c r="AT109" s="31"/>
      <c r="AU109" s="32"/>
      <c r="AV109" s="33"/>
      <c r="AW109" s="33"/>
      <c r="AX109" s="34" t="s">
        <v>255</v>
      </c>
    </row>
    <row r="110" spans="1:53" s="40" customFormat="1" ht="20.25" customHeight="1">
      <c r="A110" s="20">
        <v>105</v>
      </c>
      <c r="B110" s="20" t="s">
        <v>44</v>
      </c>
      <c r="C110" s="20" t="s">
        <v>44</v>
      </c>
      <c r="D110" s="22" t="s">
        <v>274</v>
      </c>
      <c r="E110" s="37" t="s">
        <v>275</v>
      </c>
      <c r="F110" s="23">
        <v>43881</v>
      </c>
      <c r="G110" s="27">
        <v>951750</v>
      </c>
      <c r="H110" s="28">
        <v>1300000</v>
      </c>
      <c r="I110" s="42">
        <v>0.73211538461538461</v>
      </c>
      <c r="J110" s="27">
        <v>295655</v>
      </c>
      <c r="K110" s="28">
        <v>1450000</v>
      </c>
      <c r="L110" s="42">
        <v>0.2039</v>
      </c>
      <c r="M110" s="27">
        <v>2150295</v>
      </c>
      <c r="N110" s="28">
        <v>1400000</v>
      </c>
      <c r="O110" s="42">
        <v>1.535925</v>
      </c>
      <c r="P110" s="27">
        <v>4147925</v>
      </c>
      <c r="Q110" s="28">
        <v>2800000</v>
      </c>
      <c r="R110" s="26">
        <v>1.4814017857142858</v>
      </c>
      <c r="S110" s="27">
        <v>4329135</v>
      </c>
      <c r="T110" s="28">
        <v>2800000</v>
      </c>
      <c r="U110" s="42">
        <v>1.5461196428571429</v>
      </c>
      <c r="V110" s="27">
        <v>2230835</v>
      </c>
      <c r="W110" s="28">
        <v>2800000</v>
      </c>
      <c r="X110" s="26">
        <v>0.79672678571428568</v>
      </c>
      <c r="Y110" s="27">
        <v>1211770</v>
      </c>
      <c r="Z110" s="28">
        <v>2650000</v>
      </c>
      <c r="AA110" s="26">
        <v>0.45727169811320756</v>
      </c>
      <c r="AB110" s="27">
        <v>733555</v>
      </c>
      <c r="AC110" s="28">
        <v>2450000</v>
      </c>
      <c r="AD110" s="26">
        <v>0.29941020408163266</v>
      </c>
      <c r="AE110" s="29">
        <v>1704760</v>
      </c>
      <c r="AF110" s="41">
        <v>2250000</v>
      </c>
      <c r="AG110" s="42">
        <v>0.75767111111111107</v>
      </c>
      <c r="AH110" s="29">
        <v>3038385</v>
      </c>
      <c r="AI110" s="41">
        <v>1950000</v>
      </c>
      <c r="AJ110" s="26">
        <v>1.5581461538461538</v>
      </c>
      <c r="AK110" s="29">
        <v>495940</v>
      </c>
      <c r="AL110" s="41">
        <v>2000000</v>
      </c>
      <c r="AM110" s="42">
        <v>0.24797</v>
      </c>
      <c r="AN110" s="27">
        <v>1461295</v>
      </c>
      <c r="AO110" s="28">
        <v>1650000</v>
      </c>
      <c r="AP110" s="26">
        <v>0.88563333333333338</v>
      </c>
      <c r="AQ110" s="29">
        <f t="shared" si="6"/>
        <v>22751300</v>
      </c>
      <c r="AR110" s="29">
        <f t="shared" si="7"/>
        <v>25500000</v>
      </c>
      <c r="AS110" s="30">
        <v>0.89220784313725487</v>
      </c>
      <c r="AT110" s="31"/>
      <c r="AU110" s="32"/>
      <c r="AV110" s="33"/>
      <c r="AW110" s="33">
        <v>0.5</v>
      </c>
      <c r="AX110" s="34" t="s">
        <v>255</v>
      </c>
      <c r="AY110" s="35"/>
      <c r="AZ110" s="35"/>
      <c r="BA110" s="35"/>
    </row>
    <row r="111" spans="1:53" s="74" customFormat="1" ht="25.5" customHeight="1" thickBot="1">
      <c r="A111" s="73"/>
      <c r="B111" s="73"/>
      <c r="C111" s="73"/>
      <c r="E111" s="75"/>
      <c r="G111" s="76">
        <v>290332681</v>
      </c>
      <c r="H111" s="76">
        <v>342698207</v>
      </c>
      <c r="I111" s="77">
        <v>0.84719638174237666</v>
      </c>
      <c r="J111" s="76">
        <v>289564225</v>
      </c>
      <c r="K111" s="76">
        <v>356623663</v>
      </c>
      <c r="L111" s="77">
        <v>0.81196021196159385</v>
      </c>
      <c r="M111" s="76">
        <v>78057175</v>
      </c>
      <c r="N111" s="76">
        <v>60612902</v>
      </c>
      <c r="O111" s="77">
        <v>1.2877980169964474</v>
      </c>
      <c r="P111" s="76">
        <v>810412339</v>
      </c>
      <c r="Q111" s="76">
        <v>430167604</v>
      </c>
      <c r="R111" s="78">
        <v>1.8839455399807374</v>
      </c>
      <c r="S111" s="76">
        <v>766611957</v>
      </c>
      <c r="T111" s="76">
        <v>465255617</v>
      </c>
      <c r="U111" s="77">
        <v>1.6477220886513231</v>
      </c>
      <c r="V111" s="76">
        <v>474147284</v>
      </c>
      <c r="W111" s="79">
        <v>459117961</v>
      </c>
      <c r="X111" s="78">
        <v>1.0327352102872751</v>
      </c>
      <c r="Y111" s="76">
        <v>384462907</v>
      </c>
      <c r="Z111" s="80">
        <v>443681300</v>
      </c>
      <c r="AA111" s="81">
        <v>0.86652943678266359</v>
      </c>
      <c r="AB111" s="76">
        <v>444972563</v>
      </c>
      <c r="AC111" s="80">
        <v>436489687</v>
      </c>
      <c r="AD111" s="81">
        <v>1.019434310254391</v>
      </c>
      <c r="AE111" s="82">
        <v>344652412</v>
      </c>
      <c r="AF111" s="82">
        <v>436310657</v>
      </c>
      <c r="AG111" s="83">
        <v>0.78992434970480219</v>
      </c>
      <c r="AH111" s="82">
        <v>380231684</v>
      </c>
      <c r="AI111" s="82">
        <v>70133871</v>
      </c>
      <c r="AJ111" s="83">
        <v>5.4215128664436616</v>
      </c>
      <c r="AK111" s="82">
        <v>384649755</v>
      </c>
      <c r="AL111" s="82">
        <v>424819503</v>
      </c>
      <c r="AM111" s="83">
        <v>0.90544278754546725</v>
      </c>
      <c r="AN111" s="82">
        <v>331291830</v>
      </c>
      <c r="AO111" s="82">
        <v>347388721</v>
      </c>
      <c r="AP111" s="83">
        <v>0.95366317319208527</v>
      </c>
      <c r="AQ111" s="84">
        <f>SUM(AQ6:AQ110)</f>
        <v>2841273649</v>
      </c>
      <c r="AR111" s="84">
        <f>SUM(AR6:AR110)</f>
        <v>2284135124</v>
      </c>
      <c r="AS111" s="85">
        <f>AQ111/AR111</f>
        <v>1.2439166225964484</v>
      </c>
      <c r="AT111" s="86"/>
      <c r="AU111" s="86"/>
      <c r="AV111" s="86"/>
      <c r="AW111" s="86"/>
    </row>
    <row r="112" spans="1:53" s="75" customFormat="1" ht="25.5" customHeight="1">
      <c r="A112" s="39"/>
      <c r="B112" s="39"/>
      <c r="C112" s="39"/>
      <c r="G112" s="87"/>
      <c r="H112" s="87"/>
      <c r="I112" s="88"/>
      <c r="J112" s="87"/>
      <c r="K112" s="87"/>
      <c r="L112" s="88"/>
      <c r="M112" s="87"/>
      <c r="N112" s="87"/>
      <c r="O112" s="88"/>
      <c r="P112" s="87"/>
      <c r="Q112" s="87"/>
      <c r="R112" s="88"/>
      <c r="S112" s="87"/>
      <c r="T112" s="87"/>
      <c r="U112" s="88"/>
      <c r="V112" s="87"/>
      <c r="W112" s="89"/>
      <c r="X112" s="88"/>
      <c r="Y112" s="87"/>
      <c r="Z112" s="90"/>
      <c r="AA112" s="91"/>
      <c r="AB112" s="87"/>
      <c r="AC112" s="90"/>
      <c r="AD112" s="91"/>
      <c r="AE112" s="90"/>
      <c r="AF112" s="90"/>
      <c r="AG112" s="92"/>
      <c r="AH112" s="90"/>
      <c r="AI112" s="90"/>
      <c r="AJ112" s="92"/>
      <c r="AK112" s="90"/>
      <c r="AL112" s="90"/>
      <c r="AM112" s="92"/>
      <c r="AN112" s="90"/>
      <c r="AO112" s="90"/>
      <c r="AP112" s="91"/>
      <c r="AQ112" s="89"/>
      <c r="AR112" s="89"/>
      <c r="AS112" s="93"/>
      <c r="AT112" s="38"/>
      <c r="AU112" s="38"/>
      <c r="AV112" s="38"/>
      <c r="AW112" s="38"/>
    </row>
    <row r="113" spans="1:55" s="108" customFormat="1">
      <c r="A113" s="94">
        <v>1</v>
      </c>
      <c r="B113" s="95" t="s">
        <v>26</v>
      </c>
      <c r="C113" s="94" t="s">
        <v>65</v>
      </c>
      <c r="D113" s="96" t="s">
        <v>176</v>
      </c>
      <c r="E113" s="96" t="s">
        <v>177</v>
      </c>
      <c r="F113" s="97">
        <v>43750</v>
      </c>
      <c r="G113" s="98">
        <v>2877950</v>
      </c>
      <c r="H113" s="99">
        <v>2500000</v>
      </c>
      <c r="I113" s="100">
        <f t="shared" ref="I113:I124" si="8">G113/H113</f>
        <v>1.1511800000000001</v>
      </c>
      <c r="J113" s="98">
        <v>2675545</v>
      </c>
      <c r="K113" s="98">
        <v>2650000</v>
      </c>
      <c r="L113" s="100">
        <f t="shared" ref="L113:L124" si="9">J113/K113</f>
        <v>1.0096396226415094</v>
      </c>
      <c r="M113" s="98">
        <v>2714815</v>
      </c>
      <c r="N113" s="98">
        <v>2600000</v>
      </c>
      <c r="O113" s="100">
        <f t="shared" ref="O113:O124" si="10">M113/N113</f>
        <v>1.0441596153846153</v>
      </c>
      <c r="P113" s="98">
        <v>4542875</v>
      </c>
      <c r="Q113" s="98">
        <v>2600000</v>
      </c>
      <c r="R113" s="100">
        <f t="shared" ref="R113:R124" si="11">P113/Q113</f>
        <v>1.7472596153846154</v>
      </c>
      <c r="S113" s="98">
        <v>5430095</v>
      </c>
      <c r="T113" s="98">
        <v>2800000</v>
      </c>
      <c r="U113" s="100">
        <f t="shared" ref="U113:U124" si="12">S113/T113</f>
        <v>1.9393196428571429</v>
      </c>
      <c r="V113" s="98">
        <v>2874030</v>
      </c>
      <c r="W113" s="98">
        <v>2700000</v>
      </c>
      <c r="X113" s="100">
        <f t="shared" ref="X113:X124" si="13">V113/W113</f>
        <v>1.0644555555555555</v>
      </c>
      <c r="Y113" s="98">
        <v>3037940</v>
      </c>
      <c r="Z113" s="98">
        <v>2700000</v>
      </c>
      <c r="AA113" s="100">
        <f t="shared" ref="AA113:AA124" si="14">Y113/Z113</f>
        <v>1.1251629629629629</v>
      </c>
      <c r="AB113" s="98">
        <v>2972810</v>
      </c>
      <c r="AC113" s="98">
        <v>2800000</v>
      </c>
      <c r="AD113" s="100">
        <f t="shared" ref="AD113:AD124" si="15">AB113/AC113</f>
        <v>1.0617178571428572</v>
      </c>
      <c r="AE113" s="98">
        <v>3049000</v>
      </c>
      <c r="AF113" s="98">
        <v>2800000</v>
      </c>
      <c r="AG113" s="100">
        <f t="shared" ref="AG113:AG124" si="16">AE113/AF113</f>
        <v>1.0889285714285715</v>
      </c>
      <c r="AH113" s="98">
        <v>2849805</v>
      </c>
      <c r="AI113" s="98">
        <v>2700000</v>
      </c>
      <c r="AJ113" s="100">
        <f t="shared" ref="AJ113:AJ124" si="17">AH113/AI113</f>
        <v>1.0554833333333333</v>
      </c>
      <c r="AK113" s="98">
        <v>2236635</v>
      </c>
      <c r="AL113" s="98">
        <v>2700000</v>
      </c>
      <c r="AM113" s="100">
        <f t="shared" ref="AM113:AM124" si="18">AK113/AL113</f>
        <v>0.82838333333333336</v>
      </c>
      <c r="AN113" s="98">
        <v>3335475</v>
      </c>
      <c r="AO113" s="98">
        <v>2900000</v>
      </c>
      <c r="AP113" s="100">
        <f t="shared" ref="AP113:AP124" si="19">AN113/AO113</f>
        <v>1.1501637931034483</v>
      </c>
      <c r="AQ113" s="101">
        <f t="shared" ref="AQ113:AR124" si="20">G113+J113+M113+P113+S113+V113+Y113+AB113+AE113+AH113+AK113+AN113</f>
        <v>38596975</v>
      </c>
      <c r="AR113" s="101">
        <f t="shared" si="20"/>
        <v>32450000</v>
      </c>
      <c r="AS113" s="102">
        <f t="shared" ref="AS113:AS124" si="21">AQ113/AR113</f>
        <v>1.1894291217257318</v>
      </c>
      <c r="AT113" s="103">
        <f t="shared" ref="AT113:AT124" si="22">AQ113/12</f>
        <v>3216414.5833333335</v>
      </c>
      <c r="AU113" s="104">
        <f>VLOOKUP(D113,[2]DAGUPAN!$B$9:$AQ$26,40,FALSE)</f>
        <v>36562859</v>
      </c>
      <c r="AV113" s="105">
        <f>VLOOKUP(D113,[2]DAGUPAN!$B$9:$AQ$26,41,FALSE)</f>
        <v>36800000</v>
      </c>
      <c r="AW113" s="106">
        <f>AU113/AV113</f>
        <v>0.99355595108695649</v>
      </c>
      <c r="AX113" s="107" t="s">
        <v>276</v>
      </c>
    </row>
    <row r="114" spans="1:55" s="108" customFormat="1">
      <c r="A114" s="94">
        <v>2</v>
      </c>
      <c r="B114" s="95" t="s">
        <v>26</v>
      </c>
      <c r="C114" s="94" t="s">
        <v>65</v>
      </c>
      <c r="D114" s="96" t="s">
        <v>190</v>
      </c>
      <c r="E114" s="96" t="s">
        <v>191</v>
      </c>
      <c r="F114" s="97">
        <v>40547</v>
      </c>
      <c r="G114" s="98">
        <v>2524705</v>
      </c>
      <c r="H114" s="99">
        <v>2800000</v>
      </c>
      <c r="I114" s="100">
        <f t="shared" si="8"/>
        <v>0.9016803571428571</v>
      </c>
      <c r="J114" s="98">
        <v>2151390</v>
      </c>
      <c r="K114" s="98">
        <v>2900000</v>
      </c>
      <c r="L114" s="100">
        <f t="shared" si="9"/>
        <v>0.74185862068965513</v>
      </c>
      <c r="M114" s="98">
        <v>2988640</v>
      </c>
      <c r="N114" s="98">
        <v>2900000</v>
      </c>
      <c r="O114" s="100">
        <f t="shared" si="10"/>
        <v>1.0305655172413792</v>
      </c>
      <c r="P114" s="98">
        <v>4991970</v>
      </c>
      <c r="Q114" s="98">
        <v>2900000</v>
      </c>
      <c r="R114" s="100">
        <f t="shared" si="11"/>
        <v>1.7213689655172413</v>
      </c>
      <c r="S114" s="98">
        <v>5342795</v>
      </c>
      <c r="T114" s="98">
        <v>3050000</v>
      </c>
      <c r="U114" s="100">
        <f t="shared" si="12"/>
        <v>1.7517360655737706</v>
      </c>
      <c r="V114" s="98">
        <v>3792245</v>
      </c>
      <c r="W114" s="98">
        <v>2900000</v>
      </c>
      <c r="X114" s="100">
        <f t="shared" si="13"/>
        <v>1.3076706896551724</v>
      </c>
      <c r="Y114" s="98">
        <v>2972630</v>
      </c>
      <c r="Z114" s="98">
        <v>2800000</v>
      </c>
      <c r="AA114" s="100">
        <f t="shared" si="14"/>
        <v>1.0616535714285715</v>
      </c>
      <c r="AB114" s="98">
        <v>2869070</v>
      </c>
      <c r="AC114" s="98">
        <v>2900000</v>
      </c>
      <c r="AD114" s="100">
        <f t="shared" si="15"/>
        <v>0.98933448275862068</v>
      </c>
      <c r="AE114" s="98">
        <v>1971235</v>
      </c>
      <c r="AF114" s="98">
        <v>2900000</v>
      </c>
      <c r="AG114" s="100">
        <f t="shared" si="16"/>
        <v>0.67973620689655168</v>
      </c>
      <c r="AH114" s="98">
        <v>3022845</v>
      </c>
      <c r="AI114" s="98">
        <v>2800000</v>
      </c>
      <c r="AJ114" s="100">
        <f t="shared" si="17"/>
        <v>1.0795874999999999</v>
      </c>
      <c r="AK114" s="98">
        <v>2947905</v>
      </c>
      <c r="AL114" s="98">
        <v>2800000</v>
      </c>
      <c r="AM114" s="100">
        <f t="shared" si="18"/>
        <v>1.0528232142857143</v>
      </c>
      <c r="AN114" s="98">
        <v>2391125</v>
      </c>
      <c r="AO114" s="98">
        <v>2800000</v>
      </c>
      <c r="AP114" s="100">
        <f t="shared" si="19"/>
        <v>0.85397321428571427</v>
      </c>
      <c r="AQ114" s="101">
        <f t="shared" si="20"/>
        <v>37966555</v>
      </c>
      <c r="AR114" s="101">
        <f t="shared" si="20"/>
        <v>34450000</v>
      </c>
      <c r="AS114" s="102">
        <f t="shared" si="21"/>
        <v>1.102077068214804</v>
      </c>
      <c r="AT114" s="103">
        <f t="shared" si="22"/>
        <v>3163879.5833333335</v>
      </c>
      <c r="AU114" s="104">
        <f>VLOOKUP(D114,[2]DAGUPAN!$B$9:$AQ$26,40,FALSE)</f>
        <v>37784820</v>
      </c>
      <c r="AV114" s="105">
        <f>VLOOKUP(D114,[2]DAGUPAN!$B$9:$AQ$26,41,FALSE)</f>
        <v>37050000</v>
      </c>
      <c r="AW114" s="106">
        <f>AU114/AV114</f>
        <v>1.0198331983805669</v>
      </c>
      <c r="AX114" s="107" t="s">
        <v>277</v>
      </c>
    </row>
    <row r="115" spans="1:55" s="108" customFormat="1">
      <c r="A115" s="94">
        <v>3</v>
      </c>
      <c r="B115" s="95" t="s">
        <v>26</v>
      </c>
      <c r="C115" s="94" t="s">
        <v>27</v>
      </c>
      <c r="D115" s="109" t="s">
        <v>47</v>
      </c>
      <c r="E115" s="96" t="s">
        <v>48</v>
      </c>
      <c r="F115" s="97">
        <v>43519</v>
      </c>
      <c r="G115" s="98">
        <v>1170850</v>
      </c>
      <c r="H115" s="99">
        <v>1500000</v>
      </c>
      <c r="I115" s="100">
        <f t="shared" si="8"/>
        <v>0.78056666666666663</v>
      </c>
      <c r="J115" s="98">
        <v>1238305</v>
      </c>
      <c r="K115" s="98">
        <v>1600000</v>
      </c>
      <c r="L115" s="100">
        <f t="shared" si="9"/>
        <v>0.77394062500000005</v>
      </c>
      <c r="M115" s="98">
        <v>1306100</v>
      </c>
      <c r="N115" s="98">
        <v>1650000</v>
      </c>
      <c r="O115" s="100">
        <f t="shared" si="10"/>
        <v>0.7915757575757576</v>
      </c>
      <c r="P115" s="98">
        <v>4746990</v>
      </c>
      <c r="Q115" s="98">
        <v>1650000</v>
      </c>
      <c r="R115" s="100">
        <f t="shared" si="11"/>
        <v>2.8769636363636364</v>
      </c>
      <c r="S115" s="98">
        <v>4090425</v>
      </c>
      <c r="T115" s="98">
        <v>1850000</v>
      </c>
      <c r="U115" s="100">
        <f t="shared" si="12"/>
        <v>2.2110405405405404</v>
      </c>
      <c r="V115" s="98">
        <v>5167725</v>
      </c>
      <c r="W115" s="98">
        <v>1850000</v>
      </c>
      <c r="X115" s="100">
        <f t="shared" si="13"/>
        <v>2.793364864864865</v>
      </c>
      <c r="Y115" s="98">
        <v>864460</v>
      </c>
      <c r="Z115" s="98">
        <v>2000000</v>
      </c>
      <c r="AA115" s="100">
        <f t="shared" si="14"/>
        <v>0.43223</v>
      </c>
      <c r="AB115" s="98">
        <v>2030410</v>
      </c>
      <c r="AC115" s="98">
        <v>1750000</v>
      </c>
      <c r="AD115" s="100">
        <f t="shared" si="15"/>
        <v>1.1602342857142858</v>
      </c>
      <c r="AE115" s="98">
        <v>1342485</v>
      </c>
      <c r="AF115" s="98">
        <v>1800000</v>
      </c>
      <c r="AG115" s="100">
        <f t="shared" si="16"/>
        <v>0.74582499999999996</v>
      </c>
      <c r="AH115" s="98">
        <v>2089330</v>
      </c>
      <c r="AI115" s="98">
        <v>1500000</v>
      </c>
      <c r="AJ115" s="100">
        <f t="shared" si="17"/>
        <v>1.3928866666666666</v>
      </c>
      <c r="AK115" s="98">
        <v>1137725</v>
      </c>
      <c r="AL115" s="98">
        <v>1600000</v>
      </c>
      <c r="AM115" s="100">
        <f t="shared" si="18"/>
        <v>0.71107812500000001</v>
      </c>
      <c r="AN115" s="98">
        <v>1406295</v>
      </c>
      <c r="AO115" s="98">
        <v>1600000</v>
      </c>
      <c r="AP115" s="100">
        <f t="shared" si="19"/>
        <v>0.87893437500000005</v>
      </c>
      <c r="AQ115" s="101">
        <f t="shared" si="20"/>
        <v>26591100</v>
      </c>
      <c r="AR115" s="101">
        <f t="shared" si="20"/>
        <v>20350000</v>
      </c>
      <c r="AS115" s="102">
        <f t="shared" si="21"/>
        <v>1.3066879606879607</v>
      </c>
      <c r="AT115" s="103">
        <f t="shared" si="22"/>
        <v>2215925</v>
      </c>
      <c r="AU115" s="104">
        <f>VLOOKUP(D115,'[2]PAMPANGA LOCAL- 1ST MEGA'!$B$9:$AQ$53,40,FALSE)</f>
        <v>30901810</v>
      </c>
      <c r="AV115" s="105">
        <f>VLOOKUP(D115,'[2]PAMPANGA LOCAL- 1ST MEGA'!$B$9:$AQ$53,41,FALSE)</f>
        <v>18050000</v>
      </c>
      <c r="AW115" s="106">
        <f>AU115/AV115</f>
        <v>1.7120116343490304</v>
      </c>
      <c r="AX115" s="107" t="s">
        <v>278</v>
      </c>
    </row>
    <row r="116" spans="1:55" s="108" customFormat="1" ht="20.25" customHeight="1">
      <c r="A116" s="94">
        <v>4</v>
      </c>
      <c r="B116" s="95" t="s">
        <v>38</v>
      </c>
      <c r="C116" s="94" t="s">
        <v>72</v>
      </c>
      <c r="D116" s="110" t="s">
        <v>73</v>
      </c>
      <c r="E116" s="110" t="s">
        <v>74</v>
      </c>
      <c r="F116" s="97">
        <v>44771</v>
      </c>
      <c r="G116" s="98">
        <v>722430</v>
      </c>
      <c r="H116" s="99">
        <v>1600000</v>
      </c>
      <c r="I116" s="100">
        <f t="shared" si="8"/>
        <v>0.45151875000000002</v>
      </c>
      <c r="J116" s="98">
        <v>682575</v>
      </c>
      <c r="K116" s="98">
        <v>500000</v>
      </c>
      <c r="L116" s="100">
        <f t="shared" si="9"/>
        <v>1.3651500000000001</v>
      </c>
      <c r="M116" s="98">
        <v>900505</v>
      </c>
      <c r="N116" s="98">
        <v>750000</v>
      </c>
      <c r="O116" s="100">
        <f t="shared" si="10"/>
        <v>1.2006733333333333</v>
      </c>
      <c r="P116" s="98">
        <v>2565290</v>
      </c>
      <c r="Q116" s="98">
        <v>750000</v>
      </c>
      <c r="R116" s="100">
        <f t="shared" si="11"/>
        <v>3.4203866666666665</v>
      </c>
      <c r="S116" s="98">
        <v>3843605</v>
      </c>
      <c r="T116" s="98">
        <v>1000000</v>
      </c>
      <c r="U116" s="100">
        <f t="shared" si="12"/>
        <v>3.8436050000000002</v>
      </c>
      <c r="V116" s="98">
        <v>2299400</v>
      </c>
      <c r="W116" s="98">
        <v>1100000</v>
      </c>
      <c r="X116" s="100">
        <f t="shared" si="13"/>
        <v>2.0903636363636364</v>
      </c>
      <c r="Y116" s="98">
        <v>1310485</v>
      </c>
      <c r="Z116" s="98">
        <v>1100000</v>
      </c>
      <c r="AA116" s="100">
        <f t="shared" si="14"/>
        <v>1.1913499999999999</v>
      </c>
      <c r="AB116" s="98">
        <v>1789690</v>
      </c>
      <c r="AC116" s="98">
        <v>1100000</v>
      </c>
      <c r="AD116" s="100">
        <f t="shared" si="15"/>
        <v>1.6269909090909092</v>
      </c>
      <c r="AE116" s="98">
        <v>1106290</v>
      </c>
      <c r="AF116" s="98">
        <v>1300000</v>
      </c>
      <c r="AG116" s="100">
        <f t="shared" si="16"/>
        <v>0.85099230769230771</v>
      </c>
      <c r="AH116" s="98">
        <v>1283545</v>
      </c>
      <c r="AI116" s="98">
        <v>1150000</v>
      </c>
      <c r="AJ116" s="100">
        <f t="shared" si="17"/>
        <v>1.1161260869565217</v>
      </c>
      <c r="AK116" s="98">
        <v>1943045</v>
      </c>
      <c r="AL116" s="98">
        <v>1250000</v>
      </c>
      <c r="AM116" s="100">
        <f t="shared" si="18"/>
        <v>1.5544359999999999</v>
      </c>
      <c r="AN116" s="98">
        <v>1395275</v>
      </c>
      <c r="AO116" s="98">
        <v>1400000</v>
      </c>
      <c r="AP116" s="100">
        <f t="shared" si="19"/>
        <v>0.99662499999999998</v>
      </c>
      <c r="AQ116" s="101">
        <f t="shared" si="20"/>
        <v>19842135</v>
      </c>
      <c r="AR116" s="101">
        <f t="shared" si="20"/>
        <v>13000000</v>
      </c>
      <c r="AS116" s="102">
        <f t="shared" si="21"/>
        <v>1.5263180769230769</v>
      </c>
      <c r="AT116" s="103">
        <f t="shared" si="22"/>
        <v>1653511.25</v>
      </c>
      <c r="AU116" s="104">
        <f>VLOOKUP(D116,[3]ILOILO!$B$9:$AQ$66,40,FALSE)</f>
        <v>18857925</v>
      </c>
      <c r="AV116" s="105">
        <f>VLOOKUP(D116,[3]ILOILO!$B$9:$AQ$66,41,FALSE)</f>
        <v>14750000</v>
      </c>
      <c r="AW116" s="106">
        <f>AU116/AV116</f>
        <v>1.2785033898305085</v>
      </c>
      <c r="AX116" s="107" t="s">
        <v>276</v>
      </c>
    </row>
    <row r="117" spans="1:55" s="108" customFormat="1" ht="20.25" customHeight="1">
      <c r="A117" s="94">
        <v>5</v>
      </c>
      <c r="B117" s="95" t="s">
        <v>38</v>
      </c>
      <c r="C117" s="94" t="s">
        <v>39</v>
      </c>
      <c r="D117" s="96" t="s">
        <v>173</v>
      </c>
      <c r="E117" s="96" t="s">
        <v>174</v>
      </c>
      <c r="F117" s="97" t="s">
        <v>175</v>
      </c>
      <c r="G117" s="98">
        <v>1519720</v>
      </c>
      <c r="H117" s="99">
        <v>1450000</v>
      </c>
      <c r="I117" s="100">
        <f t="shared" si="8"/>
        <v>1.0480827586206896</v>
      </c>
      <c r="J117" s="98">
        <v>1522905</v>
      </c>
      <c r="K117" s="98">
        <v>1400000</v>
      </c>
      <c r="L117" s="100">
        <f t="shared" si="9"/>
        <v>1.0877892857142857</v>
      </c>
      <c r="M117" s="98">
        <v>1510810</v>
      </c>
      <c r="N117" s="98">
        <v>1450000</v>
      </c>
      <c r="O117" s="100">
        <f t="shared" si="10"/>
        <v>1.0419379310344827</v>
      </c>
      <c r="P117" s="98">
        <v>1686975</v>
      </c>
      <c r="Q117" s="98">
        <v>1450000</v>
      </c>
      <c r="R117" s="100">
        <f t="shared" si="11"/>
        <v>1.1634310344827585</v>
      </c>
      <c r="S117" s="98">
        <v>2072865</v>
      </c>
      <c r="T117" s="98">
        <v>1450000</v>
      </c>
      <c r="U117" s="100">
        <f t="shared" si="12"/>
        <v>1.4295620689655173</v>
      </c>
      <c r="V117" s="98">
        <v>2029820</v>
      </c>
      <c r="W117" s="98">
        <v>1450000</v>
      </c>
      <c r="X117" s="100">
        <f t="shared" si="13"/>
        <v>1.3998758620689655</v>
      </c>
      <c r="Y117" s="98">
        <v>1749455</v>
      </c>
      <c r="Z117" s="98">
        <v>1350000</v>
      </c>
      <c r="AA117" s="100">
        <f t="shared" si="14"/>
        <v>1.2958925925925926</v>
      </c>
      <c r="AB117" s="98">
        <v>509020</v>
      </c>
      <c r="AC117" s="98">
        <v>1350000</v>
      </c>
      <c r="AD117" s="100">
        <f t="shared" si="15"/>
        <v>0.37705185185185186</v>
      </c>
      <c r="AE117" s="98">
        <v>1298555</v>
      </c>
      <c r="AF117" s="98">
        <v>1250000</v>
      </c>
      <c r="AG117" s="100">
        <f t="shared" si="16"/>
        <v>1.0388440000000001</v>
      </c>
      <c r="AH117" s="98">
        <v>1668295</v>
      </c>
      <c r="AI117" s="98">
        <v>1250000</v>
      </c>
      <c r="AJ117" s="100">
        <f t="shared" si="17"/>
        <v>1.3346359999999999</v>
      </c>
      <c r="AK117" s="98">
        <v>2485610</v>
      </c>
      <c r="AL117" s="98">
        <v>1650000</v>
      </c>
      <c r="AM117" s="100">
        <f t="shared" si="18"/>
        <v>1.506430303030303</v>
      </c>
      <c r="AN117" s="98">
        <v>1302010</v>
      </c>
      <c r="AO117" s="98">
        <v>1900000</v>
      </c>
      <c r="AP117" s="100">
        <f t="shared" si="19"/>
        <v>0.68526842105263153</v>
      </c>
      <c r="AQ117" s="101">
        <f t="shared" si="20"/>
        <v>19356040</v>
      </c>
      <c r="AR117" s="101">
        <f t="shared" si="20"/>
        <v>17400000</v>
      </c>
      <c r="AS117" s="102">
        <f t="shared" si="21"/>
        <v>1.1124160919540229</v>
      </c>
      <c r="AT117" s="103">
        <f t="shared" si="22"/>
        <v>1613003.3333333333</v>
      </c>
      <c r="AU117" s="104">
        <v>19366785</v>
      </c>
      <c r="AV117" s="105">
        <v>13450000</v>
      </c>
      <c r="AW117" s="106">
        <v>1.4399096654275092</v>
      </c>
      <c r="AX117" s="107" t="s">
        <v>277</v>
      </c>
    </row>
    <row r="118" spans="1:55" s="108" customFormat="1" ht="20.25" customHeight="1">
      <c r="A118" s="94">
        <v>6</v>
      </c>
      <c r="B118" s="95" t="s">
        <v>38</v>
      </c>
      <c r="C118" s="94" t="s">
        <v>241</v>
      </c>
      <c r="D118" s="110" t="s">
        <v>242</v>
      </c>
      <c r="E118" s="110" t="s">
        <v>243</v>
      </c>
      <c r="F118" s="97">
        <v>44791</v>
      </c>
      <c r="G118" s="98">
        <v>1968860</v>
      </c>
      <c r="H118" s="99">
        <v>1500000</v>
      </c>
      <c r="I118" s="100">
        <f t="shared" si="8"/>
        <v>1.3125733333333334</v>
      </c>
      <c r="J118" s="98">
        <v>907120</v>
      </c>
      <c r="K118" s="98">
        <v>1500000</v>
      </c>
      <c r="L118" s="100">
        <f t="shared" si="9"/>
        <v>0.60474666666666665</v>
      </c>
      <c r="M118" s="98">
        <v>1944750</v>
      </c>
      <c r="N118" s="98">
        <v>1750000</v>
      </c>
      <c r="O118" s="100">
        <f t="shared" si="10"/>
        <v>1.1112857142857142</v>
      </c>
      <c r="P118" s="98">
        <v>2749865</v>
      </c>
      <c r="Q118" s="98">
        <v>1750000</v>
      </c>
      <c r="R118" s="100">
        <f t="shared" si="11"/>
        <v>1.5713514285714285</v>
      </c>
      <c r="S118" s="98">
        <v>2625840</v>
      </c>
      <c r="T118" s="98">
        <v>1800000</v>
      </c>
      <c r="U118" s="100">
        <f t="shared" si="12"/>
        <v>1.4588000000000001</v>
      </c>
      <c r="V118" s="98">
        <v>811215</v>
      </c>
      <c r="W118" s="98">
        <v>1800000</v>
      </c>
      <c r="X118" s="100">
        <f t="shared" si="13"/>
        <v>0.45067499999999999</v>
      </c>
      <c r="Y118" s="98">
        <v>1165600</v>
      </c>
      <c r="Z118" s="98">
        <v>1800000</v>
      </c>
      <c r="AA118" s="100">
        <f t="shared" si="14"/>
        <v>0.64755555555555555</v>
      </c>
      <c r="AB118" s="98">
        <v>1705745</v>
      </c>
      <c r="AC118" s="98">
        <v>1500000</v>
      </c>
      <c r="AD118" s="100">
        <f t="shared" si="15"/>
        <v>1.1371633333333333</v>
      </c>
      <c r="AE118" s="98">
        <v>1008420</v>
      </c>
      <c r="AF118" s="98">
        <v>1550000</v>
      </c>
      <c r="AG118" s="100">
        <f t="shared" si="16"/>
        <v>0.65059354838709682</v>
      </c>
      <c r="AH118" s="98">
        <v>1000010</v>
      </c>
      <c r="AI118" s="98">
        <v>1300000</v>
      </c>
      <c r="AJ118" s="100">
        <f t="shared" si="17"/>
        <v>0.76923846153846154</v>
      </c>
      <c r="AK118" s="98">
        <v>1330190</v>
      </c>
      <c r="AL118" s="98">
        <v>1200000</v>
      </c>
      <c r="AM118" s="100">
        <f t="shared" si="18"/>
        <v>1.1084916666666667</v>
      </c>
      <c r="AN118" s="98">
        <v>1565295</v>
      </c>
      <c r="AO118" s="98">
        <v>1300000</v>
      </c>
      <c r="AP118" s="100">
        <f t="shared" si="19"/>
        <v>1.204073076923077</v>
      </c>
      <c r="AQ118" s="101">
        <f t="shared" si="20"/>
        <v>18782910</v>
      </c>
      <c r="AR118" s="101">
        <f t="shared" si="20"/>
        <v>18750000</v>
      </c>
      <c r="AS118" s="102">
        <f t="shared" si="21"/>
        <v>1.0017552000000001</v>
      </c>
      <c r="AT118" s="103">
        <f t="shared" si="22"/>
        <v>1565242.5</v>
      </c>
      <c r="AU118" s="104">
        <f>VLOOKUP(D118,[3]ILOILO!$B$9:$AQ$66,40,FALSE)</f>
        <v>16165280</v>
      </c>
      <c r="AV118" s="105">
        <f>VLOOKUP(D118,[3]ILOILO!$B$9:$AQ$66,41,FALSE)</f>
        <v>14700000</v>
      </c>
      <c r="AW118" s="106">
        <f t="shared" ref="AW118:AW123" si="23">AU118/AV118</f>
        <v>1.0996789115646259</v>
      </c>
      <c r="AX118" s="107" t="s">
        <v>278</v>
      </c>
    </row>
    <row r="119" spans="1:55" s="108" customFormat="1" ht="20.25" customHeight="1">
      <c r="A119" s="94">
        <v>7</v>
      </c>
      <c r="B119" s="95" t="s">
        <v>44</v>
      </c>
      <c r="C119" s="95" t="s">
        <v>44</v>
      </c>
      <c r="D119" s="110" t="s">
        <v>258</v>
      </c>
      <c r="E119" s="96" t="s">
        <v>259</v>
      </c>
      <c r="F119" s="97" t="s">
        <v>260</v>
      </c>
      <c r="G119" s="111">
        <v>11752703</v>
      </c>
      <c r="H119" s="112">
        <v>11500000</v>
      </c>
      <c r="I119" s="107">
        <f t="shared" si="8"/>
        <v>1.0219741739130435</v>
      </c>
      <c r="J119" s="111">
        <v>11022055</v>
      </c>
      <c r="K119" s="112">
        <v>10800000</v>
      </c>
      <c r="L119" s="107">
        <f t="shared" si="9"/>
        <v>1.0205606481481482</v>
      </c>
      <c r="M119" s="111">
        <v>11270890</v>
      </c>
      <c r="N119" s="112">
        <v>11000000</v>
      </c>
      <c r="O119" s="107">
        <f t="shared" si="10"/>
        <v>1.0246263636363637</v>
      </c>
      <c r="P119" s="111">
        <v>13427686</v>
      </c>
      <c r="Q119" s="112">
        <v>13000000</v>
      </c>
      <c r="R119" s="100">
        <f t="shared" si="11"/>
        <v>1.032898923076923</v>
      </c>
      <c r="S119" s="111">
        <v>14652605</v>
      </c>
      <c r="T119" s="112">
        <v>13000000</v>
      </c>
      <c r="U119" s="107">
        <f t="shared" si="12"/>
        <v>1.1271234615384615</v>
      </c>
      <c r="V119" s="111">
        <v>12738020</v>
      </c>
      <c r="W119" s="112">
        <v>12000000</v>
      </c>
      <c r="X119" s="100">
        <f t="shared" si="13"/>
        <v>1.0615016666666666</v>
      </c>
      <c r="Y119" s="111">
        <v>11133240</v>
      </c>
      <c r="Z119" s="112">
        <v>11000000</v>
      </c>
      <c r="AA119" s="100">
        <f t="shared" si="14"/>
        <v>1.0121127272727273</v>
      </c>
      <c r="AB119" s="111">
        <v>11342065</v>
      </c>
      <c r="AC119" s="112">
        <v>11000000</v>
      </c>
      <c r="AD119" s="100">
        <f t="shared" si="15"/>
        <v>1.0310968181818181</v>
      </c>
      <c r="AE119" s="101">
        <v>11707955</v>
      </c>
      <c r="AF119" s="113">
        <v>11500000</v>
      </c>
      <c r="AG119" s="107">
        <f t="shared" si="16"/>
        <v>1.0180830434782608</v>
      </c>
      <c r="AH119" s="101">
        <v>7181600</v>
      </c>
      <c r="AI119" s="113">
        <v>10000000</v>
      </c>
      <c r="AJ119" s="100">
        <f t="shared" si="17"/>
        <v>0.71816000000000002</v>
      </c>
      <c r="AK119" s="101">
        <v>10685920</v>
      </c>
      <c r="AL119" s="113">
        <v>10500000</v>
      </c>
      <c r="AM119" s="107">
        <f t="shared" si="18"/>
        <v>1.0177066666666668</v>
      </c>
      <c r="AN119" s="101">
        <v>10597880</v>
      </c>
      <c r="AO119" s="113">
        <v>10500000</v>
      </c>
      <c r="AP119" s="107">
        <f t="shared" si="19"/>
        <v>1.0093219047619049</v>
      </c>
      <c r="AQ119" s="101">
        <f t="shared" si="20"/>
        <v>137512619</v>
      </c>
      <c r="AR119" s="101">
        <f t="shared" si="20"/>
        <v>135800000</v>
      </c>
      <c r="AS119" s="102">
        <f t="shared" si="21"/>
        <v>1.0126113328424153</v>
      </c>
      <c r="AT119" s="113">
        <f t="shared" si="22"/>
        <v>11459384.916666666</v>
      </c>
      <c r="AU119" s="104">
        <f>VLOOKUP(D119,[4]ANSON!$B$8:$AQ$26,40,FALSE)</f>
        <v>141165935</v>
      </c>
      <c r="AV119" s="105">
        <f>VLOOKUP(D119,[4]ANSON!$B$8:$AQ$26,41,FALSE)</f>
        <v>144450000</v>
      </c>
      <c r="AW119" s="106">
        <f t="shared" si="23"/>
        <v>0.97726503980616131</v>
      </c>
      <c r="AX119" s="107" t="s">
        <v>276</v>
      </c>
    </row>
    <row r="120" spans="1:55" s="108" customFormat="1" ht="20.25" customHeight="1">
      <c r="A120" s="94">
        <v>8</v>
      </c>
      <c r="B120" s="95" t="s">
        <v>44</v>
      </c>
      <c r="C120" s="95" t="s">
        <v>44</v>
      </c>
      <c r="D120" s="110" t="s">
        <v>88</v>
      </c>
      <c r="E120" s="110" t="s">
        <v>89</v>
      </c>
      <c r="F120" s="97">
        <v>41596</v>
      </c>
      <c r="G120" s="101">
        <v>6711820</v>
      </c>
      <c r="H120" s="113">
        <v>6700000</v>
      </c>
      <c r="I120" s="107">
        <f t="shared" si="8"/>
        <v>1.0017641791044776</v>
      </c>
      <c r="J120" s="114">
        <v>7236600</v>
      </c>
      <c r="K120" s="112">
        <v>7000000</v>
      </c>
      <c r="L120" s="107">
        <f t="shared" si="9"/>
        <v>1.0338000000000001</v>
      </c>
      <c r="M120" s="111">
        <v>8269345</v>
      </c>
      <c r="N120" s="112">
        <v>7000000</v>
      </c>
      <c r="O120" s="100">
        <f t="shared" si="10"/>
        <v>1.181335</v>
      </c>
      <c r="P120" s="111">
        <v>14710645</v>
      </c>
      <c r="Q120" s="112">
        <v>7200000</v>
      </c>
      <c r="R120" s="100">
        <f t="shared" si="11"/>
        <v>2.0431451388888888</v>
      </c>
      <c r="S120" s="111">
        <v>15532185</v>
      </c>
      <c r="T120" s="112">
        <v>7200000</v>
      </c>
      <c r="U120" s="100">
        <f t="shared" si="12"/>
        <v>2.1572479166666665</v>
      </c>
      <c r="V120" s="111">
        <v>8019640</v>
      </c>
      <c r="W120" s="112">
        <v>7300000</v>
      </c>
      <c r="X120" s="107">
        <f t="shared" si="13"/>
        <v>1.0985808219178081</v>
      </c>
      <c r="Y120" s="111">
        <v>11650960</v>
      </c>
      <c r="Z120" s="112">
        <v>7300000</v>
      </c>
      <c r="AA120" s="107">
        <f t="shared" si="14"/>
        <v>1.5960219178082191</v>
      </c>
      <c r="AB120" s="111">
        <v>10686530</v>
      </c>
      <c r="AC120" s="112">
        <v>7300000</v>
      </c>
      <c r="AD120" s="100">
        <f t="shared" si="15"/>
        <v>1.4639082191780821</v>
      </c>
      <c r="AE120" s="101">
        <v>12424795</v>
      </c>
      <c r="AF120" s="113">
        <v>7500000</v>
      </c>
      <c r="AG120" s="100">
        <f t="shared" si="16"/>
        <v>1.6566393333333334</v>
      </c>
      <c r="AH120" s="101">
        <v>11709280</v>
      </c>
      <c r="AI120" s="113">
        <v>7500000</v>
      </c>
      <c r="AJ120" s="107">
        <f t="shared" si="17"/>
        <v>1.5612373333333334</v>
      </c>
      <c r="AK120" s="101">
        <v>11894060</v>
      </c>
      <c r="AL120" s="113">
        <v>8150000</v>
      </c>
      <c r="AM120" s="107">
        <f t="shared" si="18"/>
        <v>1.4593938650306748</v>
      </c>
      <c r="AN120" s="111">
        <v>9392410</v>
      </c>
      <c r="AO120" s="112">
        <v>8500000</v>
      </c>
      <c r="AP120" s="100">
        <f t="shared" si="19"/>
        <v>1.1049894117647059</v>
      </c>
      <c r="AQ120" s="101">
        <f t="shared" si="20"/>
        <v>128238270</v>
      </c>
      <c r="AR120" s="101">
        <f t="shared" si="20"/>
        <v>88650000</v>
      </c>
      <c r="AS120" s="102">
        <f t="shared" si="21"/>
        <v>1.4465681895093063</v>
      </c>
      <c r="AT120" s="113">
        <f t="shared" si="22"/>
        <v>10686522.5</v>
      </c>
      <c r="AU120" s="104">
        <f>VLOOKUP(D120,[4]BINONDO!$B$39:$AR$40,40,FALSE)</f>
        <v>90862455</v>
      </c>
      <c r="AV120" s="105">
        <f>VLOOKUP(D120,[4]BINONDO!$B$39:$AQ$40,41,FALSE)</f>
        <v>89850000</v>
      </c>
      <c r="AW120" s="106">
        <f t="shared" si="23"/>
        <v>1.0112682804674458</v>
      </c>
      <c r="AX120" s="107" t="s">
        <v>277</v>
      </c>
    </row>
    <row r="121" spans="1:55" s="108" customFormat="1" ht="20.25" customHeight="1">
      <c r="A121" s="94">
        <v>9</v>
      </c>
      <c r="B121" s="95" t="s">
        <v>44</v>
      </c>
      <c r="C121" s="94" t="s">
        <v>44</v>
      </c>
      <c r="D121" s="110" t="s">
        <v>51</v>
      </c>
      <c r="E121" s="96" t="s">
        <v>52</v>
      </c>
      <c r="F121" s="97">
        <v>44341</v>
      </c>
      <c r="G121" s="98">
        <v>3113125</v>
      </c>
      <c r="H121" s="99">
        <v>3000000</v>
      </c>
      <c r="I121" s="100">
        <f t="shared" si="8"/>
        <v>1.0377083333333332</v>
      </c>
      <c r="J121" s="98">
        <v>4197290</v>
      </c>
      <c r="K121" s="98">
        <v>4000000</v>
      </c>
      <c r="L121" s="100">
        <f t="shared" si="9"/>
        <v>1.0493224999999999</v>
      </c>
      <c r="M121" s="98">
        <v>4272765</v>
      </c>
      <c r="N121" s="98">
        <v>4000000</v>
      </c>
      <c r="O121" s="100">
        <f t="shared" si="10"/>
        <v>1.0681912499999999</v>
      </c>
      <c r="P121" s="98">
        <v>17325700</v>
      </c>
      <c r="Q121" s="98">
        <v>4000000</v>
      </c>
      <c r="R121" s="100">
        <f t="shared" si="11"/>
        <v>4.3314250000000003</v>
      </c>
      <c r="S121" s="98">
        <v>12059135</v>
      </c>
      <c r="T121" s="98">
        <v>4500000</v>
      </c>
      <c r="U121" s="100">
        <f t="shared" si="12"/>
        <v>2.6798077777777776</v>
      </c>
      <c r="V121" s="98">
        <v>7459190</v>
      </c>
      <c r="W121" s="98">
        <v>4600000</v>
      </c>
      <c r="X121" s="100">
        <f t="shared" si="13"/>
        <v>1.6215630434782609</v>
      </c>
      <c r="Y121" s="98">
        <v>8544600</v>
      </c>
      <c r="Z121" s="98">
        <v>4800000</v>
      </c>
      <c r="AA121" s="100">
        <f t="shared" si="14"/>
        <v>1.780125</v>
      </c>
      <c r="AB121" s="98">
        <v>11201315</v>
      </c>
      <c r="AC121" s="98">
        <v>5000000</v>
      </c>
      <c r="AD121" s="100">
        <f t="shared" si="15"/>
        <v>2.2402630000000001</v>
      </c>
      <c r="AE121" s="98">
        <v>5803480</v>
      </c>
      <c r="AF121" s="98">
        <v>5600000</v>
      </c>
      <c r="AG121" s="100">
        <f t="shared" si="16"/>
        <v>1.0363357142857144</v>
      </c>
      <c r="AH121" s="98">
        <v>7975880</v>
      </c>
      <c r="AI121" s="98">
        <v>5600000</v>
      </c>
      <c r="AJ121" s="100">
        <f t="shared" si="17"/>
        <v>1.4242642857142858</v>
      </c>
      <c r="AK121" s="98">
        <v>5991900</v>
      </c>
      <c r="AL121" s="98">
        <v>5800000</v>
      </c>
      <c r="AM121" s="100">
        <f t="shared" si="18"/>
        <v>1.0330862068965516</v>
      </c>
      <c r="AN121" s="98">
        <v>5289080</v>
      </c>
      <c r="AO121" s="98">
        <v>6500000</v>
      </c>
      <c r="AP121" s="100">
        <f t="shared" si="19"/>
        <v>0.81370461538461536</v>
      </c>
      <c r="AQ121" s="101">
        <f t="shared" si="20"/>
        <v>93233460</v>
      </c>
      <c r="AR121" s="101">
        <f t="shared" si="20"/>
        <v>57400000</v>
      </c>
      <c r="AS121" s="102">
        <f t="shared" si="21"/>
        <v>1.6242763066202091</v>
      </c>
      <c r="AT121" s="103">
        <f t="shared" si="22"/>
        <v>7769455</v>
      </c>
      <c r="AU121" s="104">
        <f>VLOOKUP(D121,[3]ILOILO!$B$9:$AQ$66,40,FALSE)</f>
        <v>40825740</v>
      </c>
      <c r="AV121" s="105">
        <f>VLOOKUP(D121,[3]ILOILO!$B$9:$AQ$66,41,FALSE)</f>
        <v>21706451</v>
      </c>
      <c r="AW121" s="106">
        <f t="shared" si="23"/>
        <v>1.8808113772260606</v>
      </c>
      <c r="AX121" s="107" t="s">
        <v>278</v>
      </c>
    </row>
    <row r="122" spans="1:55" s="108" customFormat="1">
      <c r="A122" s="94">
        <v>10</v>
      </c>
      <c r="B122" s="95" t="s">
        <v>31</v>
      </c>
      <c r="C122" s="94" t="s">
        <v>79</v>
      </c>
      <c r="D122" s="110" t="s">
        <v>84</v>
      </c>
      <c r="E122" s="110" t="s">
        <v>85</v>
      </c>
      <c r="F122" s="97">
        <v>43523</v>
      </c>
      <c r="G122" s="98">
        <v>5491685</v>
      </c>
      <c r="H122" s="99">
        <v>5800000</v>
      </c>
      <c r="I122" s="100">
        <f t="shared" si="8"/>
        <v>0.94684224137931039</v>
      </c>
      <c r="J122" s="98">
        <v>5810545</v>
      </c>
      <c r="K122" s="98">
        <v>5700000</v>
      </c>
      <c r="L122" s="100">
        <f t="shared" si="9"/>
        <v>1.0193938596491228</v>
      </c>
      <c r="M122" s="98">
        <v>7658550</v>
      </c>
      <c r="N122" s="98">
        <v>5700000</v>
      </c>
      <c r="O122" s="100">
        <f t="shared" si="10"/>
        <v>1.3436052631578947</v>
      </c>
      <c r="P122" s="98">
        <v>13695325</v>
      </c>
      <c r="Q122" s="98">
        <v>5700000</v>
      </c>
      <c r="R122" s="100">
        <f t="shared" si="11"/>
        <v>2.4026885964912279</v>
      </c>
      <c r="S122" s="98">
        <v>14884710</v>
      </c>
      <c r="T122" s="98">
        <v>5700000</v>
      </c>
      <c r="U122" s="100">
        <f t="shared" si="12"/>
        <v>2.6113526315789475</v>
      </c>
      <c r="V122" s="98">
        <v>8626095</v>
      </c>
      <c r="W122" s="98">
        <v>5600000</v>
      </c>
      <c r="X122" s="100">
        <f t="shared" si="13"/>
        <v>1.5403741071428572</v>
      </c>
      <c r="Y122" s="98">
        <v>6159580</v>
      </c>
      <c r="Z122" s="98">
        <v>5600000</v>
      </c>
      <c r="AA122" s="100">
        <f t="shared" si="14"/>
        <v>1.099925</v>
      </c>
      <c r="AB122" s="98">
        <v>10422295</v>
      </c>
      <c r="AC122" s="98">
        <v>5700000</v>
      </c>
      <c r="AD122" s="100">
        <f t="shared" si="15"/>
        <v>1.8284728070175438</v>
      </c>
      <c r="AE122" s="98">
        <v>6399285</v>
      </c>
      <c r="AF122" s="98">
        <v>5900000</v>
      </c>
      <c r="AG122" s="100">
        <f t="shared" si="16"/>
        <v>1.0846245762711864</v>
      </c>
      <c r="AH122" s="98">
        <v>6444565</v>
      </c>
      <c r="AI122" s="98">
        <v>5900000</v>
      </c>
      <c r="AJ122" s="100">
        <f t="shared" si="17"/>
        <v>1.0922991525423729</v>
      </c>
      <c r="AK122" s="98">
        <v>8672840</v>
      </c>
      <c r="AL122" s="98">
        <v>5900000</v>
      </c>
      <c r="AM122" s="100">
        <f t="shared" si="18"/>
        <v>1.4699728813559323</v>
      </c>
      <c r="AN122" s="98">
        <v>8160175</v>
      </c>
      <c r="AO122" s="98">
        <v>7700000</v>
      </c>
      <c r="AP122" s="100">
        <f t="shared" si="19"/>
        <v>1.059762987012987</v>
      </c>
      <c r="AQ122" s="101">
        <f t="shared" si="20"/>
        <v>102425650</v>
      </c>
      <c r="AR122" s="101">
        <f t="shared" si="20"/>
        <v>70900000</v>
      </c>
      <c r="AS122" s="102">
        <f t="shared" si="21"/>
        <v>1.4446495063469675</v>
      </c>
      <c r="AT122" s="103">
        <f t="shared" si="22"/>
        <v>8535470.833333334</v>
      </c>
      <c r="AU122" s="104">
        <f>VLOOKUP(D122,[3]ILOILO!$B$9:$AQ$66,40,FALSE)</f>
        <v>72393790</v>
      </c>
      <c r="AV122" s="105">
        <f>VLOOKUP(D122,[3]ILOILO!$B$9:$AQ$66,41,FALSE)</f>
        <v>59200000</v>
      </c>
      <c r="AW122" s="106">
        <f t="shared" si="23"/>
        <v>1.2228680743243243</v>
      </c>
      <c r="AX122" s="107" t="s">
        <v>276</v>
      </c>
    </row>
    <row r="123" spans="1:55" s="108" customFormat="1">
      <c r="A123" s="94">
        <v>11</v>
      </c>
      <c r="B123" s="95" t="s">
        <v>31</v>
      </c>
      <c r="C123" s="94" t="s">
        <v>35</v>
      </c>
      <c r="D123" s="110" t="s">
        <v>165</v>
      </c>
      <c r="E123" s="110" t="s">
        <v>166</v>
      </c>
      <c r="F123" s="97">
        <v>43210</v>
      </c>
      <c r="G123" s="98">
        <v>1886225</v>
      </c>
      <c r="H123" s="99">
        <v>2700000</v>
      </c>
      <c r="I123" s="100">
        <f t="shared" si="8"/>
        <v>0.69860185185185186</v>
      </c>
      <c r="J123" s="98">
        <v>1533195</v>
      </c>
      <c r="K123" s="98">
        <v>2500000</v>
      </c>
      <c r="L123" s="100">
        <f t="shared" si="9"/>
        <v>0.61327799999999999</v>
      </c>
      <c r="M123" s="98">
        <v>1936830</v>
      </c>
      <c r="N123" s="98">
        <v>2500000</v>
      </c>
      <c r="O123" s="100">
        <f t="shared" si="10"/>
        <v>0.77473199999999998</v>
      </c>
      <c r="P123" s="98">
        <v>4717730</v>
      </c>
      <c r="Q123" s="98">
        <v>2500000</v>
      </c>
      <c r="R123" s="100">
        <f t="shared" si="11"/>
        <v>1.887092</v>
      </c>
      <c r="S123" s="98">
        <v>5253740</v>
      </c>
      <c r="T123" s="98">
        <v>2250000</v>
      </c>
      <c r="U123" s="100">
        <f t="shared" si="12"/>
        <v>2.3349955555555555</v>
      </c>
      <c r="V123" s="98">
        <v>2064260</v>
      </c>
      <c r="W123" s="98">
        <v>2000000</v>
      </c>
      <c r="X123" s="100">
        <f t="shared" si="13"/>
        <v>1.03213</v>
      </c>
      <c r="Y123" s="98">
        <v>2194060</v>
      </c>
      <c r="Z123" s="98">
        <v>2000000</v>
      </c>
      <c r="AA123" s="100">
        <f t="shared" si="14"/>
        <v>1.0970299999999999</v>
      </c>
      <c r="AB123" s="98">
        <v>3617595</v>
      </c>
      <c r="AC123" s="98">
        <v>2000000</v>
      </c>
      <c r="AD123" s="100">
        <f t="shared" si="15"/>
        <v>1.8087975000000001</v>
      </c>
      <c r="AE123" s="98">
        <v>2502860</v>
      </c>
      <c r="AF123" s="98">
        <v>2500000</v>
      </c>
      <c r="AG123" s="100">
        <f t="shared" si="16"/>
        <v>1.001144</v>
      </c>
      <c r="AH123" s="98">
        <v>4587735</v>
      </c>
      <c r="AI123" s="98">
        <v>2500000</v>
      </c>
      <c r="AJ123" s="100">
        <f t="shared" si="17"/>
        <v>1.835094</v>
      </c>
      <c r="AK123" s="98">
        <v>2433760</v>
      </c>
      <c r="AL123" s="98">
        <v>2700000</v>
      </c>
      <c r="AM123" s="100">
        <f t="shared" si="18"/>
        <v>0.90139259259259263</v>
      </c>
      <c r="AN123" s="98">
        <v>2310370</v>
      </c>
      <c r="AO123" s="98">
        <v>3300000</v>
      </c>
      <c r="AP123" s="100">
        <f t="shared" si="19"/>
        <v>0.70011212121212119</v>
      </c>
      <c r="AQ123" s="101">
        <f t="shared" si="20"/>
        <v>35038360</v>
      </c>
      <c r="AR123" s="101">
        <f t="shared" si="20"/>
        <v>29450000</v>
      </c>
      <c r="AS123" s="102">
        <f t="shared" si="21"/>
        <v>1.1897575551782682</v>
      </c>
      <c r="AT123" s="103">
        <f t="shared" si="22"/>
        <v>2919863.3333333335</v>
      </c>
      <c r="AU123" s="104">
        <f>VLOOKUP(D123,[3]ILOILO!$B$9:$AQ$66,40,FALSE)</f>
        <v>30467362</v>
      </c>
      <c r="AV123" s="105">
        <f>VLOOKUP(D123,[3]ILOILO!$B$9:$AQ$66,41,FALSE)</f>
        <v>24650000</v>
      </c>
      <c r="AW123" s="106">
        <f t="shared" si="23"/>
        <v>1.2359984584178498</v>
      </c>
      <c r="AX123" s="107" t="s">
        <v>277</v>
      </c>
    </row>
    <row r="124" spans="1:55" s="108" customFormat="1">
      <c r="A124" s="94">
        <v>12</v>
      </c>
      <c r="B124" s="95" t="s">
        <v>31</v>
      </c>
      <c r="C124" s="94" t="s">
        <v>35</v>
      </c>
      <c r="D124" s="96" t="s">
        <v>167</v>
      </c>
      <c r="E124" s="96" t="s">
        <v>168</v>
      </c>
      <c r="F124" s="97" t="s">
        <v>169</v>
      </c>
      <c r="G124" s="98">
        <v>2413200</v>
      </c>
      <c r="H124" s="99">
        <v>2000000</v>
      </c>
      <c r="I124" s="100">
        <f t="shared" si="8"/>
        <v>1.2065999999999999</v>
      </c>
      <c r="J124" s="98">
        <v>1352445</v>
      </c>
      <c r="K124" s="98">
        <v>1900000</v>
      </c>
      <c r="L124" s="100">
        <f t="shared" si="9"/>
        <v>0.71181315789473687</v>
      </c>
      <c r="M124" s="98">
        <v>1726695</v>
      </c>
      <c r="N124" s="98">
        <v>1900000</v>
      </c>
      <c r="O124" s="100">
        <f t="shared" si="10"/>
        <v>0.90878684210526317</v>
      </c>
      <c r="P124" s="98">
        <v>3218660</v>
      </c>
      <c r="Q124" s="98">
        <v>2200000</v>
      </c>
      <c r="R124" s="100">
        <f t="shared" si="11"/>
        <v>1.4630272727272726</v>
      </c>
      <c r="S124" s="98">
        <v>3653205</v>
      </c>
      <c r="T124" s="98">
        <v>2200000</v>
      </c>
      <c r="U124" s="100">
        <f t="shared" si="12"/>
        <v>1.6605477272727274</v>
      </c>
      <c r="V124" s="98">
        <v>1783760</v>
      </c>
      <c r="W124" s="98">
        <v>2100000</v>
      </c>
      <c r="X124" s="100">
        <f t="shared" si="13"/>
        <v>0.84940952380952384</v>
      </c>
      <c r="Y124" s="98">
        <v>2615965</v>
      </c>
      <c r="Z124" s="98">
        <v>1800000</v>
      </c>
      <c r="AA124" s="100">
        <f t="shared" si="14"/>
        <v>1.4533138888888888</v>
      </c>
      <c r="AB124" s="98">
        <v>2536365</v>
      </c>
      <c r="AC124" s="98">
        <v>1700000</v>
      </c>
      <c r="AD124" s="100">
        <f t="shared" si="15"/>
        <v>1.4919794117647058</v>
      </c>
      <c r="AE124" s="98">
        <v>3808215</v>
      </c>
      <c r="AF124" s="98">
        <v>1800000</v>
      </c>
      <c r="AG124" s="100">
        <f t="shared" si="16"/>
        <v>2.115675</v>
      </c>
      <c r="AH124" s="98">
        <v>1970470</v>
      </c>
      <c r="AI124" s="98">
        <v>1800000</v>
      </c>
      <c r="AJ124" s="100">
        <f t="shared" si="17"/>
        <v>1.0947055555555556</v>
      </c>
      <c r="AK124" s="98">
        <v>1943115</v>
      </c>
      <c r="AL124" s="98">
        <v>2100000</v>
      </c>
      <c r="AM124" s="100">
        <f t="shared" si="18"/>
        <v>0.92529285714285714</v>
      </c>
      <c r="AN124" s="98">
        <v>1746435</v>
      </c>
      <c r="AO124" s="98">
        <v>2250000</v>
      </c>
      <c r="AP124" s="100">
        <f t="shared" si="19"/>
        <v>0.77619333333333329</v>
      </c>
      <c r="AQ124" s="101">
        <f t="shared" si="20"/>
        <v>28768530</v>
      </c>
      <c r="AR124" s="101">
        <f t="shared" si="20"/>
        <v>23750000</v>
      </c>
      <c r="AS124" s="102">
        <f t="shared" si="21"/>
        <v>1.2113065263157894</v>
      </c>
      <c r="AT124" s="103">
        <f t="shared" si="22"/>
        <v>2397377.5</v>
      </c>
      <c r="AU124" s="104">
        <v>26871660</v>
      </c>
      <c r="AV124" s="105">
        <v>27750000</v>
      </c>
      <c r="AW124" s="106">
        <v>0.96834810810810812</v>
      </c>
      <c r="AX124" s="107" t="s">
        <v>278</v>
      </c>
    </row>
    <row r="125" spans="1:55" s="75" customFormat="1">
      <c r="A125" s="39"/>
      <c r="B125" s="38"/>
      <c r="C125" s="38"/>
      <c r="G125" s="89"/>
      <c r="H125" s="89"/>
      <c r="I125" s="88"/>
      <c r="J125" s="89"/>
      <c r="K125" s="89"/>
      <c r="L125" s="115"/>
      <c r="M125" s="89"/>
      <c r="N125" s="89"/>
      <c r="O125" s="116"/>
      <c r="P125" s="89"/>
      <c r="Q125" s="89"/>
      <c r="R125" s="88"/>
      <c r="S125" s="117"/>
      <c r="T125" s="117"/>
      <c r="U125" s="116"/>
      <c r="V125" s="117"/>
      <c r="W125" s="117"/>
      <c r="X125" s="88"/>
      <c r="Y125" s="89"/>
      <c r="Z125" s="89"/>
      <c r="AA125" s="116"/>
      <c r="AB125" s="89"/>
      <c r="AC125" s="89"/>
      <c r="AD125" s="115"/>
      <c r="AE125" s="89"/>
      <c r="AF125" s="89"/>
      <c r="AG125" s="88"/>
      <c r="AH125" s="89"/>
      <c r="AI125" s="89"/>
      <c r="AJ125" s="88"/>
      <c r="AK125" s="89"/>
      <c r="AL125" s="89"/>
      <c r="AM125" s="88"/>
      <c r="AN125" s="89"/>
      <c r="AO125" s="89"/>
      <c r="AP125" s="88"/>
      <c r="AQ125" s="89"/>
      <c r="AR125" s="89"/>
      <c r="AS125" s="93"/>
      <c r="AT125" s="38"/>
      <c r="AU125" s="38"/>
      <c r="AV125" s="38"/>
      <c r="AW125" s="38"/>
    </row>
    <row r="126" spans="1:55">
      <c r="D126" s="236"/>
      <c r="E126" s="236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37"/>
      <c r="AA126" s="237"/>
      <c r="AB126" s="237"/>
      <c r="AC126" s="237"/>
      <c r="AD126" s="237"/>
      <c r="AE126" s="237"/>
      <c r="AF126" s="237"/>
      <c r="AG126" s="237"/>
      <c r="AH126" s="237"/>
      <c r="AI126" s="237"/>
      <c r="AJ126" s="237"/>
      <c r="AK126" s="237"/>
      <c r="AL126" s="237"/>
      <c r="AM126" s="237"/>
      <c r="AN126" s="237"/>
      <c r="AO126" s="118"/>
      <c r="AP126" s="119"/>
      <c r="AQ126" s="238"/>
      <c r="AR126" s="238"/>
      <c r="AS126" s="238"/>
    </row>
    <row r="127" spans="1:55" s="108" customFormat="1">
      <c r="A127" s="94">
        <v>1</v>
      </c>
      <c r="B127" s="94" t="s">
        <v>26</v>
      </c>
      <c r="C127" s="94" t="s">
        <v>65</v>
      </c>
      <c r="D127" s="94" t="s">
        <v>279</v>
      </c>
      <c r="E127" s="94" t="s">
        <v>280</v>
      </c>
      <c r="F127" s="97">
        <v>44903</v>
      </c>
      <c r="G127" s="103">
        <v>178470</v>
      </c>
      <c r="H127" s="103">
        <v>500000</v>
      </c>
      <c r="I127" s="122">
        <f t="shared" ref="I127:I135" si="24">G127/H127</f>
        <v>0.35693999999999998</v>
      </c>
      <c r="J127" s="103">
        <v>115475</v>
      </c>
      <c r="K127" s="103">
        <v>500000</v>
      </c>
      <c r="L127" s="122">
        <f t="shared" ref="L127:L135" si="25">J127/K127</f>
        <v>0.23094999999999999</v>
      </c>
      <c r="M127" s="103">
        <v>209160</v>
      </c>
      <c r="N127" s="103">
        <v>500000</v>
      </c>
      <c r="O127" s="122">
        <f t="shared" ref="O127:O135" si="26">M127/N127</f>
        <v>0.41832000000000003</v>
      </c>
      <c r="P127" s="103">
        <v>981050</v>
      </c>
      <c r="Q127" s="103">
        <v>500000</v>
      </c>
      <c r="R127" s="122">
        <f t="shared" ref="R127:R135" si="27">P127/Q127</f>
        <v>1.9621</v>
      </c>
      <c r="S127" s="103">
        <v>936975</v>
      </c>
      <c r="T127" s="103">
        <v>500000</v>
      </c>
      <c r="U127" s="122">
        <f t="shared" ref="U127:U135" si="28">S127/T127</f>
        <v>1.87395</v>
      </c>
      <c r="V127" s="103">
        <v>478730</v>
      </c>
      <c r="W127" s="103">
        <v>500000</v>
      </c>
      <c r="X127" s="122">
        <f t="shared" ref="X127:X135" si="29">V127/W127</f>
        <v>0.95745999999999998</v>
      </c>
      <c r="Y127" s="103">
        <v>175580</v>
      </c>
      <c r="Z127" s="103">
        <v>500000</v>
      </c>
      <c r="AA127" s="122">
        <f t="shared" ref="AA127:AA135" si="30">Y127/Z127</f>
        <v>0.35116000000000003</v>
      </c>
      <c r="AB127" s="103">
        <v>479120</v>
      </c>
      <c r="AC127" s="103">
        <v>500000</v>
      </c>
      <c r="AD127" s="122">
        <f t="shared" ref="AD127:AD135" si="31">AB127/AC127</f>
        <v>0.95823999999999998</v>
      </c>
      <c r="AE127" s="103">
        <v>499165</v>
      </c>
      <c r="AF127" s="103">
        <v>500000</v>
      </c>
      <c r="AG127" s="122">
        <f t="shared" ref="AG127:AG135" si="32">AE127/AF127</f>
        <v>0.99833000000000005</v>
      </c>
      <c r="AH127" s="103">
        <v>346940</v>
      </c>
      <c r="AI127" s="103">
        <v>500000</v>
      </c>
      <c r="AJ127" s="122">
        <f t="shared" ref="AJ127:AJ135" si="33">AH127/AI127</f>
        <v>0.69388000000000005</v>
      </c>
      <c r="AK127" s="103">
        <v>433560</v>
      </c>
      <c r="AL127" s="103">
        <v>500000</v>
      </c>
      <c r="AM127" s="122">
        <f t="shared" ref="AM127:AM135" si="34">AK127/AL127</f>
        <v>0.86712</v>
      </c>
      <c r="AN127" s="103">
        <v>297160</v>
      </c>
      <c r="AO127" s="103">
        <v>500000</v>
      </c>
      <c r="AP127" s="122">
        <f t="shared" ref="AP127:AP135" si="35">AN127/AO127</f>
        <v>0.59431999999999996</v>
      </c>
      <c r="AQ127" s="113">
        <f t="shared" ref="AQ127:AR135" si="36">G127+J127+M127+P127+S127+V127+Y127+AB127+AE127+AH127+AK127+AN127</f>
        <v>5131385</v>
      </c>
      <c r="AR127" s="113">
        <f t="shared" si="36"/>
        <v>6000000</v>
      </c>
      <c r="AS127" s="122">
        <f t="shared" ref="AS127:AS135" si="37">AQ127/AR127</f>
        <v>0.85523083333333338</v>
      </c>
      <c r="AT127" s="103">
        <f t="shared" ref="AT127:AT135" si="38">AQ127/12</f>
        <v>427615.41666666669</v>
      </c>
      <c r="AU127" s="113">
        <f>VLOOKUP(D127,'[2]PAMPANGA LOCAL- 1ST MEGA'!$B$9:$AQ$53,40,FALSE)</f>
        <v>2519130</v>
      </c>
      <c r="AV127" s="113">
        <f>VLOOKUP(D127,'[2]PAMPANGA LOCAL- 1ST MEGA'!$B$9:$AQ$53,41,FALSE)</f>
        <v>6450000</v>
      </c>
      <c r="AW127" s="122">
        <f t="shared" ref="AW127:AW134" si="39">AU127/AV127</f>
        <v>0.39056279069767441</v>
      </c>
      <c r="AX127" s="122">
        <f t="shared" ref="AX127:AX135" si="40">AQ127/AU127-1</f>
        <v>1.0369671275400636</v>
      </c>
      <c r="AY127" s="123" t="s">
        <v>281</v>
      </c>
      <c r="AZ127" s="123" t="s">
        <v>282</v>
      </c>
      <c r="BA127" s="123" t="s">
        <v>283</v>
      </c>
      <c r="BB127" s="123"/>
      <c r="BC127" s="94" t="s">
        <v>276</v>
      </c>
    </row>
    <row r="128" spans="1:55" s="108" customFormat="1">
      <c r="A128" s="94">
        <v>2</v>
      </c>
      <c r="B128" s="94" t="s">
        <v>26</v>
      </c>
      <c r="C128" s="94" t="s">
        <v>92</v>
      </c>
      <c r="D128" s="94" t="s">
        <v>93</v>
      </c>
      <c r="E128" s="94" t="s">
        <v>94</v>
      </c>
      <c r="F128" s="97">
        <v>44823</v>
      </c>
      <c r="G128" s="103">
        <v>1233630</v>
      </c>
      <c r="H128" s="103">
        <v>900000</v>
      </c>
      <c r="I128" s="122">
        <f t="shared" si="24"/>
        <v>1.3707</v>
      </c>
      <c r="J128" s="103">
        <v>908885</v>
      </c>
      <c r="K128" s="103">
        <v>800000</v>
      </c>
      <c r="L128" s="122">
        <f t="shared" si="25"/>
        <v>1.1361062500000001</v>
      </c>
      <c r="M128" s="103">
        <v>1210585</v>
      </c>
      <c r="N128" s="103">
        <v>800000</v>
      </c>
      <c r="O128" s="122">
        <f t="shared" si="26"/>
        <v>1.51323125</v>
      </c>
      <c r="P128" s="103">
        <v>1889275</v>
      </c>
      <c r="Q128" s="103">
        <v>850000</v>
      </c>
      <c r="R128" s="122">
        <f t="shared" si="27"/>
        <v>2.2226764705882354</v>
      </c>
      <c r="S128" s="103">
        <v>2770195</v>
      </c>
      <c r="T128" s="103">
        <v>1000000</v>
      </c>
      <c r="U128" s="122">
        <f t="shared" si="28"/>
        <v>2.7701950000000002</v>
      </c>
      <c r="V128" s="103">
        <v>1608110</v>
      </c>
      <c r="W128" s="103">
        <v>1000000</v>
      </c>
      <c r="X128" s="122">
        <f t="shared" si="29"/>
        <v>1.6081099999999999</v>
      </c>
      <c r="Y128" s="103">
        <v>1271365</v>
      </c>
      <c r="Z128" s="103">
        <v>1000000</v>
      </c>
      <c r="AA128" s="122">
        <f t="shared" si="30"/>
        <v>1.2713650000000001</v>
      </c>
      <c r="AB128" s="103">
        <v>1524825</v>
      </c>
      <c r="AC128" s="103">
        <v>900000</v>
      </c>
      <c r="AD128" s="122">
        <f t="shared" si="31"/>
        <v>1.69425</v>
      </c>
      <c r="AE128" s="103">
        <v>1135565</v>
      </c>
      <c r="AF128" s="103">
        <v>950000</v>
      </c>
      <c r="AG128" s="122">
        <f t="shared" si="32"/>
        <v>1.1953315789473684</v>
      </c>
      <c r="AH128" s="103">
        <v>356965</v>
      </c>
      <c r="AI128" s="103">
        <v>800000</v>
      </c>
      <c r="AJ128" s="122">
        <f t="shared" si="33"/>
        <v>0.44620625000000003</v>
      </c>
      <c r="AK128" s="103">
        <v>318675</v>
      </c>
      <c r="AL128" s="103">
        <v>800000</v>
      </c>
      <c r="AM128" s="122">
        <f t="shared" si="34"/>
        <v>0.39834375</v>
      </c>
      <c r="AN128" s="103">
        <v>1610385</v>
      </c>
      <c r="AO128" s="103">
        <v>800000</v>
      </c>
      <c r="AP128" s="122">
        <f t="shared" si="35"/>
        <v>2.0129812500000002</v>
      </c>
      <c r="AQ128" s="113">
        <f t="shared" si="36"/>
        <v>15838460</v>
      </c>
      <c r="AR128" s="113">
        <f t="shared" si="36"/>
        <v>10600000</v>
      </c>
      <c r="AS128" s="122">
        <f t="shared" si="37"/>
        <v>1.4941943396226416</v>
      </c>
      <c r="AT128" s="103">
        <f t="shared" si="38"/>
        <v>1319871.6666666667</v>
      </c>
      <c r="AU128" s="113">
        <f>VLOOKUP(D128,'[2]PAMPANGA LOCAL- 1ST MEGA'!$B$9:$AQ$53,40,FALSE)</f>
        <v>8944225</v>
      </c>
      <c r="AV128" s="113">
        <f>VLOOKUP(D128,'[2]PAMPANGA LOCAL- 1ST MEGA'!$B$9:$AQ$53,41,FALSE)</f>
        <v>7600000</v>
      </c>
      <c r="AW128" s="122">
        <f t="shared" si="39"/>
        <v>1.1768717105263158</v>
      </c>
      <c r="AX128" s="122">
        <f t="shared" si="40"/>
        <v>0.77080294827109119</v>
      </c>
      <c r="AY128" s="123" t="s">
        <v>284</v>
      </c>
      <c r="AZ128" s="123" t="s">
        <v>285</v>
      </c>
      <c r="BA128" s="123" t="s">
        <v>286</v>
      </c>
      <c r="BB128" s="123"/>
      <c r="BC128" s="94" t="s">
        <v>277</v>
      </c>
    </row>
    <row r="129" spans="1:55" s="108" customFormat="1" ht="21" customHeight="1">
      <c r="A129" s="94">
        <v>3</v>
      </c>
      <c r="B129" s="94" t="s">
        <v>26</v>
      </c>
      <c r="C129" s="94" t="s">
        <v>27</v>
      </c>
      <c r="D129" s="94" t="s">
        <v>287</v>
      </c>
      <c r="E129" s="94" t="s">
        <v>288</v>
      </c>
      <c r="F129" s="97">
        <v>44552</v>
      </c>
      <c r="G129" s="103">
        <v>563430</v>
      </c>
      <c r="H129" s="103">
        <v>500000</v>
      </c>
      <c r="I129" s="122">
        <f t="shared" si="24"/>
        <v>1.12686</v>
      </c>
      <c r="J129" s="103">
        <v>316560</v>
      </c>
      <c r="K129" s="103">
        <v>500000</v>
      </c>
      <c r="L129" s="122">
        <f t="shared" si="25"/>
        <v>0.63312000000000002</v>
      </c>
      <c r="M129" s="103">
        <v>73990</v>
      </c>
      <c r="N129" s="103">
        <v>500000</v>
      </c>
      <c r="O129" s="122">
        <f t="shared" si="26"/>
        <v>0.14798</v>
      </c>
      <c r="P129" s="103">
        <v>93190</v>
      </c>
      <c r="Q129" s="103">
        <v>500000</v>
      </c>
      <c r="R129" s="122">
        <f t="shared" si="27"/>
        <v>0.18637999999999999</v>
      </c>
      <c r="S129" s="103">
        <v>1991085</v>
      </c>
      <c r="T129" s="103">
        <v>500000</v>
      </c>
      <c r="U129" s="122">
        <f t="shared" si="28"/>
        <v>3.98217</v>
      </c>
      <c r="V129" s="103">
        <v>603230</v>
      </c>
      <c r="W129" s="103">
        <v>600000</v>
      </c>
      <c r="X129" s="122">
        <f t="shared" si="29"/>
        <v>1.0053833333333333</v>
      </c>
      <c r="Y129" s="103">
        <v>165575</v>
      </c>
      <c r="Z129" s="103">
        <v>500000</v>
      </c>
      <c r="AA129" s="122">
        <f t="shared" si="30"/>
        <v>0.33115</v>
      </c>
      <c r="AB129" s="103">
        <v>597130</v>
      </c>
      <c r="AC129" s="103">
        <v>500000</v>
      </c>
      <c r="AD129" s="122">
        <f t="shared" si="31"/>
        <v>1.1942600000000001</v>
      </c>
      <c r="AE129" s="103">
        <v>318965</v>
      </c>
      <c r="AF129" s="103">
        <v>500000</v>
      </c>
      <c r="AG129" s="122">
        <f t="shared" si="32"/>
        <v>0.63793</v>
      </c>
      <c r="AH129" s="103">
        <v>504130</v>
      </c>
      <c r="AI129" s="103">
        <v>500000</v>
      </c>
      <c r="AJ129" s="122">
        <f t="shared" si="33"/>
        <v>1.0082599999999999</v>
      </c>
      <c r="AK129" s="103">
        <v>336455</v>
      </c>
      <c r="AL129" s="103">
        <v>500000</v>
      </c>
      <c r="AM129" s="122">
        <f t="shared" si="34"/>
        <v>0.67291000000000001</v>
      </c>
      <c r="AN129" s="103">
        <v>524190</v>
      </c>
      <c r="AO129" s="103">
        <v>500000</v>
      </c>
      <c r="AP129" s="122">
        <f t="shared" si="35"/>
        <v>1.0483800000000001</v>
      </c>
      <c r="AQ129" s="113">
        <f t="shared" si="36"/>
        <v>6087930</v>
      </c>
      <c r="AR129" s="113">
        <f t="shared" si="36"/>
        <v>6100000</v>
      </c>
      <c r="AS129" s="122">
        <f t="shared" si="37"/>
        <v>0.99802131147540984</v>
      </c>
      <c r="AT129" s="103">
        <f t="shared" si="38"/>
        <v>507327.5</v>
      </c>
      <c r="AU129" s="124">
        <f>VLOOKUP(D129,'[2]PAMPANGA LOCAL- 1ST MEGA'!$B$9:$AQ$53,40,FALSE)</f>
        <v>3697124</v>
      </c>
      <c r="AV129" s="124">
        <f>VLOOKUP(D129,'[2]PAMPANGA LOCAL- 1ST MEGA'!$B$9:$AQ$53,41,FALSE)</f>
        <v>7000000</v>
      </c>
      <c r="AW129" s="125">
        <f t="shared" si="39"/>
        <v>0.52816057142857142</v>
      </c>
      <c r="AX129" s="122">
        <f t="shared" si="40"/>
        <v>0.64666643585662809</v>
      </c>
      <c r="AY129" s="123" t="s">
        <v>289</v>
      </c>
      <c r="AZ129" s="123" t="s">
        <v>290</v>
      </c>
      <c r="BA129" s="123" t="s">
        <v>291</v>
      </c>
      <c r="BB129" s="94">
        <v>1</v>
      </c>
      <c r="BC129" s="94" t="s">
        <v>278</v>
      </c>
    </row>
    <row r="130" spans="1:55" s="108" customFormat="1" ht="20.25" customHeight="1">
      <c r="A130" s="94">
        <v>4</v>
      </c>
      <c r="B130" s="94" t="s">
        <v>38</v>
      </c>
      <c r="C130" s="94" t="s">
        <v>241</v>
      </c>
      <c r="D130" s="21" t="s">
        <v>292</v>
      </c>
      <c r="E130" s="21" t="s">
        <v>293</v>
      </c>
      <c r="F130" s="23" t="s">
        <v>294</v>
      </c>
      <c r="G130" s="41">
        <v>492705</v>
      </c>
      <c r="H130" s="41">
        <v>600000</v>
      </c>
      <c r="I130" s="126">
        <f t="shared" si="24"/>
        <v>0.82117499999999999</v>
      </c>
      <c r="J130" s="41">
        <v>420715</v>
      </c>
      <c r="K130" s="41">
        <v>700000</v>
      </c>
      <c r="L130" s="126">
        <f t="shared" si="25"/>
        <v>0.6010214285714286</v>
      </c>
      <c r="M130" s="41">
        <v>813880</v>
      </c>
      <c r="N130" s="41">
        <v>700000</v>
      </c>
      <c r="O130" s="126">
        <f t="shared" si="26"/>
        <v>1.1626857142857143</v>
      </c>
      <c r="P130" s="127">
        <v>1084305</v>
      </c>
      <c r="Q130" s="41">
        <v>800000</v>
      </c>
      <c r="R130" s="126">
        <f t="shared" si="27"/>
        <v>1.35538125</v>
      </c>
      <c r="S130" s="41">
        <v>935930</v>
      </c>
      <c r="T130" s="41">
        <v>800000</v>
      </c>
      <c r="U130" s="126">
        <f t="shared" si="28"/>
        <v>1.1699124999999999</v>
      </c>
      <c r="V130" s="41">
        <v>530105</v>
      </c>
      <c r="W130" s="41">
        <v>650000</v>
      </c>
      <c r="X130" s="126">
        <f t="shared" si="29"/>
        <v>0.81554615384615381</v>
      </c>
      <c r="Y130" s="41">
        <v>619615</v>
      </c>
      <c r="Z130" s="41">
        <v>600000</v>
      </c>
      <c r="AA130" s="126">
        <f t="shared" si="30"/>
        <v>1.0326916666666666</v>
      </c>
      <c r="AB130" s="41">
        <v>779570</v>
      </c>
      <c r="AC130" s="41">
        <v>600000</v>
      </c>
      <c r="AD130" s="122">
        <f t="shared" si="31"/>
        <v>1.2992833333333333</v>
      </c>
      <c r="AE130" s="113">
        <v>666010</v>
      </c>
      <c r="AF130" s="113">
        <v>600000</v>
      </c>
      <c r="AG130" s="122">
        <f t="shared" si="32"/>
        <v>1.1100166666666667</v>
      </c>
      <c r="AH130" s="113">
        <v>703390</v>
      </c>
      <c r="AI130" s="113">
        <v>600000</v>
      </c>
      <c r="AJ130" s="122">
        <f t="shared" si="33"/>
        <v>1.1723166666666667</v>
      </c>
      <c r="AK130" s="113">
        <v>1071955</v>
      </c>
      <c r="AL130" s="113">
        <v>750000</v>
      </c>
      <c r="AM130" s="122">
        <f t="shared" si="34"/>
        <v>1.4292733333333334</v>
      </c>
      <c r="AN130" s="113">
        <v>1537110</v>
      </c>
      <c r="AO130" s="113">
        <v>850000</v>
      </c>
      <c r="AP130" s="122">
        <f t="shared" si="35"/>
        <v>1.8083647058823529</v>
      </c>
      <c r="AQ130" s="113">
        <f t="shared" si="36"/>
        <v>9655290</v>
      </c>
      <c r="AR130" s="113">
        <f t="shared" si="36"/>
        <v>8250000</v>
      </c>
      <c r="AS130" s="122">
        <f t="shared" si="37"/>
        <v>1.1703381818181817</v>
      </c>
      <c r="AT130" s="103">
        <f t="shared" si="38"/>
        <v>804607.5</v>
      </c>
      <c r="AU130" s="113">
        <f>VLOOKUP(D130,[5]ROBINSON!$B$8:$AR$80,40,FALSE)</f>
        <v>5414815</v>
      </c>
      <c r="AV130" s="113">
        <f>VLOOKUP(D130,[5]ROBINSON!$B$8:$AR$80,41,FALSE)</f>
        <v>5750000</v>
      </c>
      <c r="AW130" s="122">
        <f t="shared" si="39"/>
        <v>0.94170695652173908</v>
      </c>
      <c r="AX130" s="122">
        <f t="shared" si="40"/>
        <v>0.78312463122008791</v>
      </c>
      <c r="AY130" s="123"/>
      <c r="AZ130" s="123"/>
      <c r="BA130" s="123" t="s">
        <v>283</v>
      </c>
      <c r="BB130" s="123"/>
      <c r="BC130" s="94" t="s">
        <v>276</v>
      </c>
    </row>
    <row r="131" spans="1:55" s="108" customFormat="1" ht="20.25" customHeight="1">
      <c r="A131" s="94">
        <v>5</v>
      </c>
      <c r="B131" s="94" t="s">
        <v>38</v>
      </c>
      <c r="C131" s="94" t="s">
        <v>241</v>
      </c>
      <c r="D131" s="21" t="s">
        <v>295</v>
      </c>
      <c r="E131" s="21" t="s">
        <v>296</v>
      </c>
      <c r="F131" s="23" t="s">
        <v>297</v>
      </c>
      <c r="G131" s="41">
        <v>509090</v>
      </c>
      <c r="H131" s="41">
        <v>700000</v>
      </c>
      <c r="I131" s="126">
        <f t="shared" si="24"/>
        <v>0.72727142857142857</v>
      </c>
      <c r="J131" s="41">
        <v>781890</v>
      </c>
      <c r="K131" s="41">
        <v>700000</v>
      </c>
      <c r="L131" s="126">
        <f t="shared" si="25"/>
        <v>1.1169857142857142</v>
      </c>
      <c r="M131" s="41">
        <v>1154185</v>
      </c>
      <c r="N131" s="41">
        <v>700000</v>
      </c>
      <c r="O131" s="126">
        <f t="shared" si="26"/>
        <v>1.6488357142857142</v>
      </c>
      <c r="P131" s="41">
        <v>1200510</v>
      </c>
      <c r="Q131" s="41">
        <v>1000000</v>
      </c>
      <c r="R131" s="126">
        <f t="shared" si="27"/>
        <v>1.20051</v>
      </c>
      <c r="S131" s="41">
        <v>1127775</v>
      </c>
      <c r="T131" s="41">
        <v>1000000</v>
      </c>
      <c r="U131" s="126">
        <f t="shared" si="28"/>
        <v>1.127775</v>
      </c>
      <c r="V131" s="41">
        <v>793885</v>
      </c>
      <c r="W131" s="41">
        <v>900000</v>
      </c>
      <c r="X131" s="126">
        <f t="shared" si="29"/>
        <v>0.8820944444444444</v>
      </c>
      <c r="Y131" s="41">
        <v>577625</v>
      </c>
      <c r="Z131" s="41">
        <v>750000</v>
      </c>
      <c r="AA131" s="126">
        <f t="shared" si="30"/>
        <v>0.77016666666666667</v>
      </c>
      <c r="AB131" s="41">
        <v>501110</v>
      </c>
      <c r="AC131" s="41">
        <v>750000</v>
      </c>
      <c r="AD131" s="122">
        <f t="shared" si="31"/>
        <v>0.66814666666666667</v>
      </c>
      <c r="AE131" s="113">
        <v>584705</v>
      </c>
      <c r="AF131" s="113">
        <v>650000</v>
      </c>
      <c r="AG131" s="122">
        <f t="shared" si="32"/>
        <v>0.89954615384615388</v>
      </c>
      <c r="AH131" s="113">
        <v>542285</v>
      </c>
      <c r="AI131" s="113">
        <v>600000</v>
      </c>
      <c r="AJ131" s="122">
        <f t="shared" si="33"/>
        <v>0.90380833333333332</v>
      </c>
      <c r="AK131" s="113">
        <v>985350</v>
      </c>
      <c r="AL131" s="113">
        <v>600000</v>
      </c>
      <c r="AM131" s="122">
        <f t="shared" si="34"/>
        <v>1.64225</v>
      </c>
      <c r="AN131" s="113">
        <v>1163285</v>
      </c>
      <c r="AO131" s="113">
        <v>650000</v>
      </c>
      <c r="AP131" s="122">
        <f t="shared" si="35"/>
        <v>1.7896692307692308</v>
      </c>
      <c r="AQ131" s="113">
        <f t="shared" si="36"/>
        <v>9921695</v>
      </c>
      <c r="AR131" s="113">
        <f t="shared" si="36"/>
        <v>9000000</v>
      </c>
      <c r="AS131" s="122">
        <f t="shared" si="37"/>
        <v>1.1024105555555554</v>
      </c>
      <c r="AT131" s="103">
        <f t="shared" si="38"/>
        <v>826807.91666666663</v>
      </c>
      <c r="AU131" s="113">
        <f>VLOOKUP(D131,[5]ROBINSON!$B$8:$AR$80,40,FALSE)</f>
        <v>6058770</v>
      </c>
      <c r="AV131" s="113">
        <f>VLOOKUP(D131,[5]ROBINSON!$B$8:$AR$80,41,FALSE)</f>
        <v>5650000</v>
      </c>
      <c r="AW131" s="122">
        <f t="shared" si="39"/>
        <v>1.0723486725663718</v>
      </c>
      <c r="AX131" s="122">
        <f t="shared" si="40"/>
        <v>0.63757577858212144</v>
      </c>
      <c r="AY131" s="123"/>
      <c r="AZ131" s="123"/>
      <c r="BA131" s="123"/>
      <c r="BB131" s="123"/>
      <c r="BC131" s="94" t="s">
        <v>277</v>
      </c>
    </row>
    <row r="132" spans="1:55" s="108" customFormat="1" ht="20.25" customHeight="1">
      <c r="A132" s="94">
        <v>6</v>
      </c>
      <c r="B132" s="94" t="s">
        <v>44</v>
      </c>
      <c r="C132" s="94" t="s">
        <v>44</v>
      </c>
      <c r="D132" s="94" t="s">
        <v>51</v>
      </c>
      <c r="E132" s="94" t="s">
        <v>52</v>
      </c>
      <c r="F132" s="97">
        <v>44341</v>
      </c>
      <c r="G132" s="103">
        <v>3113125</v>
      </c>
      <c r="H132" s="103">
        <v>3000000</v>
      </c>
      <c r="I132" s="122">
        <f t="shared" si="24"/>
        <v>1.0377083333333332</v>
      </c>
      <c r="J132" s="103">
        <v>4197290</v>
      </c>
      <c r="K132" s="103">
        <v>4000000</v>
      </c>
      <c r="L132" s="122">
        <f t="shared" si="25"/>
        <v>1.0493224999999999</v>
      </c>
      <c r="M132" s="103">
        <v>4272765</v>
      </c>
      <c r="N132" s="103">
        <v>4000000</v>
      </c>
      <c r="O132" s="122">
        <f t="shared" si="26"/>
        <v>1.0681912499999999</v>
      </c>
      <c r="P132" s="103">
        <v>17325700</v>
      </c>
      <c r="Q132" s="103">
        <v>4000000</v>
      </c>
      <c r="R132" s="122">
        <f t="shared" si="27"/>
        <v>4.3314250000000003</v>
      </c>
      <c r="S132" s="103">
        <v>12059135</v>
      </c>
      <c r="T132" s="103">
        <v>4500000</v>
      </c>
      <c r="U132" s="122">
        <f t="shared" si="28"/>
        <v>2.6798077777777776</v>
      </c>
      <c r="V132" s="103">
        <v>7459190</v>
      </c>
      <c r="W132" s="103">
        <v>4600000</v>
      </c>
      <c r="X132" s="122">
        <f t="shared" si="29"/>
        <v>1.6215630434782609</v>
      </c>
      <c r="Y132" s="103">
        <v>8544600</v>
      </c>
      <c r="Z132" s="103">
        <v>4800000</v>
      </c>
      <c r="AA132" s="122">
        <f t="shared" si="30"/>
        <v>1.780125</v>
      </c>
      <c r="AB132" s="103">
        <v>11201315</v>
      </c>
      <c r="AC132" s="103">
        <v>5000000</v>
      </c>
      <c r="AD132" s="122">
        <f t="shared" si="31"/>
        <v>2.2402630000000001</v>
      </c>
      <c r="AE132" s="103">
        <v>5803480</v>
      </c>
      <c r="AF132" s="103">
        <v>5600000</v>
      </c>
      <c r="AG132" s="122">
        <f t="shared" si="32"/>
        <v>1.0363357142857144</v>
      </c>
      <c r="AH132" s="103">
        <v>7975880</v>
      </c>
      <c r="AI132" s="103">
        <v>5600000</v>
      </c>
      <c r="AJ132" s="122">
        <f t="shared" si="33"/>
        <v>1.4242642857142858</v>
      </c>
      <c r="AK132" s="103">
        <v>5991900</v>
      </c>
      <c r="AL132" s="103">
        <v>5800000</v>
      </c>
      <c r="AM132" s="122">
        <f t="shared" si="34"/>
        <v>1.0330862068965516</v>
      </c>
      <c r="AN132" s="103">
        <v>5289080</v>
      </c>
      <c r="AO132" s="103">
        <v>6500000</v>
      </c>
      <c r="AP132" s="122">
        <f t="shared" si="35"/>
        <v>0.81370461538461536</v>
      </c>
      <c r="AQ132" s="113">
        <f t="shared" si="36"/>
        <v>93233460</v>
      </c>
      <c r="AR132" s="113">
        <f t="shared" si="36"/>
        <v>57400000</v>
      </c>
      <c r="AS132" s="122">
        <f t="shared" si="37"/>
        <v>1.6242763066202091</v>
      </c>
      <c r="AT132" s="103">
        <f t="shared" si="38"/>
        <v>7769455</v>
      </c>
      <c r="AU132" s="113">
        <f>VLOOKUP(D132,[3]ILOILO!$B$9:$AQ$66,40,FALSE)</f>
        <v>40825740</v>
      </c>
      <c r="AV132" s="113">
        <f>VLOOKUP(D132,[3]ILOILO!$B$9:$AQ$66,41,FALSE)</f>
        <v>21706451</v>
      </c>
      <c r="AW132" s="122">
        <f t="shared" si="39"/>
        <v>1.8808113772260606</v>
      </c>
      <c r="AX132" s="122">
        <f t="shared" si="40"/>
        <v>1.2836930818645298</v>
      </c>
      <c r="AY132" s="123"/>
      <c r="AZ132" s="123"/>
      <c r="BA132" s="123"/>
      <c r="BB132" s="123"/>
      <c r="BC132" s="94" t="s">
        <v>276</v>
      </c>
    </row>
    <row r="133" spans="1:55" s="108" customFormat="1" ht="20.25" customHeight="1">
      <c r="A133" s="94">
        <v>7</v>
      </c>
      <c r="B133" s="94" t="s">
        <v>44</v>
      </c>
      <c r="C133" s="94" t="s">
        <v>44</v>
      </c>
      <c r="D133" s="94" t="s">
        <v>110</v>
      </c>
      <c r="E133" s="94" t="s">
        <v>111</v>
      </c>
      <c r="F133" s="97">
        <v>44700</v>
      </c>
      <c r="G133" s="103">
        <v>1332595</v>
      </c>
      <c r="H133" s="103">
        <v>850000</v>
      </c>
      <c r="I133" s="122">
        <f t="shared" si="24"/>
        <v>1.5677588235294118</v>
      </c>
      <c r="J133" s="103">
        <v>491915</v>
      </c>
      <c r="K133" s="103">
        <v>850000</v>
      </c>
      <c r="L133" s="122">
        <f t="shared" si="25"/>
        <v>0.57872352941176475</v>
      </c>
      <c r="M133" s="103">
        <v>806165</v>
      </c>
      <c r="N133" s="103">
        <v>950000</v>
      </c>
      <c r="O133" s="122">
        <f t="shared" si="26"/>
        <v>0.84859473684210529</v>
      </c>
      <c r="P133" s="103">
        <v>3234485</v>
      </c>
      <c r="Q133" s="103">
        <v>950000</v>
      </c>
      <c r="R133" s="122">
        <f t="shared" si="27"/>
        <v>3.404721052631579</v>
      </c>
      <c r="S133" s="103">
        <v>3617220</v>
      </c>
      <c r="T133" s="103">
        <v>1200000</v>
      </c>
      <c r="U133" s="122">
        <f t="shared" si="28"/>
        <v>3.0143499999999999</v>
      </c>
      <c r="V133" s="103">
        <v>946455</v>
      </c>
      <c r="W133" s="103">
        <v>1300000</v>
      </c>
      <c r="X133" s="122">
        <f t="shared" si="29"/>
        <v>0.72804230769230771</v>
      </c>
      <c r="Y133" s="103">
        <v>3063905</v>
      </c>
      <c r="Z133" s="103">
        <v>1300000</v>
      </c>
      <c r="AA133" s="122">
        <f t="shared" si="30"/>
        <v>2.3568500000000001</v>
      </c>
      <c r="AB133" s="103">
        <v>1103130</v>
      </c>
      <c r="AC133" s="103">
        <v>1200000</v>
      </c>
      <c r="AD133" s="122">
        <f t="shared" si="31"/>
        <v>0.91927499999999995</v>
      </c>
      <c r="AE133" s="103">
        <v>899070</v>
      </c>
      <c r="AF133" s="103">
        <v>1200000</v>
      </c>
      <c r="AG133" s="122">
        <f t="shared" si="32"/>
        <v>0.74922500000000003</v>
      </c>
      <c r="AH133" s="103">
        <v>1680530</v>
      </c>
      <c r="AI133" s="103">
        <v>1000000</v>
      </c>
      <c r="AJ133" s="122">
        <f t="shared" si="33"/>
        <v>1.6805300000000001</v>
      </c>
      <c r="AK133" s="103">
        <v>213665</v>
      </c>
      <c r="AL133" s="103">
        <v>1150000</v>
      </c>
      <c r="AM133" s="122">
        <f t="shared" si="34"/>
        <v>0.18579565217391306</v>
      </c>
      <c r="AN133" s="103">
        <v>472230</v>
      </c>
      <c r="AO133" s="103">
        <v>1200000</v>
      </c>
      <c r="AP133" s="122">
        <f t="shared" si="35"/>
        <v>0.39352500000000001</v>
      </c>
      <c r="AQ133" s="113">
        <f t="shared" si="36"/>
        <v>17861365</v>
      </c>
      <c r="AR133" s="113">
        <f t="shared" si="36"/>
        <v>13150000</v>
      </c>
      <c r="AS133" s="122">
        <f t="shared" si="37"/>
        <v>1.3582787072243345</v>
      </c>
      <c r="AT133" s="103">
        <f t="shared" si="38"/>
        <v>1488447.0833333333</v>
      </c>
      <c r="AU133" s="113">
        <f>VLOOKUP(D133,[3]ILOILO!$B$9:$AQ$66,40,FALSE)</f>
        <v>9862305</v>
      </c>
      <c r="AV133" s="113">
        <f>VLOOKUP(D133,[3]ILOILO!$B$9:$AQ$66,41,FALSE)</f>
        <v>9600000</v>
      </c>
      <c r="AW133" s="122">
        <f t="shared" si="39"/>
        <v>1.0273234375</v>
      </c>
      <c r="AX133" s="122">
        <f t="shared" si="40"/>
        <v>0.81107408460801</v>
      </c>
      <c r="AY133" s="123"/>
      <c r="AZ133" s="123"/>
      <c r="BA133" s="123"/>
      <c r="BB133" s="123"/>
      <c r="BC133" s="94" t="s">
        <v>277</v>
      </c>
    </row>
    <row r="134" spans="1:55" s="108" customFormat="1" ht="20.25" customHeight="1">
      <c r="A134" s="94">
        <v>8</v>
      </c>
      <c r="B134" s="94" t="s">
        <v>44</v>
      </c>
      <c r="C134" s="94" t="s">
        <v>44</v>
      </c>
      <c r="D134" s="21" t="s">
        <v>112</v>
      </c>
      <c r="E134" s="21" t="s">
        <v>113</v>
      </c>
      <c r="F134" s="23" t="s">
        <v>114</v>
      </c>
      <c r="G134" s="113">
        <v>1023235</v>
      </c>
      <c r="H134" s="41">
        <v>1000000</v>
      </c>
      <c r="I134" s="122">
        <f t="shared" si="24"/>
        <v>1.0232349999999999</v>
      </c>
      <c r="J134" s="113">
        <v>1328725</v>
      </c>
      <c r="K134" s="113">
        <v>1000000</v>
      </c>
      <c r="L134" s="122">
        <f t="shared" si="25"/>
        <v>1.3287249999999999</v>
      </c>
      <c r="M134" s="113">
        <v>944730</v>
      </c>
      <c r="N134" s="113">
        <v>1100000</v>
      </c>
      <c r="O134" s="122">
        <f t="shared" si="26"/>
        <v>0.85884545454545458</v>
      </c>
      <c r="P134" s="113">
        <v>4031890</v>
      </c>
      <c r="Q134" s="41">
        <v>1800000</v>
      </c>
      <c r="R134" s="122">
        <f t="shared" si="27"/>
        <v>2.2399388888888887</v>
      </c>
      <c r="S134" s="113">
        <v>5030960</v>
      </c>
      <c r="T134" s="113">
        <v>1850000</v>
      </c>
      <c r="U134" s="122">
        <f t="shared" si="28"/>
        <v>2.7194378378378379</v>
      </c>
      <c r="V134" s="113">
        <v>4816035</v>
      </c>
      <c r="W134" s="41">
        <v>1950000</v>
      </c>
      <c r="X134" s="122">
        <f t="shared" si="29"/>
        <v>2.4697615384615386</v>
      </c>
      <c r="Y134" s="113">
        <v>2620785</v>
      </c>
      <c r="Z134" s="113">
        <v>1950000</v>
      </c>
      <c r="AA134" s="122">
        <f t="shared" si="30"/>
        <v>1.3439923076923077</v>
      </c>
      <c r="AB134" s="41">
        <v>1195780</v>
      </c>
      <c r="AC134" s="41">
        <v>1950000</v>
      </c>
      <c r="AD134" s="122">
        <f t="shared" si="31"/>
        <v>0.61322051282051282</v>
      </c>
      <c r="AE134" s="113">
        <v>671480</v>
      </c>
      <c r="AF134" s="113">
        <v>1850000</v>
      </c>
      <c r="AG134" s="122">
        <f t="shared" si="32"/>
        <v>0.36296216216216215</v>
      </c>
      <c r="AH134" s="113">
        <v>1313020</v>
      </c>
      <c r="AI134" s="113">
        <v>1350000</v>
      </c>
      <c r="AJ134" s="122">
        <f t="shared" si="33"/>
        <v>0.97260740740740736</v>
      </c>
      <c r="AK134" s="113">
        <v>1853850</v>
      </c>
      <c r="AL134" s="113">
        <v>1350000</v>
      </c>
      <c r="AM134" s="122">
        <f t="shared" si="34"/>
        <v>1.3732222222222221</v>
      </c>
      <c r="AN134" s="113">
        <v>793345</v>
      </c>
      <c r="AO134" s="113">
        <v>1500000</v>
      </c>
      <c r="AP134" s="122">
        <f t="shared" si="35"/>
        <v>0.52889666666666668</v>
      </c>
      <c r="AQ134" s="113">
        <f t="shared" si="36"/>
        <v>25623835</v>
      </c>
      <c r="AR134" s="113">
        <f t="shared" si="36"/>
        <v>18650000</v>
      </c>
      <c r="AS134" s="122">
        <f t="shared" si="37"/>
        <v>1.3739321715817694</v>
      </c>
      <c r="AT134" s="113">
        <f t="shared" si="38"/>
        <v>2135319.5833333335</v>
      </c>
      <c r="AU134" s="113">
        <f>VLOOKUP(D134,[5]WESTERN!$B$8:$AQ$35,40,FALSE)</f>
        <v>14823845</v>
      </c>
      <c r="AV134" s="113">
        <f>VLOOKUP(D134,[5]WESTERN!$B$8:$AQ$35,41,FALSE)</f>
        <v>21600000</v>
      </c>
      <c r="AW134" s="122">
        <f t="shared" si="39"/>
        <v>0.68628912037037038</v>
      </c>
      <c r="AX134" s="122">
        <f t="shared" si="40"/>
        <v>0.72855524325841237</v>
      </c>
      <c r="AY134" s="123"/>
      <c r="AZ134" s="123"/>
      <c r="BA134" s="123"/>
      <c r="BB134" s="123"/>
      <c r="BC134" s="94" t="s">
        <v>278</v>
      </c>
    </row>
    <row r="135" spans="1:55" s="108" customFormat="1">
      <c r="A135" s="94">
        <v>9</v>
      </c>
      <c r="B135" s="94" t="s">
        <v>31</v>
      </c>
      <c r="C135" s="94" t="s">
        <v>35</v>
      </c>
      <c r="D135" s="94" t="s">
        <v>36</v>
      </c>
      <c r="E135" s="94" t="s">
        <v>37</v>
      </c>
      <c r="F135" s="97">
        <v>44138</v>
      </c>
      <c r="G135" s="103">
        <v>516745</v>
      </c>
      <c r="H135" s="103">
        <v>550000</v>
      </c>
      <c r="I135" s="122">
        <f t="shared" si="24"/>
        <v>0.93953636363636361</v>
      </c>
      <c r="J135" s="103">
        <v>630035</v>
      </c>
      <c r="K135" s="103">
        <v>500000</v>
      </c>
      <c r="L135" s="122">
        <f t="shared" si="25"/>
        <v>1.26007</v>
      </c>
      <c r="M135" s="103">
        <v>369540</v>
      </c>
      <c r="N135" s="103">
        <v>500000</v>
      </c>
      <c r="O135" s="122">
        <f t="shared" si="26"/>
        <v>0.73907999999999996</v>
      </c>
      <c r="P135" s="103">
        <v>1071875</v>
      </c>
      <c r="Q135" s="103">
        <v>500000</v>
      </c>
      <c r="R135" s="122">
        <f t="shared" si="27"/>
        <v>2.1437499999999998</v>
      </c>
      <c r="S135" s="103">
        <v>1190770</v>
      </c>
      <c r="T135" s="103">
        <v>500000</v>
      </c>
      <c r="U135" s="122">
        <f t="shared" si="28"/>
        <v>2.3815400000000002</v>
      </c>
      <c r="V135" s="103">
        <v>372420</v>
      </c>
      <c r="W135" s="103">
        <v>500000</v>
      </c>
      <c r="X135" s="122">
        <f t="shared" si="29"/>
        <v>0.74483999999999995</v>
      </c>
      <c r="Y135" s="103">
        <v>1636625</v>
      </c>
      <c r="Z135" s="103">
        <v>500000</v>
      </c>
      <c r="AA135" s="122">
        <f t="shared" si="30"/>
        <v>3.27325</v>
      </c>
      <c r="AB135" s="103">
        <v>1561170</v>
      </c>
      <c r="AC135" s="103">
        <v>500000</v>
      </c>
      <c r="AD135" s="122">
        <f t="shared" si="31"/>
        <v>3.1223399999999999</v>
      </c>
      <c r="AE135" s="103">
        <v>1866700</v>
      </c>
      <c r="AF135" s="103">
        <v>550000</v>
      </c>
      <c r="AG135" s="122">
        <f t="shared" si="32"/>
        <v>3.3940000000000001</v>
      </c>
      <c r="AH135" s="103">
        <v>1115555</v>
      </c>
      <c r="AI135" s="103">
        <v>550000</v>
      </c>
      <c r="AJ135" s="122">
        <f t="shared" si="33"/>
        <v>2.0282818181818181</v>
      </c>
      <c r="AK135" s="103">
        <v>2292815</v>
      </c>
      <c r="AL135" s="103">
        <v>850000</v>
      </c>
      <c r="AM135" s="122">
        <f t="shared" si="34"/>
        <v>2.697429411764706</v>
      </c>
      <c r="AN135" s="103">
        <v>542165</v>
      </c>
      <c r="AO135" s="103">
        <v>1000000</v>
      </c>
      <c r="AP135" s="122">
        <f t="shared" si="35"/>
        <v>0.54216500000000001</v>
      </c>
      <c r="AQ135" s="113">
        <f t="shared" si="36"/>
        <v>13166415</v>
      </c>
      <c r="AR135" s="113">
        <f t="shared" si="36"/>
        <v>7000000</v>
      </c>
      <c r="AS135" s="122">
        <f t="shared" si="37"/>
        <v>1.8809164285714286</v>
      </c>
      <c r="AT135" s="103">
        <f t="shared" si="38"/>
        <v>1097201.25</v>
      </c>
      <c r="AU135" s="113">
        <v>4152470</v>
      </c>
      <c r="AV135" s="113">
        <v>6650000</v>
      </c>
      <c r="AW135" s="122">
        <v>0.62443157894736845</v>
      </c>
      <c r="AX135" s="122">
        <f t="shared" si="40"/>
        <v>2.170742955397631</v>
      </c>
      <c r="AY135" s="123"/>
      <c r="AZ135" s="123"/>
      <c r="BA135" s="123"/>
      <c r="BB135" s="123"/>
      <c r="BC135" s="94" t="s">
        <v>276</v>
      </c>
    </row>
    <row r="137" spans="1:55">
      <c r="D137" s="144" t="s">
        <v>30</v>
      </c>
      <c r="E137" s="144">
        <v>91</v>
      </c>
    </row>
    <row r="138" spans="1:55">
      <c r="D138" s="144" t="s">
        <v>255</v>
      </c>
      <c r="E138" s="144">
        <v>13</v>
      </c>
    </row>
    <row r="139" spans="1:55">
      <c r="D139" s="144" t="s">
        <v>300</v>
      </c>
      <c r="E139" s="144">
        <v>1</v>
      </c>
    </row>
    <row r="140" spans="1:55">
      <c r="D140" s="144" t="s">
        <v>298</v>
      </c>
      <c r="E140" s="144">
        <v>12</v>
      </c>
    </row>
    <row r="141" spans="1:55">
      <c r="D141" s="144" t="s">
        <v>299</v>
      </c>
      <c r="E141" s="144">
        <v>9</v>
      </c>
    </row>
    <row r="142" spans="1:55">
      <c r="D142" s="145"/>
      <c r="E142" s="146">
        <f>SUM(E137:E141)</f>
        <v>126</v>
      </c>
    </row>
  </sheetData>
  <sortState ref="B6:AX110">
    <sortCondition ref="AX6:AX110"/>
  </sortState>
  <mergeCells count="26">
    <mergeCell ref="A3:A5"/>
    <mergeCell ref="B3:B5"/>
    <mergeCell ref="C3:C5"/>
    <mergeCell ref="D3:D5"/>
    <mergeCell ref="E3:E5"/>
    <mergeCell ref="D126:E126"/>
    <mergeCell ref="F126:AN126"/>
    <mergeCell ref="AQ126:AS126"/>
    <mergeCell ref="Y3:AA4"/>
    <mergeCell ref="AB3:AD4"/>
    <mergeCell ref="AE3:AG4"/>
    <mergeCell ref="AH3:AJ4"/>
    <mergeCell ref="AK3:AM4"/>
    <mergeCell ref="AN3:AP4"/>
    <mergeCell ref="G3:I4"/>
    <mergeCell ref="J3:L4"/>
    <mergeCell ref="M3:O4"/>
    <mergeCell ref="P3:R4"/>
    <mergeCell ref="S3:U4"/>
    <mergeCell ref="V3:X4"/>
    <mergeCell ref="F3:F5"/>
    <mergeCell ref="AQ3:AS4"/>
    <mergeCell ref="AT3:AU5"/>
    <mergeCell ref="AV3:AV5"/>
    <mergeCell ref="AW3:AW5"/>
    <mergeCell ref="AX3:AX5"/>
  </mergeCells>
  <conditionalFormatting sqref="D45">
    <cfRule type="duplicateValues" dxfId="16" priority="17" stopIfTrue="1"/>
  </conditionalFormatting>
  <conditionalFormatting sqref="E45">
    <cfRule type="duplicateValues" dxfId="15" priority="16" stopIfTrue="1"/>
  </conditionalFormatting>
  <conditionalFormatting sqref="F56">
    <cfRule type="duplicateValues" dxfId="14" priority="15" stopIfTrue="1"/>
  </conditionalFormatting>
  <conditionalFormatting sqref="E56">
    <cfRule type="duplicateValues" dxfId="13" priority="14" stopIfTrue="1"/>
  </conditionalFormatting>
  <conditionalFormatting sqref="E96:E98">
    <cfRule type="duplicateValues" dxfId="12" priority="13" stopIfTrue="1"/>
  </conditionalFormatting>
  <conditionalFormatting sqref="E100">
    <cfRule type="duplicateValues" dxfId="11" priority="12" stopIfTrue="1"/>
  </conditionalFormatting>
  <conditionalFormatting sqref="E103">
    <cfRule type="duplicateValues" dxfId="10" priority="11" stopIfTrue="1"/>
  </conditionalFormatting>
  <conditionalFormatting sqref="E106">
    <cfRule type="duplicateValues" dxfId="9" priority="10" stopIfTrue="1"/>
  </conditionalFormatting>
  <conditionalFormatting sqref="E107">
    <cfRule type="duplicateValues" dxfId="8" priority="9" stopIfTrue="1"/>
  </conditionalFormatting>
  <conditionalFormatting sqref="E110">
    <cfRule type="duplicateValues" dxfId="7" priority="8" stopIfTrue="1"/>
  </conditionalFormatting>
  <conditionalFormatting sqref="E101:E102">
    <cfRule type="duplicateValues" dxfId="6" priority="7" stopIfTrue="1"/>
  </conditionalFormatting>
  <conditionalFormatting sqref="E130">
    <cfRule type="duplicateValues" dxfId="5" priority="6" stopIfTrue="1"/>
  </conditionalFormatting>
  <conditionalFormatting sqref="E132:E133">
    <cfRule type="duplicateValues" dxfId="4" priority="5" stopIfTrue="1"/>
  </conditionalFormatting>
  <conditionalFormatting sqref="E117">
    <cfRule type="duplicateValues" dxfId="3" priority="4" stopIfTrue="1"/>
  </conditionalFormatting>
  <conditionalFormatting sqref="E118">
    <cfRule type="duplicateValues" dxfId="2" priority="3" stopIfTrue="1"/>
  </conditionalFormatting>
  <conditionalFormatting sqref="E120">
    <cfRule type="duplicateValues" dxfId="1" priority="2" stopIfTrue="1"/>
  </conditionalFormatting>
  <conditionalFormatting sqref="E121">
    <cfRule type="duplicateValues" dxfId="0" priority="1" stopIfTrue="1"/>
  </conditionalFormatting>
  <pageMargins left="0.21" right="0.28000000000000003" top="0.41" bottom="0.25" header="0.14000000000000001" footer="0.27"/>
  <pageSetup paperSize="9" scale="63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FINAL LIST attachment</vt:lpstr>
      <vt:lpstr>FINAL LIST (2)</vt:lpstr>
      <vt:lpstr>FINAL LIST</vt:lpstr>
      <vt:lpstr>LIST OF PRESTIGE FINAL LIST</vt:lpstr>
      <vt:lpstr>'FINAL LIST'!Print_Area</vt:lpstr>
      <vt:lpstr>'FINAL LIST (2)'!Print_Area</vt:lpstr>
      <vt:lpstr>'FINAL LIST attachment'!Print_Area</vt:lpstr>
      <vt:lpstr>'LIST OF PRESTIGE FINAL LIST'!Print_Area</vt:lpstr>
      <vt:lpstr>'FINAL LIST'!Print_Titles</vt:lpstr>
      <vt:lpstr>'FINAL LIST attachment'!Print_Titles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ROWENA</dc:creator>
  <cp:lastModifiedBy>jake</cp:lastModifiedBy>
  <cp:lastPrinted>2025-02-06T02:27:32Z</cp:lastPrinted>
  <dcterms:created xsi:type="dcterms:W3CDTF">2025-02-04T00:14:32Z</dcterms:created>
  <dcterms:modified xsi:type="dcterms:W3CDTF">2025-02-25T08:52:30Z</dcterms:modified>
</cp:coreProperties>
</file>